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-120" yWindow="-120" windowWidth="20730" windowHeight="11160" tabRatio="973"/>
  </bookViews>
  <sheets>
    <sheet name="CONTÁBIL FINANCEIRA - PCF" sheetId="1" r:id="rId1"/>
    <sheet name="CÁLCULO FOLHA DE PAGAMENTO" sheetId="12" r:id="rId2"/>
    <sheet name="TURNOVER" sheetId="4" r:id="rId3"/>
    <sheet name="FUNDO FIXO" sheetId="32" r:id="rId4"/>
    <sheet name="1 CONTA CORRENTE (D E C)" sheetId="17" r:id="rId5"/>
    <sheet name="2 CONTA CORRENTE (D E C)" sheetId="28" state="hidden" r:id="rId6"/>
    <sheet name="2. CONTA CORRENTE (D E C)" sheetId="30" r:id="rId7"/>
    <sheet name="APLICAÇÃO FINANCEIRA" sheetId="18" r:id="rId8"/>
    <sheet name="SALDO DE ESTOQUE" sheetId="2" r:id="rId9"/>
    <sheet name="Despesa pessoal ANEXO II " sheetId="20" r:id="rId10"/>
    <sheet name="Demais despesas pesso ANEXO III" sheetId="21" r:id="rId11"/>
    <sheet name="Despesas gerais ANEXO IV" sheetId="22" r:id="rId12"/>
    <sheet name="Receitas ANEXO V" sheetId="23" r:id="rId13"/>
    <sheet name="Demais receitas ANEXO VI" sheetId="24" r:id="rId14"/>
    <sheet name="Contratos ANEXO VII" sheetId="26" r:id="rId15"/>
    <sheet name="Termo aditivo ANEXO VIII" sheetId="27" r:id="rId16"/>
    <sheet name="CATEGORIA PROFISSIONAL" sheetId="7" r:id="rId17"/>
    <sheet name="PLANILHA DE CONFERÊNCIA" sheetId="11" r:id="rId18"/>
    <sheet name="Plan1" sheetId="29" state="hidden" r:id="rId19"/>
  </sheets>
  <definedNames>
    <definedName name="_xlnm._FilterDatabase" localSheetId="14" hidden="1">'Contratos ANEXO VII'!$A$1:$I$46</definedName>
    <definedName name="_xlnm._FilterDatabase" localSheetId="10" hidden="1">'Demais despesas pesso ANEXO III'!$A$1:$AB$193</definedName>
    <definedName name="_xlnm._FilterDatabase" localSheetId="9" hidden="1">'Despesa pessoal ANEXO II '!$A$1:$P$177</definedName>
    <definedName name="_xlnm.Print_Area" localSheetId="4">'1 CONTA CORRENTE (D E C)'!$A$1:$F$358</definedName>
    <definedName name="_xlnm.Print_Area" localSheetId="6">'2. CONTA CORRENTE (D E C)'!$A$1:$F$359</definedName>
    <definedName name="_xlnm.Print_Area" localSheetId="1">'CÁLCULO FOLHA DE PAGAMENTO'!$A$1:$I$90</definedName>
    <definedName name="_xlnm.Print_Area" localSheetId="0">'CONTÁBIL FINANCEIRA - PCF'!$A$1:$E$232</definedName>
    <definedName name="_xlnm.Print_Area" localSheetId="10">'Demais despesas pesso ANEXO III'!$A$1:$AB$157</definedName>
    <definedName name="_xlnm.Print_Area" localSheetId="9">'Despesa pessoal ANEXO II '!$A$1:$IG$136</definedName>
    <definedName name="_xlnm.Print_Area" localSheetId="11">'Despesas gerais ANEXO IV'!$A$1:$L$93</definedName>
    <definedName name="_xlnm.Print_Area" localSheetId="3">'FUNDO FIXO'!$A$1:$M$58</definedName>
    <definedName name="_xlnm.Print_Area" localSheetId="8">'SALDO DE ESTOQUE'!$A$1:$H$59</definedName>
    <definedName name="_xlnm.Print_Area" localSheetId="15">'Termo aditivo ANEXO VIII'!$A$1:$I$21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34" i="1" l="1"/>
  <c r="D115" i="1" l="1"/>
  <c r="D113" i="1"/>
  <c r="I38" i="32"/>
  <c r="J37" i="32"/>
  <c r="I37" i="32"/>
  <c r="K8" i="32"/>
  <c r="K9" i="32" s="1"/>
  <c r="K10" i="32" s="1"/>
  <c r="K11" i="32" s="1"/>
  <c r="K12" i="32" l="1"/>
  <c r="K13" i="32" s="1"/>
  <c r="K14" i="32" s="1"/>
  <c r="K15" i="32" s="1"/>
  <c r="K16" i="32" s="1"/>
  <c r="K17" i="32" s="1"/>
  <c r="K18" i="32" s="1"/>
  <c r="K19" i="32" s="1"/>
  <c r="K20" i="32" s="1"/>
  <c r="K21" i="32" s="1"/>
  <c r="K22" i="32" s="1"/>
  <c r="K23" i="32" s="1"/>
  <c r="K24" i="32" s="1"/>
  <c r="K25" i="32" s="1"/>
  <c r="K26" i="32" s="1"/>
  <c r="K27" i="32" s="1"/>
  <c r="K28" i="32" s="1"/>
  <c r="K29" i="32" s="1"/>
  <c r="K30" i="32" s="1"/>
  <c r="K31" i="32" s="1"/>
  <c r="K32" i="32" s="1"/>
  <c r="K33" i="32" s="1"/>
  <c r="K34" i="32" s="1"/>
  <c r="K35" i="32" s="1"/>
  <c r="K36" i="32" s="1"/>
  <c r="J39" i="32" s="1"/>
  <c r="I49" i="32" s="1"/>
  <c r="I40" i="32"/>
  <c r="J40" i="32" l="1"/>
  <c r="D150" i="1"/>
  <c r="D87" i="1"/>
  <c r="D140" i="1"/>
  <c r="D137" i="1"/>
  <c r="D92" i="1"/>
  <c r="D47" i="1" l="1"/>
  <c r="D104" i="1"/>
  <c r="G2" i="24"/>
  <c r="E14" i="18" l="1"/>
  <c r="E13" i="18"/>
  <c r="D99" i="1"/>
  <c r="D10" i="1"/>
  <c r="D72" i="1" l="1"/>
  <c r="D34" i="2"/>
  <c r="D27" i="2"/>
  <c r="D17" i="2"/>
  <c r="D16" i="2"/>
  <c r="D15" i="2"/>
  <c r="D33" i="2" l="1"/>
  <c r="G77" i="12"/>
  <c r="S157" i="21"/>
  <c r="AB157" i="21" s="1"/>
  <c r="M157" i="21"/>
  <c r="S156" i="21"/>
  <c r="AB156" i="21" s="1"/>
  <c r="M156" i="21"/>
  <c r="S155" i="21"/>
  <c r="M155" i="21"/>
  <c r="AB155" i="21" s="1"/>
  <c r="V154" i="21"/>
  <c r="AB154" i="21" s="1"/>
  <c r="S154" i="21"/>
  <c r="P154" i="21"/>
  <c r="M154" i="21"/>
  <c r="V153" i="21"/>
  <c r="S153" i="21"/>
  <c r="P153" i="21"/>
  <c r="M153" i="21"/>
  <c r="V152" i="21"/>
  <c r="S152" i="21"/>
  <c r="P152" i="21"/>
  <c r="M152" i="21"/>
  <c r="AB151" i="21"/>
  <c r="V151" i="21"/>
  <c r="S151" i="21"/>
  <c r="P151" i="21"/>
  <c r="M151" i="21"/>
  <c r="V150" i="21"/>
  <c r="S150" i="21"/>
  <c r="P150" i="21"/>
  <c r="M150" i="21"/>
  <c r="V149" i="21"/>
  <c r="S149" i="21"/>
  <c r="AB149" i="21" s="1"/>
  <c r="P149" i="21"/>
  <c r="M149" i="21"/>
  <c r="V148" i="21"/>
  <c r="S148" i="21"/>
  <c r="P148" i="21"/>
  <c r="M148" i="21"/>
  <c r="V147" i="21"/>
  <c r="S147" i="21"/>
  <c r="P147" i="21"/>
  <c r="M147" i="21"/>
  <c r="V146" i="21"/>
  <c r="AB146" i="21" s="1"/>
  <c r="S146" i="21"/>
  <c r="P146" i="21"/>
  <c r="M146" i="21"/>
  <c r="V145" i="21"/>
  <c r="S145" i="21"/>
  <c r="AB145" i="21" s="1"/>
  <c r="P145" i="21"/>
  <c r="M145" i="21"/>
  <c r="V144" i="21"/>
  <c r="S144" i="21"/>
  <c r="P144" i="21"/>
  <c r="M144" i="21"/>
  <c r="V143" i="21"/>
  <c r="AB143" i="21" s="1"/>
  <c r="S143" i="21"/>
  <c r="P143" i="21"/>
  <c r="M143" i="21"/>
  <c r="V142" i="21"/>
  <c r="S142" i="21"/>
  <c r="P142" i="21"/>
  <c r="M142" i="21"/>
  <c r="V141" i="21"/>
  <c r="S141" i="21"/>
  <c r="P141" i="21"/>
  <c r="AB141" i="21" s="1"/>
  <c r="M141" i="21"/>
  <c r="V140" i="21"/>
  <c r="S140" i="21"/>
  <c r="P140" i="21"/>
  <c r="M140" i="21"/>
  <c r="V139" i="21"/>
  <c r="S139" i="21"/>
  <c r="P139" i="21"/>
  <c r="M139" i="21"/>
  <c r="V138" i="21"/>
  <c r="S138" i="21"/>
  <c r="P138" i="21"/>
  <c r="AB138" i="21" s="1"/>
  <c r="M138" i="21"/>
  <c r="V137" i="21"/>
  <c r="S137" i="21"/>
  <c r="P137" i="21"/>
  <c r="M137" i="21"/>
  <c r="V136" i="21"/>
  <c r="S136" i="21"/>
  <c r="P136" i="21"/>
  <c r="M136" i="21"/>
  <c r="V135" i="21"/>
  <c r="AB135" i="21" s="1"/>
  <c r="S135" i="21"/>
  <c r="P135" i="21"/>
  <c r="M135" i="21"/>
  <c r="V134" i="21"/>
  <c r="S134" i="21"/>
  <c r="P134" i="21"/>
  <c r="M134" i="21"/>
  <c r="V133" i="21"/>
  <c r="AB133" i="21" s="1"/>
  <c r="S133" i="21"/>
  <c r="P133" i="21"/>
  <c r="M133" i="21"/>
  <c r="V132" i="21"/>
  <c r="S132" i="21"/>
  <c r="P132" i="21"/>
  <c r="M132" i="21"/>
  <c r="V131" i="21"/>
  <c r="AB131" i="21" s="1"/>
  <c r="S131" i="21"/>
  <c r="P131" i="21"/>
  <c r="M131" i="21"/>
  <c r="V130" i="21"/>
  <c r="S130" i="21"/>
  <c r="P130" i="21"/>
  <c r="AB130" i="21" s="1"/>
  <c r="M130" i="21"/>
  <c r="V129" i="21"/>
  <c r="S129" i="21"/>
  <c r="P129" i="21"/>
  <c r="M129" i="21"/>
  <c r="V128" i="21"/>
  <c r="S128" i="21"/>
  <c r="P128" i="21"/>
  <c r="M128" i="21"/>
  <c r="V127" i="21"/>
  <c r="AB127" i="21" s="1"/>
  <c r="S127" i="21"/>
  <c r="P127" i="21"/>
  <c r="M127" i="21"/>
  <c r="V126" i="21"/>
  <c r="S126" i="21"/>
  <c r="P126" i="21"/>
  <c r="AB126" i="21" s="1"/>
  <c r="M126" i="21"/>
  <c r="V125" i="21"/>
  <c r="AB125" i="21" s="1"/>
  <c r="S125" i="21"/>
  <c r="P125" i="21"/>
  <c r="M125" i="21"/>
  <c r="V124" i="21"/>
  <c r="S124" i="21"/>
  <c r="P124" i="21"/>
  <c r="M124" i="21"/>
  <c r="V123" i="21"/>
  <c r="S123" i="21"/>
  <c r="P123" i="21"/>
  <c r="M123" i="21"/>
  <c r="V122" i="21"/>
  <c r="AB122" i="21" s="1"/>
  <c r="S122" i="21"/>
  <c r="P122" i="21"/>
  <c r="M122" i="21"/>
  <c r="V121" i="21"/>
  <c r="S121" i="21"/>
  <c r="P121" i="21"/>
  <c r="M121" i="21"/>
  <c r="V120" i="21"/>
  <c r="S120" i="21"/>
  <c r="P120" i="21"/>
  <c r="M120" i="21"/>
  <c r="V119" i="21"/>
  <c r="S119" i="21"/>
  <c r="P119" i="21"/>
  <c r="AB119" i="21" s="1"/>
  <c r="M119" i="21"/>
  <c r="M118" i="21"/>
  <c r="AB118" i="21" s="1"/>
  <c r="V117" i="21"/>
  <c r="S117" i="21"/>
  <c r="P117" i="21"/>
  <c r="M117" i="21"/>
  <c r="V116" i="21"/>
  <c r="S116" i="21"/>
  <c r="P116" i="21"/>
  <c r="M116" i="21"/>
  <c r="V115" i="21"/>
  <c r="AB115" i="21" s="1"/>
  <c r="S115" i="21"/>
  <c r="P115" i="21"/>
  <c r="M115" i="21"/>
  <c r="P114" i="21"/>
  <c r="M114" i="21"/>
  <c r="P113" i="21"/>
  <c r="AB113" i="21" s="1"/>
  <c r="M113" i="21"/>
  <c r="V112" i="21"/>
  <c r="S112" i="21"/>
  <c r="P112" i="21"/>
  <c r="AB112" i="21" s="1"/>
  <c r="M112" i="21"/>
  <c r="V111" i="21"/>
  <c r="AB111" i="21" s="1"/>
  <c r="S111" i="21"/>
  <c r="P111" i="21"/>
  <c r="M111" i="21"/>
  <c r="V110" i="21"/>
  <c r="S110" i="21"/>
  <c r="P110" i="21"/>
  <c r="M110" i="21"/>
  <c r="V109" i="21"/>
  <c r="S109" i="21"/>
  <c r="P109" i="21"/>
  <c r="M109" i="21"/>
  <c r="V108" i="21"/>
  <c r="AB108" i="21" s="1"/>
  <c r="S108" i="21"/>
  <c r="P108" i="21"/>
  <c r="M108" i="21"/>
  <c r="V107" i="21"/>
  <c r="S107" i="21"/>
  <c r="P107" i="21"/>
  <c r="M107" i="21"/>
  <c r="V106" i="21"/>
  <c r="S106" i="21"/>
  <c r="P106" i="21"/>
  <c r="M106" i="21"/>
  <c r="V105" i="21"/>
  <c r="S105" i="21"/>
  <c r="AB105" i="21" s="1"/>
  <c r="P105" i="21"/>
  <c r="M105" i="21"/>
  <c r="V104" i="21"/>
  <c r="S104" i="21"/>
  <c r="P104" i="21"/>
  <c r="M104" i="21"/>
  <c r="V103" i="21"/>
  <c r="AB103" i="21" s="1"/>
  <c r="S103" i="21"/>
  <c r="P103" i="21"/>
  <c r="M103" i="21"/>
  <c r="V102" i="21"/>
  <c r="S102" i="21"/>
  <c r="M102" i="21"/>
  <c r="V101" i="21"/>
  <c r="S101" i="21"/>
  <c r="P101" i="21"/>
  <c r="M101" i="21"/>
  <c r="V100" i="21"/>
  <c r="S100" i="21"/>
  <c r="AB100" i="21" s="1"/>
  <c r="P100" i="21"/>
  <c r="M100" i="21"/>
  <c r="V99" i="21"/>
  <c r="S99" i="21"/>
  <c r="P99" i="21"/>
  <c r="AB99" i="21" s="1"/>
  <c r="M99" i="21"/>
  <c r="V98" i="21"/>
  <c r="AB98" i="21" s="1"/>
  <c r="S98" i="21"/>
  <c r="P98" i="21"/>
  <c r="M98" i="21"/>
  <c r="V97" i="21"/>
  <c r="S97" i="21"/>
  <c r="P97" i="21"/>
  <c r="M97" i="21"/>
  <c r="V96" i="21"/>
  <c r="S96" i="21"/>
  <c r="P96" i="21"/>
  <c r="M96" i="21"/>
  <c r="V95" i="21"/>
  <c r="AB95" i="21" s="1"/>
  <c r="S95" i="21"/>
  <c r="P95" i="21"/>
  <c r="M95" i="21"/>
  <c r="V94" i="21"/>
  <c r="S94" i="21"/>
  <c r="P94" i="21"/>
  <c r="M94" i="21"/>
  <c r="V93" i="21"/>
  <c r="S93" i="21"/>
  <c r="P93" i="21"/>
  <c r="M93" i="21"/>
  <c r="V92" i="21"/>
  <c r="S92" i="21"/>
  <c r="AB92" i="21" s="1"/>
  <c r="P92" i="21"/>
  <c r="M92" i="21"/>
  <c r="V91" i="21"/>
  <c r="S91" i="21"/>
  <c r="P91" i="21"/>
  <c r="M91" i="21"/>
  <c r="V90" i="21"/>
  <c r="AB90" i="21" s="1"/>
  <c r="S90" i="21"/>
  <c r="P90" i="21"/>
  <c r="M90" i="21"/>
  <c r="V89" i="21"/>
  <c r="S89" i="21"/>
  <c r="P89" i="21"/>
  <c r="M89" i="21"/>
  <c r="V88" i="21"/>
  <c r="S88" i="21"/>
  <c r="M88" i="21"/>
  <c r="V87" i="21"/>
  <c r="S87" i="21"/>
  <c r="AB87" i="21" s="1"/>
  <c r="P87" i="21"/>
  <c r="M87" i="21"/>
  <c r="V86" i="21"/>
  <c r="S86" i="21"/>
  <c r="P86" i="21"/>
  <c r="AB86" i="21" s="1"/>
  <c r="M86" i="21"/>
  <c r="V85" i="21"/>
  <c r="AB85" i="21" s="1"/>
  <c r="S85" i="21"/>
  <c r="P85" i="21"/>
  <c r="M85" i="21"/>
  <c r="U84" i="21"/>
  <c r="V84" i="21" s="1"/>
  <c r="AB84" i="21" s="1"/>
  <c r="T84" i="21"/>
  <c r="S84" i="21"/>
  <c r="P84" i="21"/>
  <c r="M84" i="21"/>
  <c r="V83" i="21"/>
  <c r="S83" i="21"/>
  <c r="P83" i="21"/>
  <c r="M83" i="21"/>
  <c r="V82" i="21"/>
  <c r="S82" i="21"/>
  <c r="P82" i="21"/>
  <c r="M82" i="21"/>
  <c r="V81" i="21"/>
  <c r="AB81" i="21" s="1"/>
  <c r="S81" i="21"/>
  <c r="P81" i="21"/>
  <c r="M81" i="21"/>
  <c r="V80" i="21"/>
  <c r="S80" i="21"/>
  <c r="P80" i="21"/>
  <c r="AB80" i="21" s="1"/>
  <c r="M80" i="21"/>
  <c r="V79" i="21"/>
  <c r="AB79" i="21" s="1"/>
  <c r="S79" i="21"/>
  <c r="P79" i="21"/>
  <c r="M79" i="21"/>
  <c r="V78" i="21"/>
  <c r="S78" i="21"/>
  <c r="P78" i="21"/>
  <c r="M78" i="21"/>
  <c r="V77" i="21"/>
  <c r="S77" i="21"/>
  <c r="P77" i="21"/>
  <c r="M77" i="21"/>
  <c r="V76" i="21"/>
  <c r="AB76" i="21" s="1"/>
  <c r="S76" i="21"/>
  <c r="P76" i="21"/>
  <c r="M76" i="21"/>
  <c r="V75" i="21"/>
  <c r="S75" i="21"/>
  <c r="P75" i="21"/>
  <c r="M75" i="21"/>
  <c r="V74" i="21"/>
  <c r="S74" i="21"/>
  <c r="P74" i="21"/>
  <c r="M74" i="21"/>
  <c r="AB73" i="21"/>
  <c r="S73" i="21"/>
  <c r="P73" i="21"/>
  <c r="M73" i="21"/>
  <c r="V72" i="21"/>
  <c r="S72" i="21"/>
  <c r="P72" i="21"/>
  <c r="M72" i="21"/>
  <c r="AB71" i="21"/>
  <c r="V71" i="21"/>
  <c r="S71" i="21"/>
  <c r="P71" i="21"/>
  <c r="M71" i="21"/>
  <c r="S70" i="21"/>
  <c r="P70" i="21"/>
  <c r="M70" i="21"/>
  <c r="AB69" i="21"/>
  <c r="V69" i="21"/>
  <c r="S69" i="21"/>
  <c r="P69" i="21"/>
  <c r="M69" i="21"/>
  <c r="V68" i="21"/>
  <c r="S68" i="21"/>
  <c r="P68" i="21"/>
  <c r="M68" i="21"/>
  <c r="V67" i="21"/>
  <c r="S67" i="21"/>
  <c r="P67" i="21"/>
  <c r="M67" i="21"/>
  <c r="S66" i="21"/>
  <c r="AB66" i="21" s="1"/>
  <c r="M66" i="21"/>
  <c r="S65" i="21"/>
  <c r="AB65" i="21" s="1"/>
  <c r="M65" i="21"/>
  <c r="V64" i="21"/>
  <c r="S64" i="21"/>
  <c r="P64" i="21"/>
  <c r="M64" i="21"/>
  <c r="V63" i="21"/>
  <c r="S63" i="21"/>
  <c r="P63" i="21"/>
  <c r="M63" i="21"/>
  <c r="S62" i="21"/>
  <c r="AB62" i="21" s="1"/>
  <c r="M62" i="21"/>
  <c r="V61" i="21"/>
  <c r="S61" i="21"/>
  <c r="P61" i="21"/>
  <c r="M61" i="21"/>
  <c r="V60" i="21"/>
  <c r="AB60" i="21" s="1"/>
  <c r="S60" i="21"/>
  <c r="P60" i="21"/>
  <c r="M60" i="21"/>
  <c r="V59" i="21"/>
  <c r="S59" i="21"/>
  <c r="P59" i="21"/>
  <c r="M59" i="21"/>
  <c r="V58" i="21"/>
  <c r="S58" i="21"/>
  <c r="P58" i="21"/>
  <c r="M58" i="21"/>
  <c r="S57" i="21"/>
  <c r="AB57" i="21" s="1"/>
  <c r="M57" i="21"/>
  <c r="V56" i="21"/>
  <c r="S56" i="21"/>
  <c r="P56" i="21"/>
  <c r="M56" i="21"/>
  <c r="V55" i="21"/>
  <c r="AB55" i="21" s="1"/>
  <c r="S55" i="21"/>
  <c r="P55" i="21"/>
  <c r="M55" i="21"/>
  <c r="V54" i="21"/>
  <c r="S54" i="21"/>
  <c r="P54" i="21"/>
  <c r="AB54" i="21" s="1"/>
  <c r="M54" i="21"/>
  <c r="V53" i="21"/>
  <c r="AB53" i="21" s="1"/>
  <c r="S53" i="21"/>
  <c r="M53" i="21"/>
  <c r="V52" i="21"/>
  <c r="S52" i="21"/>
  <c r="P52" i="21"/>
  <c r="M52" i="21"/>
  <c r="V51" i="21"/>
  <c r="S51" i="21"/>
  <c r="P51" i="21"/>
  <c r="M51" i="21"/>
  <c r="V50" i="21"/>
  <c r="AB50" i="21" s="1"/>
  <c r="S50" i="21"/>
  <c r="P50" i="21"/>
  <c r="M50" i="21"/>
  <c r="V49" i="21"/>
  <c r="S49" i="21"/>
  <c r="P49" i="21"/>
  <c r="M49" i="21"/>
  <c r="V48" i="21"/>
  <c r="AB48" i="21" s="1"/>
  <c r="S48" i="21"/>
  <c r="P48" i="21"/>
  <c r="M48" i="21"/>
  <c r="M47" i="21"/>
  <c r="AB47" i="21" s="1"/>
  <c r="V46" i="21"/>
  <c r="AB46" i="21" s="1"/>
  <c r="S46" i="21"/>
  <c r="P46" i="21"/>
  <c r="M46" i="21"/>
  <c r="V45" i="21"/>
  <c r="S45" i="21"/>
  <c r="P45" i="21"/>
  <c r="M45" i="21"/>
  <c r="V44" i="21"/>
  <c r="S44" i="21"/>
  <c r="P44" i="21"/>
  <c r="M44" i="21"/>
  <c r="V43" i="21"/>
  <c r="AB43" i="21" s="1"/>
  <c r="S43" i="21"/>
  <c r="P43" i="21"/>
  <c r="M43" i="21"/>
  <c r="V42" i="21"/>
  <c r="S42" i="21"/>
  <c r="P42" i="21"/>
  <c r="M42" i="21"/>
  <c r="V41" i="21"/>
  <c r="AB41" i="21" s="1"/>
  <c r="S41" i="21"/>
  <c r="P41" i="21"/>
  <c r="M41" i="21"/>
  <c r="V40" i="21"/>
  <c r="S40" i="21"/>
  <c r="P40" i="21"/>
  <c r="M40" i="21"/>
  <c r="V39" i="21"/>
  <c r="AB39" i="21" s="1"/>
  <c r="S39" i="21"/>
  <c r="M39" i="21"/>
  <c r="V38" i="21"/>
  <c r="AB38" i="21" s="1"/>
  <c r="S38" i="21"/>
  <c r="P38" i="21"/>
  <c r="M38" i="21"/>
  <c r="V37" i="21"/>
  <c r="S37" i="21"/>
  <c r="P37" i="21"/>
  <c r="M37" i="21"/>
  <c r="V36" i="21"/>
  <c r="S36" i="21"/>
  <c r="AB36" i="21" s="1"/>
  <c r="P36" i="21"/>
  <c r="M36" i="21"/>
  <c r="V35" i="21"/>
  <c r="S35" i="21"/>
  <c r="P35" i="21"/>
  <c r="M35" i="21"/>
  <c r="V34" i="21"/>
  <c r="S34" i="21"/>
  <c r="P34" i="21"/>
  <c r="M34" i="21"/>
  <c r="V33" i="21"/>
  <c r="S33" i="21"/>
  <c r="AB33" i="21" s="1"/>
  <c r="M33" i="21"/>
  <c r="V32" i="21"/>
  <c r="S32" i="21"/>
  <c r="P32" i="21"/>
  <c r="M32" i="21"/>
  <c r="V31" i="21"/>
  <c r="S31" i="21"/>
  <c r="AB31" i="21" s="1"/>
  <c r="P31" i="21"/>
  <c r="M31" i="21"/>
  <c r="V30" i="21"/>
  <c r="P30" i="21"/>
  <c r="M30" i="21"/>
  <c r="V29" i="21"/>
  <c r="S29" i="21"/>
  <c r="M29" i="21"/>
  <c r="V28" i="21"/>
  <c r="S28" i="21"/>
  <c r="P28" i="21"/>
  <c r="M28" i="21"/>
  <c r="S27" i="21"/>
  <c r="AB27" i="21" s="1"/>
  <c r="M27" i="21"/>
  <c r="V26" i="21"/>
  <c r="S26" i="21"/>
  <c r="P26" i="21"/>
  <c r="M26" i="21"/>
  <c r="V25" i="21"/>
  <c r="S25" i="21"/>
  <c r="P25" i="21"/>
  <c r="M25" i="21"/>
  <c r="V24" i="21"/>
  <c r="AB24" i="21" s="1"/>
  <c r="S24" i="21"/>
  <c r="P24" i="21"/>
  <c r="M24" i="21"/>
  <c r="S23" i="21"/>
  <c r="M23" i="21"/>
  <c r="S22" i="21"/>
  <c r="AB22" i="21" s="1"/>
  <c r="M22" i="21"/>
  <c r="V21" i="21"/>
  <c r="S21" i="21"/>
  <c r="P21" i="21"/>
  <c r="M21" i="21"/>
  <c r="AB20" i="21"/>
  <c r="V20" i="21"/>
  <c r="S20" i="21"/>
  <c r="P20" i="21"/>
  <c r="M20" i="21"/>
  <c r="V19" i="21"/>
  <c r="S19" i="21"/>
  <c r="P19" i="21"/>
  <c r="M19" i="21"/>
  <c r="V18" i="21"/>
  <c r="S18" i="21"/>
  <c r="P18" i="21"/>
  <c r="M18" i="21"/>
  <c r="V17" i="21"/>
  <c r="AB17" i="21" s="1"/>
  <c r="S17" i="21"/>
  <c r="P17" i="21"/>
  <c r="M17" i="21"/>
  <c r="V16" i="21"/>
  <c r="S16" i="21"/>
  <c r="P16" i="21"/>
  <c r="AB16" i="21" s="1"/>
  <c r="M16" i="21"/>
  <c r="V15" i="21"/>
  <c r="AB15" i="21" s="1"/>
  <c r="S15" i="21"/>
  <c r="P15" i="21"/>
  <c r="M15" i="21"/>
  <c r="V14" i="21"/>
  <c r="S14" i="21"/>
  <c r="P14" i="21"/>
  <c r="M14" i="21"/>
  <c r="V13" i="21"/>
  <c r="S13" i="21"/>
  <c r="P13" i="21"/>
  <c r="M13" i="21"/>
  <c r="V12" i="21"/>
  <c r="AB12" i="21" s="1"/>
  <c r="S12" i="21"/>
  <c r="P12" i="21"/>
  <c r="M12" i="21"/>
  <c r="V11" i="21"/>
  <c r="S11" i="21"/>
  <c r="P11" i="21"/>
  <c r="M11" i="21"/>
  <c r="V10" i="21"/>
  <c r="S10" i="21"/>
  <c r="P10" i="21"/>
  <c r="M10" i="21"/>
  <c r="AB9" i="21"/>
  <c r="V9" i="21"/>
  <c r="P9" i="21"/>
  <c r="M9" i="21"/>
  <c r="V8" i="21"/>
  <c r="S8" i="21"/>
  <c r="P8" i="21"/>
  <c r="M8" i="21"/>
  <c r="AB7" i="21"/>
  <c r="P7" i="21"/>
  <c r="M7" i="21"/>
  <c r="V6" i="21"/>
  <c r="S6" i="21"/>
  <c r="P6" i="21"/>
  <c r="M6" i="21"/>
  <c r="V5" i="21"/>
  <c r="AB5" i="21" s="1"/>
  <c r="S5" i="21"/>
  <c r="P5" i="21"/>
  <c r="M5" i="21"/>
  <c r="V4" i="21"/>
  <c r="S4" i="21"/>
  <c r="P4" i="21"/>
  <c r="M4" i="21"/>
  <c r="V3" i="21"/>
  <c r="S3" i="21"/>
  <c r="P3" i="21"/>
  <c r="M3" i="21"/>
  <c r="V2" i="21"/>
  <c r="S2" i="21"/>
  <c r="AB2" i="21" s="1"/>
  <c r="P2" i="21"/>
  <c r="M2" i="21"/>
  <c r="AB63" i="21" l="1"/>
  <c r="AB70" i="21"/>
  <c r="AB83" i="21"/>
  <c r="AB88" i="21"/>
  <c r="AB101" i="21"/>
  <c r="AB128" i="21"/>
  <c r="AB148" i="21"/>
  <c r="AB152" i="21"/>
  <c r="AB4" i="21"/>
  <c r="AB10" i="21"/>
  <c r="AB34" i="21"/>
  <c r="AB42" i="21"/>
  <c r="AB61" i="21"/>
  <c r="AB68" i="21"/>
  <c r="AB74" i="21"/>
  <c r="AB94" i="21"/>
  <c r="AB107" i="21"/>
  <c r="AB121" i="21"/>
  <c r="AB134" i="21"/>
  <c r="AB139" i="21"/>
  <c r="AB150" i="21"/>
  <c r="AB32" i="21"/>
  <c r="AB44" i="21"/>
  <c r="AB52" i="21"/>
  <c r="AB78" i="21"/>
  <c r="AB91" i="21"/>
  <c r="AB96" i="21"/>
  <c r="AB104" i="21"/>
  <c r="AB109" i="21"/>
  <c r="R113" i="21"/>
  <c r="AB117" i="21"/>
  <c r="AB123" i="21"/>
  <c r="AB136" i="21"/>
  <c r="AB23" i="21"/>
  <c r="AB45" i="21"/>
  <c r="AB59" i="21"/>
  <c r="AB97" i="21"/>
  <c r="AB116" i="21"/>
  <c r="AB19" i="21"/>
  <c r="AB25" i="21"/>
  <c r="AB21" i="21"/>
  <c r="AB40" i="21"/>
  <c r="AB14" i="21"/>
  <c r="AB26" i="21"/>
  <c r="AB29" i="21"/>
  <c r="AB37" i="21"/>
  <c r="AB58" i="21"/>
  <c r="AB64" i="21"/>
  <c r="AB82" i="21"/>
  <c r="AB89" i="21"/>
  <c r="AB102" i="21"/>
  <c r="AB129" i="21"/>
  <c r="AB142" i="21"/>
  <c r="AB147" i="21"/>
  <c r="AB13" i="21"/>
  <c r="AB51" i="21"/>
  <c r="AB77" i="21"/>
  <c r="AB110" i="21"/>
  <c r="AB124" i="21"/>
  <c r="AB137" i="21"/>
  <c r="AB30" i="21"/>
  <c r="AB8" i="21"/>
  <c r="AB28" i="21"/>
  <c r="AB72" i="21"/>
  <c r="AB132" i="21"/>
  <c r="AB6" i="21"/>
  <c r="AB3" i="21"/>
  <c r="AB11" i="21"/>
  <c r="AB18" i="21"/>
  <c r="AB35" i="21"/>
  <c r="AB49" i="21"/>
  <c r="AB56" i="21"/>
  <c r="AB67" i="21"/>
  <c r="AB75" i="21"/>
  <c r="AB93" i="21"/>
  <c r="AB106" i="21"/>
  <c r="AB114" i="21"/>
  <c r="AB120" i="21"/>
  <c r="AB140" i="21"/>
  <c r="AB144" i="21"/>
  <c r="AB153" i="21"/>
  <c r="P157" i="20"/>
  <c r="P156" i="20"/>
  <c r="P155" i="20"/>
  <c r="P154" i="20"/>
  <c r="P153" i="20"/>
  <c r="P152" i="20"/>
  <c r="P151" i="20"/>
  <c r="P150" i="20"/>
  <c r="P149" i="20"/>
  <c r="P148" i="20"/>
  <c r="P147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8" i="20"/>
  <c r="P7" i="20"/>
  <c r="P6" i="20"/>
  <c r="P5" i="20"/>
  <c r="P4" i="20"/>
  <c r="P3" i="20"/>
  <c r="P2" i="20"/>
  <c r="G83" i="12" l="1"/>
  <c r="G75" i="12"/>
  <c r="D19" i="12"/>
  <c r="D71" i="1" l="1"/>
  <c r="D175" i="1" l="1"/>
  <c r="D171" i="1"/>
  <c r="D149" i="1"/>
  <c r="D136" i="1"/>
  <c r="D135" i="1" s="1"/>
  <c r="D128" i="1"/>
  <c r="D127" i="1" s="1"/>
  <c r="D122" i="1"/>
  <c r="D111" i="1"/>
  <c r="D108" i="1"/>
  <c r="D101" i="1"/>
  <c r="D97" i="1"/>
  <c r="D90" i="1"/>
  <c r="D85" i="1"/>
  <c r="D70" i="1"/>
  <c r="D67" i="1"/>
  <c r="D64" i="1"/>
  <c r="D57" i="1"/>
  <c r="D54" i="1"/>
  <c r="D52" i="1"/>
  <c r="D50" i="1"/>
  <c r="D15" i="1"/>
  <c r="D25" i="1"/>
  <c r="D24" i="1" s="1"/>
  <c r="E79" i="1"/>
  <c r="D144" i="1"/>
  <c r="E162" i="1"/>
  <c r="D204" i="1"/>
  <c r="D222" i="1"/>
  <c r="D228" i="1" s="1"/>
  <c r="D229" i="1" s="1"/>
  <c r="E19" i="12"/>
  <c r="V220" i="21"/>
  <c r="V219" i="21"/>
  <c r="V218" i="21"/>
  <c r="V217" i="21"/>
  <c r="V216" i="21"/>
  <c r="V215" i="21"/>
  <c r="V214" i="21"/>
  <c r="V213" i="21"/>
  <c r="V212" i="21"/>
  <c r="V211" i="21"/>
  <c r="V210" i="21"/>
  <c r="V209" i="21"/>
  <c r="V208" i="21"/>
  <c r="V207" i="21"/>
  <c r="V206" i="21"/>
  <c r="V205" i="21"/>
  <c r="V204" i="21"/>
  <c r="V203" i="21"/>
  <c r="V202" i="21"/>
  <c r="V201" i="21"/>
  <c r="V200" i="21"/>
  <c r="V199" i="21"/>
  <c r="V198" i="21"/>
  <c r="V197" i="21"/>
  <c r="V196" i="21"/>
  <c r="V195" i="21"/>
  <c r="V194" i="21"/>
  <c r="V193" i="21"/>
  <c r="V192" i="21"/>
  <c r="V191" i="21"/>
  <c r="V190" i="21"/>
  <c r="V189" i="21"/>
  <c r="V188" i="21"/>
  <c r="V187" i="21"/>
  <c r="V186" i="21"/>
  <c r="V185" i="21"/>
  <c r="V184" i="21"/>
  <c r="V183" i="21"/>
  <c r="V182" i="21"/>
  <c r="V181" i="21"/>
  <c r="V180" i="21"/>
  <c r="V179" i="21"/>
  <c r="V178" i="21"/>
  <c r="V177" i="21"/>
  <c r="V176" i="21"/>
  <c r="V175" i="21"/>
  <c r="V174" i="21"/>
  <c r="V173" i="21"/>
  <c r="V172" i="21"/>
  <c r="V171" i="21"/>
  <c r="V170" i="21"/>
  <c r="V169" i="21"/>
  <c r="V168" i="21"/>
  <c r="V167" i="21"/>
  <c r="V166" i="21"/>
  <c r="V165" i="21"/>
  <c r="V164" i="21"/>
  <c r="V163" i="21"/>
  <c r="V162" i="21"/>
  <c r="V161" i="21"/>
  <c r="V160" i="21"/>
  <c r="V159" i="21"/>
  <c r="V158" i="21"/>
  <c r="S220" i="21"/>
  <c r="S219" i="21"/>
  <c r="S218" i="21"/>
  <c r="S217" i="21"/>
  <c r="S216" i="21"/>
  <c r="S215" i="21"/>
  <c r="S214" i="21"/>
  <c r="S213" i="21"/>
  <c r="S212" i="21"/>
  <c r="S211" i="21"/>
  <c r="S210" i="21"/>
  <c r="S209" i="21"/>
  <c r="S208" i="21"/>
  <c r="S207" i="21"/>
  <c r="S206" i="21"/>
  <c r="S205" i="21"/>
  <c r="S204" i="21"/>
  <c r="S203" i="21"/>
  <c r="S202" i="21"/>
  <c r="S201" i="21"/>
  <c r="S200" i="21"/>
  <c r="S199" i="21"/>
  <c r="S198" i="21"/>
  <c r="S197" i="21"/>
  <c r="S196" i="21"/>
  <c r="S195" i="21"/>
  <c r="S194" i="21"/>
  <c r="S193" i="21"/>
  <c r="S192" i="21"/>
  <c r="S191" i="21"/>
  <c r="S190" i="21"/>
  <c r="S189" i="21"/>
  <c r="S188" i="21"/>
  <c r="S187" i="21"/>
  <c r="S186" i="21"/>
  <c r="S185" i="21"/>
  <c r="S184" i="21"/>
  <c r="S183" i="21"/>
  <c r="S182" i="21"/>
  <c r="S181" i="21"/>
  <c r="S180" i="21"/>
  <c r="S179" i="21"/>
  <c r="S178" i="21"/>
  <c r="S177" i="21"/>
  <c r="S176" i="21"/>
  <c r="S175" i="21"/>
  <c r="S174" i="21"/>
  <c r="S173" i="21"/>
  <c r="S172" i="21"/>
  <c r="S171" i="21"/>
  <c r="S170" i="21"/>
  <c r="S169" i="21"/>
  <c r="S168" i="21"/>
  <c r="S167" i="21"/>
  <c r="S166" i="21"/>
  <c r="S165" i="21"/>
  <c r="S164" i="21"/>
  <c r="S163" i="21"/>
  <c r="S162" i="21"/>
  <c r="S161" i="21"/>
  <c r="S160" i="21"/>
  <c r="S159" i="21"/>
  <c r="S158" i="21"/>
  <c r="P220" i="21"/>
  <c r="P219" i="21"/>
  <c r="P218" i="21"/>
  <c r="P217" i="21"/>
  <c r="P216" i="21"/>
  <c r="P215" i="21"/>
  <c r="P214" i="21"/>
  <c r="P213" i="21"/>
  <c r="P212" i="21"/>
  <c r="P211" i="21"/>
  <c r="P210" i="21"/>
  <c r="P209" i="21"/>
  <c r="P208" i="21"/>
  <c r="P207" i="21"/>
  <c r="P206" i="21"/>
  <c r="P205" i="2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D53" i="2"/>
  <c r="D184" i="1" s="1"/>
  <c r="D40" i="2"/>
  <c r="D37" i="2"/>
  <c r="D35" i="2"/>
  <c r="D32" i="2" s="1"/>
  <c r="D46" i="2" s="1"/>
  <c r="D23" i="2"/>
  <c r="AB160" i="21" l="1"/>
  <c r="AB168" i="21"/>
  <c r="AB176" i="21"/>
  <c r="AB159" i="21"/>
  <c r="D183" i="1"/>
  <c r="AB167" i="21"/>
  <c r="AB175" i="21"/>
  <c r="AB183" i="21"/>
  <c r="AB191" i="21"/>
  <c r="AB199" i="21"/>
  <c r="AB207" i="21"/>
  <c r="AB215" i="21"/>
  <c r="AB164" i="21"/>
  <c r="AB196" i="21"/>
  <c r="AB165" i="21"/>
  <c r="AB173" i="21"/>
  <c r="AB181" i="21"/>
  <c r="AB189" i="21"/>
  <c r="AB197" i="21"/>
  <c r="AB205" i="21"/>
  <c r="AB213" i="21"/>
  <c r="AB188" i="21"/>
  <c r="AB220" i="21"/>
  <c r="AB172" i="21"/>
  <c r="AB212" i="21"/>
  <c r="AB204" i="21"/>
  <c r="AB180" i="21"/>
  <c r="AB161" i="21"/>
  <c r="AB169" i="21"/>
  <c r="AB177" i="21"/>
  <c r="AB185" i="21"/>
  <c r="AB193" i="21"/>
  <c r="AB201" i="21"/>
  <c r="AB209" i="21"/>
  <c r="AB217" i="21"/>
  <c r="AB184" i="21"/>
  <c r="AB192" i="21"/>
  <c r="AB200" i="21"/>
  <c r="AB208" i="21"/>
  <c r="AB216" i="21"/>
  <c r="AB162" i="21"/>
  <c r="AB170" i="21"/>
  <c r="AB178" i="21"/>
  <c r="AB186" i="21"/>
  <c r="AB194" i="21"/>
  <c r="AB202" i="21"/>
  <c r="AB210" i="21"/>
  <c r="AB218" i="21"/>
  <c r="AB158" i="21"/>
  <c r="AB166" i="21"/>
  <c r="AB174" i="21"/>
  <c r="AB182" i="21"/>
  <c r="AB190" i="21"/>
  <c r="AB198" i="21"/>
  <c r="AB206" i="21"/>
  <c r="AB214" i="21"/>
  <c r="AB163" i="21"/>
  <c r="AB171" i="21"/>
  <c r="AB179" i="21"/>
  <c r="AB187" i="21"/>
  <c r="AB195" i="21"/>
  <c r="AB203" i="21"/>
  <c r="AB211" i="21"/>
  <c r="AB219" i="21"/>
  <c r="D182" i="1"/>
  <c r="D110" i="1"/>
  <c r="D100" i="1" s="1"/>
  <c r="D84" i="1"/>
  <c r="D63" i="1"/>
  <c r="D126" i="1"/>
  <c r="D49" i="1"/>
  <c r="D43" i="1" s="1"/>
  <c r="D185" i="1" l="1"/>
  <c r="D55" i="2"/>
  <c r="D350" i="30"/>
  <c r="C350" i="30"/>
  <c r="D351" i="30" s="1"/>
  <c r="E17" i="12" l="1"/>
  <c r="D350" i="17" l="1"/>
  <c r="D177" i="1" s="1"/>
  <c r="C350" i="17"/>
  <c r="D176" i="1" s="1"/>
  <c r="H66" i="12"/>
  <c r="G66" i="12"/>
  <c r="D178" i="1" l="1"/>
  <c r="D351" i="17"/>
  <c r="G80" i="12" l="1"/>
  <c r="G74" i="12" l="1"/>
  <c r="G73" i="12" s="1"/>
  <c r="D32" i="1" s="1"/>
  <c r="D68" i="12"/>
  <c r="D42" i="12"/>
  <c r="B39" i="12"/>
  <c r="B35" i="12"/>
  <c r="B34" i="12"/>
  <c r="B40" i="12" l="1"/>
  <c r="B36" i="12"/>
  <c r="B33" i="12" s="1"/>
  <c r="G27" i="12"/>
  <c r="C23" i="12"/>
  <c r="G70" i="12" s="1"/>
  <c r="D31" i="1" s="1"/>
  <c r="H17" i="12"/>
  <c r="D211" i="1" s="1"/>
  <c r="G26" i="12" l="1"/>
  <c r="E15" i="12"/>
  <c r="G25" i="12" l="1"/>
  <c r="G23" i="12" s="1"/>
  <c r="H15" i="12"/>
  <c r="N25" i="7"/>
  <c r="M25" i="7"/>
  <c r="L25" i="7"/>
  <c r="K25" i="7"/>
  <c r="J25" i="7"/>
  <c r="I25" i="7"/>
  <c r="H25" i="7"/>
  <c r="G25" i="7"/>
  <c r="F25" i="7"/>
  <c r="E25" i="7"/>
  <c r="D25" i="7"/>
  <c r="C25" i="7"/>
  <c r="N22" i="7"/>
  <c r="M22" i="7"/>
  <c r="L22" i="7"/>
  <c r="K22" i="7"/>
  <c r="J22" i="7"/>
  <c r="I22" i="7"/>
  <c r="H22" i="7"/>
  <c r="G22" i="7"/>
  <c r="F22" i="7"/>
  <c r="E22" i="7"/>
  <c r="D22" i="7"/>
  <c r="C22" i="7"/>
  <c r="B22" i="4"/>
  <c r="D155" i="1" s="1"/>
  <c r="D33" i="1" s="1"/>
  <c r="D209" i="1" s="1"/>
  <c r="I15" i="12" l="1"/>
  <c r="D210" i="1"/>
  <c r="F27" i="7"/>
  <c r="G27" i="7"/>
  <c r="D27" i="7"/>
  <c r="C27" i="7"/>
  <c r="J27" i="7"/>
  <c r="I27" i="7"/>
  <c r="M27" i="7"/>
  <c r="E27" i="7"/>
  <c r="N27" i="7"/>
  <c r="H27" i="7"/>
  <c r="L27" i="7"/>
  <c r="K27" i="7" s="1"/>
  <c r="G69" i="12"/>
  <c r="D30" i="1" s="1"/>
  <c r="D23" i="1" s="1"/>
  <c r="D151" i="1" s="1"/>
  <c r="G28" i="12"/>
  <c r="F23" i="18"/>
  <c r="E23" i="18"/>
  <c r="D23" i="18"/>
  <c r="C23" i="18"/>
  <c r="B23" i="18"/>
  <c r="G22" i="18"/>
  <c r="G21" i="18"/>
  <c r="G19" i="18" s="1"/>
  <c r="F18" i="18"/>
  <c r="E18" i="18"/>
  <c r="D18" i="18"/>
  <c r="C18" i="18"/>
  <c r="B18" i="18"/>
  <c r="G17" i="18"/>
  <c r="G16" i="18"/>
  <c r="G15" i="18"/>
  <c r="G14" i="18"/>
  <c r="D24" i="18" l="1"/>
  <c r="C28" i="12"/>
  <c r="G29" i="12"/>
  <c r="G13" i="18"/>
  <c r="G18" i="18" s="1"/>
  <c r="D249" i="28"/>
  <c r="C249" i="28"/>
  <c r="C24" i="18" l="1"/>
  <c r="D191" i="1"/>
  <c r="D250" i="28"/>
  <c r="C29" i="12"/>
  <c r="B24" i="18" l="1"/>
  <c r="D190" i="1"/>
  <c r="G23" i="18" l="1"/>
  <c r="G24" i="18" s="1"/>
  <c r="F24" i="18" s="1"/>
  <c r="D189" i="1"/>
  <c r="G19" i="12"/>
  <c r="H19" i="12" s="1"/>
  <c r="D212" i="1" s="1"/>
  <c r="D213" i="1" s="1"/>
  <c r="E24" i="18" l="1"/>
  <c r="D192" i="1" s="1"/>
  <c r="D16" i="1" s="1"/>
  <c r="D19" i="1" s="1"/>
  <c r="D20" i="1" s="1"/>
  <c r="D152" i="1" s="1"/>
  <c r="D193" i="1"/>
  <c r="D194" i="1" l="1"/>
  <c r="D196" i="1" s="1"/>
</calcChain>
</file>

<file path=xl/sharedStrings.xml><?xml version="1.0" encoding="utf-8"?>
<sst xmlns="http://schemas.openxmlformats.org/spreadsheetml/2006/main" count="4402" uniqueCount="1342">
  <si>
    <t>PREFEITURA MUNICIPAL DE JABOATÃO DOS GUARARAPES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</si>
  <si>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</si>
  <si>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</si>
  <si>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</si>
  <si>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</si>
  <si>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</si>
  <si>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</si>
  <si>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</si>
  <si>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</si>
  <si>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</si>
  <si>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DESCRIÇÃO</t>
  </si>
  <si>
    <t>VALOR</t>
  </si>
  <si>
    <t>RECEITAS OPERACIONAIS</t>
  </si>
  <si>
    <t>Repasse Contrato de Gestão (Fixo+Variável)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</si>
  <si>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</si>
  <si>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</si>
  <si>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</si>
  <si>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</si>
  <si>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</si>
  <si>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</si>
  <si>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</si>
  <si>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</si>
  <si>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</si>
  <si>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</si>
  <si>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</si>
  <si>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</si>
  <si>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</si>
  <si>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</si>
  <si>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</si>
  <si>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</si>
  <si>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</si>
  <si>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</si>
  <si>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</si>
  <si>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</si>
  <si>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</si>
  <si>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</si>
  <si>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</si>
  <si>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</si>
  <si>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</si>
  <si>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</si>
  <si>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</si>
  <si>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</si>
  <si>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</si>
  <si>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>3. Materiais/Consumos Diversos</t>
  </si>
  <si>
    <t xml:space="preserve">  3.1. Material de Higienização e Limpeza</t>
  </si>
  <si>
    <t xml:space="preserve">  3.2. Material/Gêneros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</si>
  <si>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</si>
  <si>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</si>
  <si>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</si>
  <si>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</si>
  <si>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3.7. Tecidos, Fardamentos e EPI</t>
  </si>
  <si>
    <t xml:space="preserve">  3.8. Outras Despesas com Materiais Diversos</t>
  </si>
  <si>
    <t xml:space="preserve">  4.2. Tributos (Impostos e Taxas)</t>
  </si>
  <si>
    <t xml:space="preserve">    4.2.1. Taxas</t>
  </si>
  <si>
    <t xml:space="preserve">    4.2.2. Impostos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</si>
  <si>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</si>
  <si>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</si>
  <si>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</si>
  <si>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</si>
  <si>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</si>
  <si>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</si>
  <si>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</si>
  <si>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</si>
  <si>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</si>
  <si>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</si>
  <si>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</si>
  <si>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</si>
  <si>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</si>
  <si>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6.2. Assistência Odontológica</t>
  </si>
  <si>
    <t xml:space="preserve">    6.2.1. Pessoa Jurídica</t>
  </si>
  <si>
    <t>7. Manutenção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</si>
  <si>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</si>
  <si>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</si>
  <si>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</si>
  <si>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</si>
  <si>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</si>
  <si>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</si>
  <si>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</si>
  <si>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</si>
  <si>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</si>
  <si>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</si>
  <si>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</si>
  <si>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</si>
  <si>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</si>
  <si>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</si>
  <si>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</si>
  <si>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</si>
  <si>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</si>
  <si>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</si>
  <si>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</si>
  <si>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</si>
  <si>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</si>
  <si>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</si>
  <si>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</si>
  <si>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</si>
  <si>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</si>
  <si>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</si>
  <si>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</si>
  <si>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</si>
  <si>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</si>
  <si>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</si>
  <si>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</si>
  <si>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</si>
  <si>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</si>
  <si>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</si>
  <si>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</si>
  <si>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</si>
  <si>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</si>
  <si>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</si>
  <si>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</si>
  <si>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</si>
  <si>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</si>
  <si>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</si>
  <si>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</si>
  <si>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</si>
  <si>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</si>
  <si>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</si>
  <si>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</si>
  <si>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</si>
  <si>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</si>
  <si>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</si>
  <si>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</si>
  <si>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ITEM DA PCF</t>
  </si>
  <si>
    <t>DATA</t>
  </si>
  <si>
    <t>NOME DA UNIDADE DE SAÚDE
PLANILHA DÉBITO E CRÉDITO
 MÊS XXXXXX/XXXX</t>
  </si>
  <si>
    <t xml:space="preserve">CONTA CORRENTE 
BANCO XXXXXXXXX
AG: XXXX C/C XXXXXX   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</si>
  <si>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</si>
  <si>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</si>
  <si>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</si>
  <si>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</si>
  <si>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</si>
  <si>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</si>
  <si>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ESTOQUE ITEM 2.</t>
  </si>
  <si>
    <t>2.1</t>
  </si>
  <si>
    <t>2.2</t>
  </si>
  <si>
    <t>2.3</t>
  </si>
  <si>
    <t>2.4</t>
  </si>
  <si>
    <t>2.5</t>
  </si>
  <si>
    <t>OPME (Orteses, Próteses e Materiais Especiais)</t>
  </si>
  <si>
    <t>2.6</t>
  </si>
  <si>
    <t>2.7</t>
  </si>
  <si>
    <t>TOTAL 2.</t>
  </si>
  <si>
    <t>ESTOQUE ITEM 3.</t>
  </si>
  <si>
    <t>3.1</t>
  </si>
  <si>
    <t>3.2</t>
  </si>
  <si>
    <t>3.3</t>
  </si>
  <si>
    <t>3.4</t>
  </si>
  <si>
    <t>3.5</t>
  </si>
  <si>
    <t>3.7</t>
  </si>
  <si>
    <t>3.8</t>
  </si>
  <si>
    <t>TOTAL 3.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</si>
  <si>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</si>
  <si>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</si>
  <si>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</si>
  <si>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</si>
  <si>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</si>
  <si>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</si>
  <si>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</si>
  <si>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</si>
  <si>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</si>
  <si>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</si>
  <si>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</si>
  <si>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</si>
  <si>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</si>
  <si>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</si>
  <si>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</si>
  <si>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</si>
  <si>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</si>
  <si>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</si>
  <si>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</si>
  <si>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</si>
  <si>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</si>
  <si>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</si>
  <si>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</si>
  <si>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</si>
  <si>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</si>
  <si>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</si>
  <si>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</si>
  <si>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</si>
  <si>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</si>
  <si>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</si>
  <si>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</si>
  <si>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</si>
  <si>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</si>
  <si>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</si>
  <si>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</si>
  <si>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</si>
  <si>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</si>
  <si>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</si>
  <si>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</si>
  <si>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</si>
  <si>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</si>
  <si>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</si>
  <si>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</si>
  <si>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Categoria de Despesa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</si>
  <si>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</si>
  <si>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</si>
  <si>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</si>
  <si>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</si>
  <si>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</si>
  <si>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</si>
  <si>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</si>
  <si>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</si>
  <si>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</si>
  <si>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</si>
  <si>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</si>
  <si>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</si>
  <si>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</si>
  <si>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</si>
  <si>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</si>
  <si>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</si>
  <si>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</si>
  <si>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</si>
  <si>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</si>
  <si>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</si>
  <si>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</si>
  <si>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</si>
  <si>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</si>
  <si>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</si>
  <si>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CNPJ do Forncedor</t>
  </si>
  <si>
    <t>Número do TA</t>
  </si>
  <si>
    <t>Valor Total</t>
  </si>
  <si>
    <t>Link para o aditivo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</si>
  <si>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</si>
  <si>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</si>
  <si>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</si>
  <si>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</si>
  <si>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</si>
  <si>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</si>
  <si>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</si>
  <si>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</si>
  <si>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</si>
  <si>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</si>
  <si>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</si>
  <si>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</si>
  <si>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</si>
  <si>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</si>
  <si>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</si>
  <si>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</si>
  <si>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</si>
  <si>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</si>
  <si>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</si>
  <si>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</si>
  <si>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</si>
  <si>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</si>
  <si>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</si>
  <si>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</si>
  <si>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</si>
  <si>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</si>
  <si>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</si>
  <si>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</si>
  <si>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</si>
  <si>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</si>
  <si>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</si>
  <si>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</si>
  <si>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</si>
  <si>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</si>
  <si>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</si>
  <si>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</si>
  <si>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</si>
  <si>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</si>
  <si>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</si>
  <si>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FGTS 8%</t>
  </si>
  <si>
    <t>PIS 1%</t>
  </si>
  <si>
    <t>FÉRIAS (Resumo da Folha de Férias anexada)</t>
  </si>
  <si>
    <t>FOLHA 13º SALÁRIO (Resumo da folha anexada)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</si>
  <si>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</si>
  <si>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</si>
  <si>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</si>
  <si>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</si>
  <si>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</si>
  <si>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</si>
  <si>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</si>
  <si>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</si>
  <si>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</si>
  <si>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</si>
  <si>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</si>
  <si>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</si>
  <si>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</si>
  <si>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</si>
  <si>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</si>
  <si>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</si>
  <si>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</si>
  <si>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</si>
  <si>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</si>
  <si>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</si>
  <si>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</si>
  <si>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</si>
  <si>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</si>
  <si>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</si>
  <si>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</si>
  <si>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</si>
  <si>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</si>
  <si>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</si>
  <si>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</si>
  <si>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</si>
  <si>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</si>
  <si>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</si>
  <si>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</si>
  <si>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</si>
  <si>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</si>
  <si>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</si>
  <si>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</si>
  <si>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>Nome</t>
  </si>
  <si>
    <t>Valor da GRRF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</si>
  <si>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</si>
  <si>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</si>
  <si>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</si>
  <si>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</si>
  <si>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</si>
  <si>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</si>
  <si>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</si>
  <si>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</si>
  <si>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</si>
  <si>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</si>
  <si>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</si>
  <si>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</si>
  <si>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</si>
  <si>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</si>
  <si>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</si>
  <si>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</si>
  <si>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</si>
  <si>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>Refeição</t>
  </si>
  <si>
    <t>GERÊNCIA CONTÁBIL FINANCEIRA - FUNDO MUNICIPAL DE SAÚDE</t>
  </si>
  <si>
    <t>ELETRÔNICO - E-MAIL</t>
  </si>
  <si>
    <t>PRESTAÇÃO DE CONTAS FÍSICA</t>
  </si>
  <si>
    <t>PCF
(formato excel)</t>
  </si>
  <si>
    <t xml:space="preserve">Planilha Contábil Financeiro 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</si>
  <si>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</si>
  <si>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</si>
  <si>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</si>
  <si>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</si>
  <si>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</si>
  <si>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</si>
  <si>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</si>
  <si>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</si>
  <si>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</si>
  <si>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</si>
  <si>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</si>
  <si>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</si>
  <si>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</si>
  <si>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</si>
  <si>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</si>
  <si>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</si>
  <si>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</si>
  <si>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</si>
  <si>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</si>
  <si>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</si>
  <si>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</si>
  <si>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</si>
  <si>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</si>
  <si>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</si>
  <si>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</si>
  <si>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</si>
  <si>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</si>
  <si>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</si>
  <si>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</si>
  <si>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</si>
  <si>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</si>
  <si>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</si>
  <si>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</si>
  <si>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</si>
  <si>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</si>
  <si>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</si>
  <si>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</si>
  <si>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</si>
  <si>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</si>
  <si>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</si>
  <si>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</si>
  <si>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</si>
  <si>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</si>
  <si>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</si>
  <si>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</si>
  <si>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</si>
  <si>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</si>
  <si>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</si>
  <si>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</si>
  <si>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</si>
  <si>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</si>
  <si>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</si>
  <si>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</si>
  <si>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</si>
  <si>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</si>
  <si>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</si>
  <si>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</si>
  <si>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</si>
  <si>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</si>
  <si>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UPA EDUARDO CAMPOS - SOTAVE</t>
  </si>
  <si>
    <t>PLANILHA DE CONFERÊNCIA
UPA EDUARDO CAMPOS - SOTAVE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</si>
  <si>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</si>
  <si>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</si>
  <si>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</si>
  <si>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</si>
  <si>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</si>
  <si>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</si>
  <si>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</si>
  <si>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</si>
  <si>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</si>
  <si>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 xml:space="preserve"> </t>
  </si>
  <si>
    <t>DIFERENÇA</t>
  </si>
  <si>
    <t xml:space="preserve">  </t>
  </si>
  <si>
    <t>JANEIRO/2022 - VERSÃO 1.0</t>
  </si>
  <si>
    <t>SALDO FINAL DO ESTOQUE</t>
  </si>
  <si>
    <t>INSUMOS ASSISTENCIAIS</t>
  </si>
  <si>
    <t>Materiais Descartáveis/Materiais de Penso</t>
  </si>
  <si>
    <t>Medicamentos</t>
  </si>
  <si>
    <t>Dietas Industrializadas</t>
  </si>
  <si>
    <t>Gases Medicinais</t>
  </si>
  <si>
    <t>Material de uso odontológico</t>
  </si>
  <si>
    <t>Material laboratorial</t>
  </si>
  <si>
    <t>2.8</t>
  </si>
  <si>
    <t>Outras Despesas com Insumos Assistenciais</t>
  </si>
  <si>
    <t>MATERIAL / CONSUMOS DIVERSOS</t>
  </si>
  <si>
    <t>3.6.</t>
  </si>
  <si>
    <t>3.6.1</t>
  </si>
  <si>
    <r>
      <rPr>
        <i/>
        <sz val="12"/>
        <rFont val="Calibri"/>
        <family val="2"/>
      </rPr>
      <t xml:space="preserve">      3.6.1.</t>
    </r>
    <r>
      <rPr>
        <i/>
        <sz val="14"/>
        <rFont val="Calibri"/>
        <family val="2"/>
      </rPr>
      <t xml:space="preserve"> Manutenção de Bem</t>
    </r>
    <r>
      <rPr>
        <i/>
        <sz val="12"/>
        <rFont val="Calibri"/>
        <family val="2"/>
      </rPr>
      <t xml:space="preserve"> Imóvel </t>
    </r>
  </si>
  <si>
    <t>3.6.1.1</t>
  </si>
  <si>
    <r>
      <rPr>
        <sz val="12"/>
        <rFont val="Calibri"/>
        <family val="2"/>
      </rPr>
      <t xml:space="preserve">      3.6.1.1.</t>
    </r>
    <r>
      <rPr>
        <sz val="14"/>
        <rFont val="Calibri"/>
        <family val="2"/>
      </rPr>
      <t xml:space="preserve"> Manutenção Predial / Mobiliário</t>
    </r>
  </si>
  <si>
    <t>3.6.2</t>
  </si>
  <si>
    <t xml:space="preserve">      3.6.2.  Manutenção de Bem Móvel</t>
  </si>
  <si>
    <t>3.6.2.1</t>
  </si>
  <si>
    <t xml:space="preserve">             3.6.2.1. Suprimentos de Informática</t>
  </si>
  <si>
    <t>3.6.2.2</t>
  </si>
  <si>
    <t xml:space="preserve">             3.6.2.2.  Manutenção de Veículos</t>
  </si>
  <si>
    <t>3.6.2.2.1</t>
  </si>
  <si>
    <t xml:space="preserve">                  3.6.2.2.1. Lubrificantes Veiculares</t>
  </si>
  <si>
    <t>3.6.2.2.2</t>
  </si>
  <si>
    <t xml:space="preserve">                  3.6.2.2.2. Outros Materiais de Manutenção de Veículos</t>
  </si>
  <si>
    <t>3.6.2.3</t>
  </si>
  <si>
    <t xml:space="preserve">             3.6.2.3.  Manutenção de Equipamentos</t>
  </si>
  <si>
    <t>3.6.2.3.1</t>
  </si>
  <si>
    <t xml:space="preserve">             3.6.2.3.1. Equipamento Médico - Hospitalar</t>
  </si>
  <si>
    <t>3.6.2.3.2</t>
  </si>
  <si>
    <t xml:space="preserve">             3.6.2.3.2. Outros Equipamentos </t>
  </si>
  <si>
    <t>3.6.2.4</t>
  </si>
  <si>
    <t xml:space="preserve">             3.6.2.4. Outros Materiais de Manutenção de Bem Móvel</t>
  </si>
  <si>
    <t>INVESTIMENTO AUTORIZADP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</si>
  <si>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</si>
  <si>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</si>
  <si>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</si>
  <si>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</si>
  <si>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</si>
  <si>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Percentual de turnover do mês de FEVEREIRO/2022</t>
  </si>
  <si>
    <t xml:space="preserve">  2.7. Material Laboratorial</t>
  </si>
  <si>
    <t xml:space="preserve">  2.8. Outras Despesas com Insumos Assistenciais</t>
  </si>
  <si>
    <t xml:space="preserve">  3.2. Material / Gêneros Alimentícios</t>
  </si>
  <si>
    <t xml:space="preserve">      3.6.1. Manutenção de Bem Imóvel </t>
  </si>
  <si>
    <t xml:space="preserve">      3.6.1.1. Manutenção Predial / Mobiliário</t>
  </si>
  <si>
    <t xml:space="preserve">        3.6.2.4. Outros Materiais de Manutenção de Bem Móvel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</si>
  <si>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</si>
  <si>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</si>
  <si>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</si>
  <si>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</si>
  <si>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4.3. Despesas Bancárias (Taxa de Manutenção / Tarifas)</t>
  </si>
  <si>
    <t xml:space="preserve">      5.1.1. Telefonia Móvel</t>
  </si>
  <si>
    <t xml:space="preserve">      5.1.2. Telefonia Fixa/Internet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</si>
  <si>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</si>
  <si>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</si>
  <si>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</si>
  <si>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</si>
  <si>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</si>
  <si>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</si>
  <si>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</si>
  <si>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</si>
  <si>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</si>
  <si>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</si>
  <si>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</si>
  <si>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</si>
  <si>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</si>
  <si>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</si>
  <si>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</si>
  <si>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</si>
  <si>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</si>
  <si>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</si>
  <si>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</si>
  <si>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</si>
  <si>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</si>
  <si>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</si>
  <si>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</si>
  <si>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</si>
  <si>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</si>
  <si>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</si>
  <si>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</si>
  <si>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</si>
  <si>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</si>
  <si>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</si>
  <si>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</si>
  <si>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</si>
  <si>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</si>
  <si>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</si>
  <si>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</si>
  <si>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</si>
  <si>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</si>
  <si>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</si>
  <si>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</si>
  <si>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</si>
  <si>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</si>
  <si>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</si>
  <si>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</si>
  <si>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</si>
  <si>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</si>
  <si>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</si>
  <si>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</si>
  <si>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</si>
  <si>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</si>
  <si>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</si>
  <si>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>INVESTIMENTOS (3)</t>
  </si>
  <si>
    <t>SALDO FINAL (4 =1+2+3)</t>
  </si>
  <si>
    <t>JANEIRO/2023</t>
  </si>
  <si>
    <t>UPA EDUARDO CAMPOS - SOTAVE
PLANILHA DÉBITO E CRÉDITO
 MÊS JANEIRO/2023</t>
  </si>
  <si>
    <t>CONTA CORRENTE 
BANCO BRADESCO
AG: 02864 C/C 003750-8</t>
  </si>
  <si>
    <t>CONTA CORRENTE 
BANCO BRADESCO
AG: 02864 C/C 0003744-3</t>
  </si>
  <si>
    <t>UPA EDUARDO CAMPOS - SOTAVE
SALDO DE PROVISÃO - JANEIRO/2023</t>
  </si>
  <si>
    <t>ELAINE MACHADO ALMEIDA</t>
  </si>
  <si>
    <t>ANO 2 0 2 3 - Competência mês de JANEIRO/2023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</si>
  <si>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</si>
  <si>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</si>
  <si>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PLANILHA DE FUNDO FIXO</t>
  </si>
  <si>
    <t>UPA SOTAVE</t>
  </si>
  <si>
    <t>JANEIRO / 2023</t>
  </si>
  <si>
    <t>SALDO ANTERIOR &gt;&gt;&gt;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</si>
  <si>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</si>
  <si>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</si>
  <si>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</si>
  <si>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</si>
  <si>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</si>
  <si>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</si>
  <si>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</si>
  <si>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</si>
  <si>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</si>
  <si>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</si>
  <si>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</si>
  <si>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</si>
  <si>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</si>
  <si>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</si>
  <si>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</si>
  <si>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</si>
  <si>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</si>
  <si>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</si>
  <si>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</si>
  <si>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</si>
  <si>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</si>
  <si>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</si>
  <si>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UPA EDUARDO CAMPOS -SOTAVE</t>
  </si>
  <si>
    <t>JULIANA DOMENICA COSTA  ADRIANO</t>
  </si>
  <si>
    <t>MARIANA LOPES DOS SANTOS</t>
  </si>
  <si>
    <t>TAMARA MIRELLY XAVIER  DA SILVA</t>
  </si>
  <si>
    <t xml:space="preserve">AUXILIO CRECHE </t>
  </si>
  <si>
    <t xml:space="preserve">SALARIO FAMILIA </t>
  </si>
  <si>
    <t xml:space="preserve">DESCONTO DE PLANTAO </t>
  </si>
  <si>
    <t>DESCONTO HORAS AFASTADAS</t>
  </si>
  <si>
    <t>AVISO PREVIO REAVIDO</t>
  </si>
  <si>
    <t>MEDIA HORAS AVISO PREVIO</t>
  </si>
  <si>
    <t xml:space="preserve">VANTAGENS AVISO PREVIO </t>
  </si>
  <si>
    <t>AUXILIO CRECHE</t>
  </si>
  <si>
    <t>SALARIO FAMILIA</t>
  </si>
  <si>
    <t>DESCONTO DE PLANTÃO</t>
  </si>
  <si>
    <t>14284483000450</t>
  </si>
  <si>
    <t>Unidade de Pronto Atendimento Eduardo Campos UPA Sotave</t>
  </si>
  <si>
    <t>ABEL JOSE DOS SANTOS</t>
  </si>
  <si>
    <t>322205</t>
  </si>
  <si>
    <t>01/2023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</si>
  <si>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</si>
  <si>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</si>
  <si>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</si>
  <si>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</si>
  <si>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</si>
  <si>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</si>
  <si>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</si>
  <si>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</si>
  <si>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</si>
  <si>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</si>
  <si>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</si>
  <si>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</si>
  <si>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</si>
  <si>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</si>
  <si>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</si>
  <si>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</si>
  <si>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</si>
  <si>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</si>
  <si>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</si>
  <si>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</si>
  <si>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</si>
  <si>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</si>
  <si>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</si>
  <si>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</si>
  <si>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</si>
  <si>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</si>
  <si>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</si>
  <si>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</si>
  <si>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</si>
  <si>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</si>
  <si>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</si>
  <si>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</si>
  <si>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</si>
  <si>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</si>
  <si>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BRUNA BENVINDA SILVA SOUZA</t>
  </si>
  <si>
    <t>411010</t>
  </si>
  <si>
    <t>BRUNO HENRIQUE SOARES DE SOUZA</t>
  </si>
  <si>
    <t>CAMILA CRISTINA DA  SILVA  SALES</t>
  </si>
  <si>
    <t>CAMILA MARQUES PEREIRA</t>
  </si>
  <si>
    <t>351605</t>
  </si>
  <si>
    <t>CAMILA RODRIGUES  PINTO</t>
  </si>
  <si>
    <t>223405</t>
  </si>
  <si>
    <t>CARLOS ALBERTO FERREIRA DOS SANTOS</t>
  </si>
  <si>
    <t xml:space="preserve">CARLOS JOSE MOURA DA SILVA </t>
  </si>
  <si>
    <t>782320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</si>
  <si>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</si>
  <si>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</si>
  <si>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</si>
  <si>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</si>
  <si>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</si>
  <si>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</si>
  <si>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</si>
  <si>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</si>
  <si>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</si>
  <si>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</si>
  <si>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</si>
  <si>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</si>
  <si>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</si>
  <si>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</si>
  <si>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</si>
  <si>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</si>
  <si>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</si>
  <si>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</si>
  <si>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</si>
  <si>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</si>
  <si>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</si>
  <si>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</si>
  <si>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</si>
  <si>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</si>
  <si>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</si>
  <si>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</si>
  <si>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ETELVINA BELEM SILVA SANTOS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</si>
  <si>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</si>
  <si>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</si>
  <si>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</si>
  <si>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</si>
  <si>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</si>
  <si>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</si>
  <si>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251605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</si>
  <si>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</si>
  <si>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</si>
  <si>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</si>
  <si>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</si>
  <si>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</si>
  <si>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</si>
  <si>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</si>
  <si>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</si>
  <si>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223232</t>
  </si>
  <si>
    <t xml:space="preserve">GILVAN JOSE SILVA BORGES </t>
  </si>
  <si>
    <t>GLAUBER MELO DE ALMEIDA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</si>
  <si>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</si>
  <si>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</si>
  <si>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</si>
  <si>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</si>
  <si>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</si>
  <si>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</si>
  <si>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</si>
  <si>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</si>
  <si>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</si>
  <si>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</si>
  <si>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</si>
  <si>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</si>
  <si>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</si>
  <si>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 xml:space="preserve">JOAO DOS SANTOS SILVA JUNIOR </t>
  </si>
  <si>
    <t>JOAO  PAULO  RAMOS LUCENA</t>
  </si>
  <si>
    <t>JONAS HENRIQUE RAULINO DE SOUSA</t>
  </si>
  <si>
    <t>JOSE DE BARROS PEREIRA NETO</t>
  </si>
  <si>
    <t>131205</t>
  </si>
  <si>
    <t>JOSE DOUGLAS SILVA DE SOUZA</t>
  </si>
  <si>
    <t>JOSE LUCAS CORREIA LEITE</t>
  </si>
  <si>
    <t>JOSE RENATO DE ALBUQUERQUE CARRERA</t>
  </si>
  <si>
    <t>JOSE ROMILSON ALVES</t>
  </si>
  <si>
    <t>JOSE SERGIO DA SILVA</t>
  </si>
  <si>
    <t>JULIANA COUTO BARROS LIMA</t>
  </si>
  <si>
    <t>JULIANA DOMENICA COSTA ADRIANO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</si>
  <si>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</si>
  <si>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</si>
  <si>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</si>
  <si>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</si>
  <si>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</si>
  <si>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</si>
  <si>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</si>
  <si>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</si>
  <si>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</si>
  <si>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</si>
  <si>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</si>
  <si>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</si>
  <si>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</si>
  <si>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</si>
  <si>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</si>
  <si>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</si>
  <si>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</si>
  <si>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</si>
  <si>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</si>
  <si>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>MARIA LUIZA RODRIGUES  PINHEIRO</t>
  </si>
  <si>
    <t xml:space="preserve">MARIA VALDENICE DAS NEVES </t>
  </si>
  <si>
    <t>MICHELY DE JESUS BONIFACIO</t>
  </si>
  <si>
    <t>MIRIAM ALVES DA SILVA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</si>
  <si>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</si>
  <si>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</si>
  <si>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</si>
  <si>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</si>
  <si>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</si>
  <si>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</si>
  <si>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</si>
  <si>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</si>
  <si>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</si>
  <si>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POLLYANA RABELO BORBA CARVALHO AMORIM</t>
  </si>
  <si>
    <t xml:space="preserve">RAFAEL FERREIRA DOS SANTOS </t>
  </si>
  <si>
    <t>RAFAELA ESPOSITO DE LIMA ASFORA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</si>
  <si>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</si>
  <si>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</si>
  <si>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</si>
  <si>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</si>
  <si>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</si>
  <si>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</si>
  <si>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ROGER GUILHERME XIMENES FELIPE </t>
  </si>
  <si>
    <t xml:space="preserve">RONALDO COSME LIMA MADUREIRA 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</si>
  <si>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</si>
  <si>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</si>
  <si>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</si>
  <si>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</si>
  <si>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</si>
  <si>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</si>
  <si>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</si>
  <si>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</si>
  <si>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</si>
  <si>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</si>
  <si>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</si>
  <si>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TAMARA MIRELLY XAVIER DA SILVA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</si>
  <si>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</si>
  <si>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</si>
  <si>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</si>
  <si>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</si>
  <si>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</si>
  <si>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</si>
  <si>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</si>
  <si>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</si>
  <si>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</si>
  <si>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</si>
  <si>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</si>
  <si>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</si>
  <si>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</si>
  <si>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</si>
  <si>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</si>
  <si>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89866681491</t>
  </si>
  <si>
    <t>ZILANDIA RODRIGUES DE FRANÇA</t>
  </si>
  <si>
    <t>AURELICE MARIA BALBINO</t>
  </si>
  <si>
    <t>AUXILIO  CRECHE</t>
  </si>
  <si>
    <t>JOSE LUCA CORREIA LEITE</t>
  </si>
  <si>
    <t>N</t>
  </si>
  <si>
    <t>2023-412/001</t>
  </si>
  <si>
    <t>06/02/2023</t>
  </si>
  <si>
    <t>2023-405/001</t>
  </si>
  <si>
    <t>2023-404/001</t>
  </si>
  <si>
    <t>2023-414/001</t>
  </si>
  <si>
    <t>JANEIRO/2022</t>
  </si>
  <si>
    <t>Nota de Empenho</t>
  </si>
  <si>
    <t>08/02/2023</t>
  </si>
  <si>
    <t>BRADESCO RENDIMENTO DE APLICAÇÃO FINANCEIRA</t>
  </si>
  <si>
    <t>RENDIMENTO DE APLICAÇÃO FINANCEIRA</t>
  </si>
  <si>
    <t>31/01/2023</t>
  </si>
  <si>
    <t>Término Vigência</t>
  </si>
  <si>
    <t>White Martins Gases Industriais NE Ltda</t>
  </si>
  <si>
    <t>1º TERMO ADITIVO</t>
  </si>
  <si>
    <t>https://drive.google.com/file/d/1H8JjaVkH6ImrmMgoth3R77GcSCifsIZZ/view?usp=sharing</t>
  </si>
  <si>
    <t>11239132000197</t>
  </si>
  <si>
    <t>ANTONIO MARQUES DOS SANTOS ME</t>
  </si>
  <si>
    <t>500,00</t>
  </si>
  <si>
    <t>https://drive.google.com/file/d/1iL6UZcbbGOlILIoJmXstoIJtpBB4KRnU/view?usp=sharing</t>
  </si>
  <si>
    <t>35343136000189</t>
  </si>
  <si>
    <t>EMBRAESTER - EMPRESA BRASILEIRA DE ESTERILIZAÇÃO EIRELI</t>
  </si>
  <si>
    <t>https://drive.google.com/file/d/17Fq8-rjNgMQSkqrbAxB96QqnATiOVtro/view?usp=sharing</t>
  </si>
  <si>
    <t>20153710000169</t>
  </si>
  <si>
    <t>TS GERADORES LTDA</t>
  </si>
  <si>
    <t>300,00</t>
  </si>
  <si>
    <t>https://drive.google.com/file/d/1XX0ouVRXjG3bHz3kqPUASv_nTi6hr8z5/view?usp=sharing</t>
  </si>
  <si>
    <t>10891998000115</t>
  </si>
  <si>
    <t>ADVISERSIT SERVIÇOS EM INFORMATICA LTDA</t>
  </si>
  <si>
    <t>https://drive.google.com/file/d/1ywXTL4WJEvH-vqnRvAdqrqRhFLgDEItT/view?usp=sharing</t>
  </si>
  <si>
    <t>04069709000102</t>
  </si>
  <si>
    <t>BIONEXO S.A</t>
  </si>
  <si>
    <t>https://drive.google.com/file/d/1Zk0L1UBaFC0L3K7skfipEMcPQD9RUeII/view?usp=sharing</t>
  </si>
  <si>
    <t>NUTRIFINE REFEIÇÕES</t>
  </si>
  <si>
    <t>29/03/2023</t>
  </si>
  <si>
    <t>https://drive.google.com/file/d/1eXJJEWn2pbMdBhPRObzwlKvnxnAxJNUy/view?usp=sharing</t>
  </si>
  <si>
    <t>14284483000108</t>
  </si>
  <si>
    <t>24261778000112</t>
  </si>
  <si>
    <t>CELARE CENTRO LABORATORIAL DE ANÁLISES DO RECIFE LTDA ME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</si>
  <si>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</si>
  <si>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</si>
  <si>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</si>
  <si>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</si>
  <si>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11863530000180</t>
  </si>
  <si>
    <t xml:space="preserve">BRASCON AMBIENTAL LTDA </t>
  </si>
  <si>
    <t>29/03/2022</t>
  </si>
  <si>
    <t>https://drive.google.com/file/d/1ekfL-5ERUztu3Xvc9JvQUgaCV9XD1MDl/view?usp=sharing</t>
  </si>
  <si>
    <t>FM IMOVÉIS - MANUEL  ABAD SANCHEZ - ME</t>
  </si>
  <si>
    <t>05/02/2022</t>
  </si>
  <si>
    <t>05/02/2023</t>
  </si>
  <si>
    <t>https://drive.google.com/file/d/1l9JsEtH6Y40joqSrLkyiygxQERMoBT11/view?usp=sharing</t>
  </si>
  <si>
    <t>12.882.148/0001-86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</si>
  <si>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</si>
  <si>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</si>
  <si>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</si>
  <si>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</si>
  <si>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</si>
  <si>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MV INFORMATICA NORDESTE LTDA</t>
  </si>
  <si>
    <t>https://drive.google.com/file/d/1UZ6arFPLVT1681uGnKjeoozPGzYVfp3W/view?usp=sharing</t>
  </si>
  <si>
    <t>RBA VIAGENS E TURISMO EIRELI</t>
  </si>
  <si>
    <t>https://drive.google.com/file/d/1sAtczER6o2Pxud2ZI87KvsZgnvJgoUwV/view?usp=sharing</t>
  </si>
  <si>
    <t>VALTER E CALIL ADVOCACIA</t>
  </si>
  <si>
    <t>https://drive.google.com/file/d/1Nz227ukiAXdeEz5EQ0MP-MFFtIrMvzMV/view?usp=sharing</t>
  </si>
  <si>
    <t>BRANDÃO &amp; SA CONTABILIDADE GERENCIAL SOCIEDADE SIMPLES</t>
  </si>
  <si>
    <t>https://drive.google.com/file/d/1tQeYqkIQcOxaaUic2BtoHAo8usk6Q3XC/view?usp=sharing</t>
  </si>
  <si>
    <t>PROVTEL TECNOLOGIA SERVICOS GERENCIADOS LTDA</t>
  </si>
  <si>
    <t>https://drive.google.com/file/d/1NYEJxhwWb58HE1a-QpGCHIwIHs-tc012/view?usp=sharing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</si>
  <si>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</si>
  <si>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</si>
  <si>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</si>
  <si>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</si>
  <si>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>COLETA,TRANSPORTE E TRATAMENTO E DISPOSIÇÃO DE RESIDUOS PROVINIENTES DAS UNIDADES DE SAÚDE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</si>
  <si>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</si>
  <si>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</si>
  <si>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</si>
  <si>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</si>
  <si>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</si>
  <si>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</si>
  <si>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</si>
  <si>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</si>
  <si>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</si>
  <si>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</si>
  <si>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</si>
  <si>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</si>
  <si>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</si>
  <si>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</si>
  <si>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</si>
  <si>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</si>
  <si>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</si>
  <si>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</si>
  <si>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</si>
  <si>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</si>
  <si>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</si>
  <si>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</si>
  <si>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</si>
  <si>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</si>
  <si>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</si>
  <si>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FORNECIMENTO DE REFEIÇÃO</t>
  </si>
  <si>
    <t>08/02/2022</t>
  </si>
  <si>
    <t>https://drive.google.com/file/d/1qSktCU6xkp9T9jtXVSyx-ea5AJeddES2/view?usp=sharing</t>
  </si>
  <si>
    <t>18630942000119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</si>
  <si>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</si>
  <si>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</si>
  <si>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</si>
  <si>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</si>
  <si>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</si>
  <si>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</si>
  <si>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</si>
  <si>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03480539000183</t>
  </si>
  <si>
    <t>SL ENGENHARIA HOSPITALAR LTDA</t>
  </si>
  <si>
    <t>ENGENHARIA CLINICA</t>
  </si>
  <si>
    <t>07/02/2022</t>
  </si>
  <si>
    <t>https://drive.google.com/file/d/1Dtg-KJk8mWZbid0a9q23pCzRox1PhcDY/view?usp=sharing</t>
  </si>
  <si>
    <t>MANUTENÇÃO DE GERADORES</t>
  </si>
  <si>
    <t>https://drive.google.com/file/d/11XGdmaPRt7MfzRF2dI1Zn9OagyEqzmLB/view?usp=sharing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</si>
  <si>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</si>
  <si>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</si>
  <si>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</si>
  <si>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</si>
  <si>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</si>
  <si>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</si>
  <si>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</si>
  <si>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</si>
  <si>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</si>
  <si>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</si>
  <si>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</si>
  <si>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</si>
  <si>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</si>
  <si>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</si>
  <si>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</si>
  <si>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</si>
  <si>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</si>
  <si>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</si>
  <si>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</si>
  <si>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</si>
  <si>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</si>
  <si>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</si>
  <si>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92306257000780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</si>
  <si>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</si>
  <si>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</si>
  <si>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</si>
  <si>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</si>
  <si>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</si>
  <si>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</si>
  <si>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</si>
  <si>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</si>
  <si>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</si>
  <si>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</si>
  <si>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</si>
  <si>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</si>
  <si>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</si>
  <si>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</si>
  <si>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</si>
  <si>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</si>
  <si>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GASES MEDICINAIS</t>
  </si>
  <si>
    <t>https://drive.google.com/file/d/1zVkbI132rTelVbBKEsJQybhqu7lVb_4o/view?usp=sharing</t>
  </si>
  <si>
    <t>PLATAFORMA DIGITAL DE COMPRAS</t>
  </si>
  <si>
    <t>https://drive.google.com/file/d/1XXYAsG9Ra8MyylWh6I5J6Gd7SCMy5bsA/view?usp=sharing</t>
  </si>
  <si>
    <t>19533734000164</t>
  </si>
  <si>
    <t>ALEXSANDRA DE GUSMÃO NERES</t>
  </si>
  <si>
    <t>LOCAÇÃO DE IMPRESSORA</t>
  </si>
  <si>
    <t>1840,00</t>
  </si>
  <si>
    <t>https://drive.google.com/file/d/1LPnFyR07_zu5T4JKOSTK2tWTOH73BRzq/view?usp=sharing</t>
  </si>
  <si>
    <t>22544432000104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</si>
  <si>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</si>
  <si>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</si>
  <si>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</si>
  <si>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</si>
  <si>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</si>
  <si>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</si>
  <si>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</si>
  <si>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</si>
  <si>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</si>
  <si>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</si>
  <si>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</si>
  <si>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</si>
  <si>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</si>
  <si>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</si>
  <si>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</si>
  <si>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</si>
  <si>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20/04/2022</t>
  </si>
  <si>
    <t>https://drive.google.com/file/d/10UXq6ugrpgtPM4zD6BQYVipYdcGNeGKT/view?usp=sharing</t>
  </si>
  <si>
    <t>09379577000120</t>
  </si>
  <si>
    <t>APOIO COTAÇÕES SISTEMA DE INFORMÁTICA S.A</t>
  </si>
  <si>
    <t>ACESSO AO SOFTWARE</t>
  </si>
  <si>
    <t>https://drive.google.com/file/d/1fZaqy5_-AzCLdEYihdhyPcN8dlJLUd9l/view?usp=sharing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</si>
  <si>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</si>
  <si>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</si>
  <si>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</si>
  <si>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</si>
  <si>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</si>
  <si>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</si>
  <si>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</si>
  <si>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</si>
  <si>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38032668000193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</si>
  <si>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</si>
  <si>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</si>
  <si>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</si>
  <si>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</si>
  <si>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</si>
  <si>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</si>
  <si>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</si>
  <si>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</si>
  <si>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</si>
  <si>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</si>
  <si>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</si>
  <si>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</si>
  <si>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</si>
  <si>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</si>
  <si>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</si>
  <si>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</si>
  <si>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</si>
  <si>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</si>
  <si>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</si>
  <si>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</si>
  <si>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</si>
  <si>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OK</t>
  </si>
  <si>
    <t>5.5</t>
  </si>
  <si>
    <t>97</t>
  </si>
  <si>
    <t>ROZIANE REGINA DE SOUZA MEI</t>
  </si>
  <si>
    <t>CONFECÇÃO DE IMPRESSÃO GRÁFICA</t>
  </si>
  <si>
    <t>997</t>
  </si>
  <si>
    <t>M. F. DE SOUZA COMERCIO VAREJISTA DE INFORMATICA</t>
  </si>
  <si>
    <t>EQUIPAMENTO PARA COMPUTADOR</t>
  </si>
  <si>
    <t>5.7.2</t>
  </si>
  <si>
    <t>01</t>
  </si>
  <si>
    <t>UBER</t>
  </si>
  <si>
    <t>TRANSPORTE DOSIMETROS</t>
  </si>
  <si>
    <t>02</t>
  </si>
  <si>
    <t xml:space="preserve">TRANSPORTE COLABORADOR </t>
  </si>
  <si>
    <t>03</t>
  </si>
  <si>
    <t>99POP</t>
  </si>
  <si>
    <t>7.1.2</t>
  </si>
  <si>
    <t>1513</t>
  </si>
  <si>
    <t>MTG MONTAGEM TECNICA DE GAS TLDA ME</t>
  </si>
  <si>
    <t>CONSERTO SERPENTINA</t>
  </si>
  <si>
    <t>https://drive.google.com/file/d/1gnkHhY2L_7QaBbbBhmXwGZS2DJ0Q1uQG/view?usp=share_link</t>
  </si>
  <si>
    <t>2º TERMO ADITIVO</t>
  </si>
  <si>
    <t>4600,00</t>
  </si>
  <si>
    <t>https://drive.google.com/file/d/1vyXIrIHcCOiWMOrsxyvAfSRzKO10kMXT/view</t>
  </si>
  <si>
    <t>CNPJ / CPF do Fornecedor / Prestador</t>
  </si>
  <si>
    <t>24326435000199</t>
  </si>
  <si>
    <t>QUALIMAX DO BRASIL DISTRIBUIDORA DE PRODUTOS</t>
  </si>
  <si>
    <t>B</t>
  </si>
  <si>
    <t>S</t>
  </si>
  <si>
    <t>22652</t>
  </si>
  <si>
    <t>27/12/2022</t>
  </si>
  <si>
    <t>26221224326435000199550010000226521670289631</t>
  </si>
  <si>
    <t>2607901</t>
  </si>
  <si>
    <t>22648</t>
  </si>
  <si>
    <t>26221224326435000199550010000226481925837415</t>
  </si>
  <si>
    <t>3.6</t>
  </si>
  <si>
    <t>24073694000155</t>
  </si>
  <si>
    <t>L COMERCIO DE INFORMATICA LTDA</t>
  </si>
  <si>
    <t>890884</t>
  </si>
  <si>
    <t>26221224073694000155550010008908841002232361</t>
  </si>
  <si>
    <t>09617964000158</t>
  </si>
  <si>
    <t>DIFERENCIAL COMERCIO ATACADISTA DE PRODUTOS ALIMENTICIOS EIR</t>
  </si>
  <si>
    <t>15533</t>
  </si>
  <si>
    <t>26221209617964000158550010000155331040119253</t>
  </si>
  <si>
    <t>08014460000180</t>
  </si>
  <si>
    <t>VANPEL MAT DE ESCRITORIO E INFOR</t>
  </si>
  <si>
    <t>50222</t>
  </si>
  <si>
    <t>26221208014460000180550010000502221001325530</t>
  </si>
  <si>
    <t>50221</t>
  </si>
  <si>
    <t>26221208014460000180550010000502211001325525</t>
  </si>
  <si>
    <t>29447408000198</t>
  </si>
  <si>
    <t>L F DOS SANTOS GRAFICA</t>
  </si>
  <si>
    <t>1569</t>
  </si>
  <si>
    <t>23/12/2022</t>
  </si>
  <si>
    <t>26221229447408000198550010000015691479978581</t>
  </si>
  <si>
    <t>50408</t>
  </si>
  <si>
    <t>04/01/2023</t>
  </si>
  <si>
    <t>26230108014460000180550010000504081001327654</t>
  </si>
  <si>
    <t>27058274000198</t>
  </si>
  <si>
    <t>JATOBARRETTO CENTRO DE DISTRIBUICAO LTDA ME</t>
  </si>
  <si>
    <t>12765</t>
  </si>
  <si>
    <t>29/12/2022</t>
  </si>
  <si>
    <t>26221227058274000198550010000127651858624680</t>
  </si>
  <si>
    <t>3.12</t>
  </si>
  <si>
    <t>09182725000112</t>
  </si>
  <si>
    <t>ATIVA MEDICO CIRURGICA LTDA</t>
  </si>
  <si>
    <t>200754</t>
  </si>
  <si>
    <t>31221209182725000112550010002007541767111659</t>
  </si>
  <si>
    <t>26754510000148</t>
  </si>
  <si>
    <t>HORUS FARMA DISTRIB DE MEDICAMENTOS LTDA</t>
  </si>
  <si>
    <t>26221226754510000148550010000043861521133835</t>
  </si>
  <si>
    <t>200751</t>
  </si>
  <si>
    <t>31221209182725000112550010002007511949556646</t>
  </si>
  <si>
    <t>3136702</t>
  </si>
  <si>
    <t>09441460000120</t>
  </si>
  <si>
    <t>PADRAO DIST DE PRODUTOS E EQUIP HOSP PADRE CALLOU LTDA</t>
  </si>
  <si>
    <t>305747</t>
  </si>
  <si>
    <t>22/12/2022</t>
  </si>
  <si>
    <t>26221209441460000120550010003057471655237000</t>
  </si>
  <si>
    <t>08674752000140</t>
  </si>
  <si>
    <t>CIRURGICA MONTEBELLO LTDA</t>
  </si>
  <si>
    <t>151316</t>
  </si>
  <si>
    <t>26221208674752000140550010001513161583915780</t>
  </si>
  <si>
    <t>25296849000185</t>
  </si>
  <si>
    <t>TIDIMAR COMERCIO DE PRODUTOS MEDICOS HOSP LTDA</t>
  </si>
  <si>
    <t>50690</t>
  </si>
  <si>
    <t>31221225296849000185550010000506901638473750</t>
  </si>
  <si>
    <t>02520829000140</t>
  </si>
  <si>
    <t>DIMASTER COMERCIO DE PRODUTOS HOSPITALARES LTDA</t>
  </si>
  <si>
    <t>302703</t>
  </si>
  <si>
    <t>43221202528029000140550010003027031689500778</t>
  </si>
  <si>
    <t>302702</t>
  </si>
  <si>
    <t>43221202520829000140550010003027021986432770</t>
  </si>
  <si>
    <t>08778201000126</t>
  </si>
  <si>
    <t>DROGAFONTE LTDA</t>
  </si>
  <si>
    <t>26230108778201000126550010003996551927409108</t>
  </si>
  <si>
    <t>06065614000138</t>
  </si>
  <si>
    <t>SUPERMEDICA DISTRIB HOSPITALAR EIRELI</t>
  </si>
  <si>
    <t>212608</t>
  </si>
  <si>
    <t>52221206065614000138550010002126081222142026</t>
  </si>
  <si>
    <t>52221206065614000138550010002123901222139842</t>
  </si>
  <si>
    <t>11449180000100</t>
  </si>
  <si>
    <t>DPROSMED DISTRIBUIDORA DE PRODUTOS MEDICOS</t>
  </si>
  <si>
    <t>57026</t>
  </si>
  <si>
    <t>20/01/2023</t>
  </si>
  <si>
    <t>26230111449180000100550010000570261000169017</t>
  </si>
  <si>
    <t>21381761000100</t>
  </si>
  <si>
    <t>SIX DISTRIBUIDORA HOSPITALAR LTDA</t>
  </si>
  <si>
    <t>53831</t>
  </si>
  <si>
    <t>26230121381761000100550010000538311107446642</t>
  </si>
  <si>
    <t>399945</t>
  </si>
  <si>
    <t>26230108778201000126550010003999451526500449</t>
  </si>
  <si>
    <t>399937</t>
  </si>
  <si>
    <t>26230108778201000126550010003999371562678366</t>
  </si>
  <si>
    <t>21216468000198</t>
  </si>
  <si>
    <t>SANMED DISTRIBUIDORA DE PRODUTOS MEDICO HOSPITALARES</t>
  </si>
  <si>
    <t>7724</t>
  </si>
  <si>
    <t>27/01/2023</t>
  </si>
  <si>
    <t>26230121216468000198550010000077241262023018</t>
  </si>
  <si>
    <t>21939878000167</t>
  </si>
  <si>
    <t>BEM ESTAR PRODUTOS FARMACEUTICOS LTDA ME</t>
  </si>
  <si>
    <t>5071</t>
  </si>
  <si>
    <t>25/01/2023</t>
  </si>
  <si>
    <t>26230121939878000167550010000050711262280436</t>
  </si>
  <si>
    <t>04342595000203</t>
  </si>
  <si>
    <t>FARMATER MEDICAMENTOS LTDA</t>
  </si>
  <si>
    <t>7911</t>
  </si>
  <si>
    <t>31230104342595000203550010000579111000998990</t>
  </si>
  <si>
    <t>307711</t>
  </si>
  <si>
    <t>26230109441460000120550010003077111135094347</t>
  </si>
  <si>
    <t>307715</t>
  </si>
  <si>
    <t>26230109441460000120550010003077151799150213</t>
  </si>
  <si>
    <t>05932624000160</t>
  </si>
  <si>
    <t>MEGAMED COMERCIO LTDA</t>
  </si>
  <si>
    <t>26230105932624000160550010000197231272445344</t>
  </si>
  <si>
    <t>57089</t>
  </si>
  <si>
    <t>26230111449180000100550010000570891000170040</t>
  </si>
  <si>
    <t>11449180000290</t>
  </si>
  <si>
    <t>8516</t>
  </si>
  <si>
    <t>26230111449180000290550010000085161000170064</t>
  </si>
  <si>
    <t>21596736000144</t>
  </si>
  <si>
    <t>ULTRAMEGA DISTRIBUIDORA HOSPITALAR LTDA</t>
  </si>
  <si>
    <t>175215</t>
  </si>
  <si>
    <t>24/01/2023</t>
  </si>
  <si>
    <t>26230121596736000144550010001752151001822873</t>
  </si>
  <si>
    <t>24436602000154</t>
  </si>
  <si>
    <t>ART CIRURGICA COMERCIO DE PROD HOSP LTDA</t>
  </si>
  <si>
    <t>110739</t>
  </si>
  <si>
    <t>26230124436602000154550010001107391112762008</t>
  </si>
  <si>
    <t>CIL COMERCIO DE INFORMATICA LTDA</t>
  </si>
  <si>
    <t>902721</t>
  </si>
  <si>
    <t>26230124073694000155550010009027211002261921</t>
  </si>
  <si>
    <t>13336</t>
  </si>
  <si>
    <t>26230127058274000198550010000133361184065166</t>
  </si>
  <si>
    <t>13337</t>
  </si>
  <si>
    <t>26230127058274000198550010000133371799428888</t>
  </si>
  <si>
    <t>26230129447408000198550010000016141737184470</t>
  </si>
  <si>
    <t>5.10</t>
  </si>
  <si>
    <t>12882148000186</t>
  </si>
  <si>
    <t>SOCASA SAUDE AMBIENTAL LTDA-EPP</t>
  </si>
  <si>
    <t>6726</t>
  </si>
  <si>
    <t>QXFM78633</t>
  </si>
  <si>
    <t>1.99</t>
  </si>
  <si>
    <t>02535864000133</t>
  </si>
  <si>
    <t>VR BENEFICIOS E SERVICOS DE PROCESSAMENTO S.A</t>
  </si>
  <si>
    <t>45671945</t>
  </si>
  <si>
    <t>16/01/2023</t>
  </si>
  <si>
    <t>MDNEU8D7</t>
  </si>
  <si>
    <t>AUTO POSTO COMPORTAS LTDA</t>
  </si>
  <si>
    <t>76607</t>
  </si>
  <si>
    <t>28/12/2022</t>
  </si>
  <si>
    <t>232212421375740001606500300076600071000812700</t>
  </si>
  <si>
    <t>5.1</t>
  </si>
  <si>
    <t>ALLIANCE MEDINFUSION</t>
  </si>
  <si>
    <t>012023</t>
  </si>
  <si>
    <t>02/02/2023</t>
  </si>
  <si>
    <t>5.16</t>
  </si>
  <si>
    <t>CENTRAL DE ATENDIMENTO MEDICO SANTO EXPEDITO</t>
  </si>
  <si>
    <t>17744</t>
  </si>
  <si>
    <t>09/02/2023</t>
  </si>
  <si>
    <t>ZUHI03623</t>
  </si>
  <si>
    <t>5.2</t>
  </si>
  <si>
    <t>01545203000126</t>
  </si>
  <si>
    <t>ENAE EMPRESA NACIONAL DE ESSTERILIZACAO EIRELI</t>
  </si>
  <si>
    <t>6U4QPAAD</t>
  </si>
  <si>
    <t>5.15</t>
  </si>
  <si>
    <t>31675417000188</t>
  </si>
  <si>
    <t>LAVECLIN LAVANDEIRIA HOSPITALAR LTDA</t>
  </si>
  <si>
    <t>417</t>
  </si>
  <si>
    <t>01/02/2023</t>
  </si>
  <si>
    <t>LWEU97805</t>
  </si>
  <si>
    <t>18554757000192</t>
  </si>
  <si>
    <t>NUTRIFINE REFEICOES LTDA EPP</t>
  </si>
  <si>
    <t>4075</t>
  </si>
  <si>
    <t>26230218554757000192550010000040751716985434</t>
  </si>
  <si>
    <t>4076</t>
  </si>
  <si>
    <t>26230218554757000192550010000040761063091309</t>
  </si>
  <si>
    <t>5.24</t>
  </si>
  <si>
    <t>APOIO COTACOES SISTEMA DE INFORMATICA S.A</t>
  </si>
  <si>
    <t>17430</t>
  </si>
  <si>
    <t>05/01/2023</t>
  </si>
  <si>
    <t>78ef7da7</t>
  </si>
  <si>
    <t>5.99</t>
  </si>
  <si>
    <t>ALEXSANDRA DE GUSMAO NERES ME</t>
  </si>
  <si>
    <t>15520</t>
  </si>
  <si>
    <t>30/01/2023</t>
  </si>
  <si>
    <t>5.9</t>
  </si>
  <si>
    <t>76535764002278</t>
  </si>
  <si>
    <t>OI S.A.</t>
  </si>
  <si>
    <t>1200117068767</t>
  </si>
  <si>
    <t>10/02/2023</t>
  </si>
  <si>
    <t>10/01/2022</t>
  </si>
  <si>
    <t>5.17</t>
  </si>
  <si>
    <t>2351</t>
  </si>
  <si>
    <t>KNM8BIBI</t>
  </si>
  <si>
    <t>2336</t>
  </si>
  <si>
    <t>B8EBZH1M</t>
  </si>
  <si>
    <t>19335523000206</t>
  </si>
  <si>
    <t>BD2 TECNOLOGIA LTDA</t>
  </si>
  <si>
    <t>1653</t>
  </si>
  <si>
    <t>31/12/2022</t>
  </si>
  <si>
    <t>VFQZ30946</t>
  </si>
  <si>
    <t>36405607000107</t>
  </si>
  <si>
    <t>HELSON CARLOS LIMA DE SOUZA</t>
  </si>
  <si>
    <t>767</t>
  </si>
  <si>
    <t>W6BPTXGT</t>
  </si>
  <si>
    <t>TS GRUPOS GERADORES LTDA</t>
  </si>
  <si>
    <t>WFECIHIPQ</t>
  </si>
  <si>
    <t>BRASCON GESTAO AMBIENTAL LTDA</t>
  </si>
  <si>
    <t>12243</t>
  </si>
  <si>
    <t>07/02/2023</t>
  </si>
  <si>
    <t>ZKCG65757</t>
  </si>
  <si>
    <t>5.8</t>
  </si>
  <si>
    <t>PALLIO COMERCIO E SERVICOS LTDA</t>
  </si>
  <si>
    <t>10835932000108</t>
  </si>
  <si>
    <t>NEOENERGIA</t>
  </si>
  <si>
    <t>239710861</t>
  </si>
  <si>
    <t>09/01/2023</t>
  </si>
  <si>
    <t>5.13</t>
  </si>
  <si>
    <t>09769035000164</t>
  </si>
  <si>
    <t>COMPESA</t>
  </si>
  <si>
    <t>105049158</t>
  </si>
  <si>
    <t>2611606</t>
  </si>
  <si>
    <t>32464716000136</t>
  </si>
  <si>
    <t>R &amp; F CLIMATIZACAO LTDA</t>
  </si>
  <si>
    <t>221</t>
  </si>
  <si>
    <t>PJRVB4EU</t>
  </si>
  <si>
    <t>51857</t>
  </si>
  <si>
    <t>JMQCZIIG</t>
  </si>
  <si>
    <t>BIOLAB LABORATORIO CLINICO LTDA</t>
  </si>
  <si>
    <t>407</t>
  </si>
  <si>
    <t>03/02/2023</t>
  </si>
  <si>
    <t>7JXGD3MIB</t>
  </si>
  <si>
    <t>IMLS70266</t>
  </si>
  <si>
    <t>43017653000196</t>
  </si>
  <si>
    <t>MARIO FABIANO DOS ANJOS MOREIRA CONSULTORIA</t>
  </si>
  <si>
    <t>03/01/2023</t>
  </si>
  <si>
    <t>22296569000189</t>
  </si>
  <si>
    <t>GSO SOLUCOES ADMINISTRATIVAS E FINANCEIRAS LTDA</t>
  </si>
  <si>
    <t>02/01/2023</t>
  </si>
  <si>
    <t>24441891000180</t>
  </si>
  <si>
    <t>RODOVIARIA BORBOREMA LTDA</t>
  </si>
  <si>
    <t>09759606000180</t>
  </si>
  <si>
    <t>SIND DAS EMP DE TRANSP DE PASSAG DO EST DE PERNAMBUCO</t>
  </si>
  <si>
    <t>21216574000171</t>
  </si>
  <si>
    <t>BRANDAO &amp; AS CONTABILIDADE GERENCIAL SOCIEDADE SIMPLES ME</t>
  </si>
  <si>
    <t>17895646000187</t>
  </si>
  <si>
    <t>UBER DO BRASIL TECNOLOGIA LTDA</t>
  </si>
  <si>
    <t>P3 GESTAO ADMINISTRATIVA LTDA</t>
  </si>
  <si>
    <t>24380578002041</t>
  </si>
  <si>
    <t>WHITE MARTINS GASES INDUSTRIAIS NE LTDA</t>
  </si>
  <si>
    <t>26221224380578002041556010000008911180377494</t>
  </si>
  <si>
    <t>26220924380578002041556010000004561659597333</t>
  </si>
  <si>
    <t>1031</t>
  </si>
  <si>
    <t>26230124380578002041556010000010311131268812</t>
  </si>
  <si>
    <t>1027</t>
  </si>
  <si>
    <t>26221224380578002041556010000010271726408396</t>
  </si>
  <si>
    <t>26221224380578002041556010000009721901838919</t>
  </si>
  <si>
    <t>958</t>
  </si>
  <si>
    <t>20/12/2022</t>
  </si>
  <si>
    <t>26221224380578002041556010000009581448161321</t>
  </si>
  <si>
    <t>993</t>
  </si>
  <si>
    <t>26/12/2022</t>
  </si>
  <si>
    <t>26221224380578002041556010000009931754611320</t>
  </si>
  <si>
    <t>1001</t>
  </si>
  <si>
    <t>26221224380578002041556010000010011886841601</t>
  </si>
  <si>
    <t>1010</t>
  </si>
  <si>
    <t>26221224380578002041556010000010101252321077</t>
  </si>
  <si>
    <t>1011</t>
  </si>
  <si>
    <t>26221224380578002041556010000010111235978494</t>
  </si>
  <si>
    <t>978</t>
  </si>
  <si>
    <t>26221224380578002041556010000009781337310348</t>
  </si>
  <si>
    <t>26230124380578002041556010000011321289064092</t>
  </si>
  <si>
    <t>1121</t>
  </si>
  <si>
    <t>26230124380578002041556010000011211772613190</t>
  </si>
  <si>
    <t>1105</t>
  </si>
  <si>
    <t>13/01/2023</t>
  </si>
  <si>
    <t>26230124380578002041556010000011051667794110</t>
  </si>
  <si>
    <t>26230124380578002041556010000011061309790826</t>
  </si>
  <si>
    <t>1057</t>
  </si>
  <si>
    <t>06/01/2023</t>
  </si>
  <si>
    <t>26230124380578002041556010000010571102177215</t>
  </si>
  <si>
    <t>1089</t>
  </si>
  <si>
    <t>11/01/2023</t>
  </si>
  <si>
    <t>26230124380578002041556010000010891506743160</t>
  </si>
  <si>
    <t>1101</t>
  </si>
  <si>
    <t>12/01/2023</t>
  </si>
  <si>
    <t>26230124380578002041556010000011011956466040</t>
  </si>
  <si>
    <t>1047</t>
  </si>
  <si>
    <t>26230124380578002041556010000010471975941444</t>
  </si>
  <si>
    <t>1054</t>
  </si>
  <si>
    <t>26230124380578002041556010000010541878914408</t>
  </si>
  <si>
    <t>1071</t>
  </si>
  <si>
    <t>26230124380578002041556010000010711938712491</t>
  </si>
  <si>
    <t>1140</t>
  </si>
  <si>
    <t>18/01/2023</t>
  </si>
  <si>
    <t>26230124380578002041556010000011401120415740</t>
  </si>
  <si>
    <t>222</t>
  </si>
  <si>
    <t>29/01/2023</t>
  </si>
  <si>
    <t>26230124380578002041556140000002221853139530</t>
  </si>
  <si>
    <t>1184</t>
  </si>
  <si>
    <t>26/01/2023</t>
  </si>
  <si>
    <t>26230124380578002041556010000011841582989238</t>
  </si>
  <si>
    <t>1146</t>
  </si>
  <si>
    <t>26230124380578002041556010000011461596293337</t>
  </si>
  <si>
    <t>1160</t>
  </si>
  <si>
    <t>23/01/2023</t>
  </si>
  <si>
    <t>26230124380578002041556010000011601858493590</t>
  </si>
  <si>
    <t>23411</t>
  </si>
  <si>
    <t>26230124326435000199550010000234111465381250</t>
  </si>
  <si>
    <t>23418</t>
  </si>
  <si>
    <t>26230124326435000199550010000234181592263916</t>
  </si>
  <si>
    <t>26012135000160</t>
  </si>
  <si>
    <t>ACB SEGURANÇA EM EPI LTDA</t>
  </si>
  <si>
    <t>7412</t>
  </si>
  <si>
    <t>26/12/2023</t>
  </si>
  <si>
    <t>26221226012135000160550000000074121311439757</t>
  </si>
  <si>
    <t>32701973000144</t>
  </si>
  <si>
    <t>FLAVIO ROBERTO NUNES DE SOUSA</t>
  </si>
  <si>
    <t>122</t>
  </si>
  <si>
    <t>LFRTSQBC</t>
  </si>
  <si>
    <t>31698424000103</t>
  </si>
  <si>
    <t>VALTER &amp; CALIL ADVOCACIA</t>
  </si>
  <si>
    <t>426</t>
  </si>
  <si>
    <t>NKXVAS2I</t>
  </si>
  <si>
    <t>2927408</t>
  </si>
  <si>
    <t>243044251</t>
  </si>
  <si>
    <t>29567132000181</t>
  </si>
  <si>
    <t>G E DE ANDRADE ASSESSORIA E CONSULTORIA EM GESTAO</t>
  </si>
  <si>
    <t>42</t>
  </si>
  <si>
    <t>2608909</t>
  </si>
  <si>
    <t>5.19</t>
  </si>
  <si>
    <t>36052947000193</t>
  </si>
  <si>
    <t>SDOY96772</t>
  </si>
  <si>
    <t>2606804</t>
  </si>
  <si>
    <t>17713845000127</t>
  </si>
  <si>
    <t>26230117713845000127550010000009971470000303</t>
  </si>
  <si>
    <t>18033552000161</t>
  </si>
  <si>
    <t>99 TECNOLOGIA LTDA</t>
  </si>
  <si>
    <t>17398584000106</t>
  </si>
  <si>
    <t>WFYZYZUU</t>
  </si>
  <si>
    <t>37</t>
  </si>
  <si>
    <t>202315</t>
  </si>
  <si>
    <t>31BAB006C</t>
  </si>
  <si>
    <t>31901</t>
  </si>
  <si>
    <t>21/12/2022</t>
  </si>
  <si>
    <t>10226227</t>
  </si>
  <si>
    <t>CF73BM3K</t>
  </si>
  <si>
    <t>5QABLLU4</t>
  </si>
  <si>
    <t>430</t>
  </si>
  <si>
    <t>GITHENXJ</t>
  </si>
  <si>
    <t>10345862</t>
  </si>
  <si>
    <t>42187574000160</t>
  </si>
  <si>
    <t>17/01/2023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</si>
</sst>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00.00"/>
    <numFmt numFmtId="166" formatCode="_(* #,##0.00_);_(* \(#,##0.00\);_(* &quot;-&quot;??_);_(@_)"/>
    <numFmt numFmtId="167" formatCode="_(&quot;R$ &quot;* #,##0.00_);_(&quot;R$ &quot;* \(#,##0.00\);_(&quot;R$ &quot;* &quot;-&quot;??_);_(@_)"/>
    <numFmt numFmtId="168" formatCode="[$-416]General"/>
    <numFmt numFmtId="169" formatCode="_(* #,##0.00_);_(* \(#,##0.00\);_(* \-??_);_(@_)"/>
    <numFmt numFmtId="170" formatCode="_-&quot;R$ &quot;* #,##0.00_-;&quot;-R$ &quot;* #,##0.00_-;_-&quot;R$ &quot;* \-??_-;_-@_-"/>
    <numFmt numFmtId="171" formatCode="[$R$-416]\ #,##0.00;[Red]\-[$R$-416]\ #,##0.00"/>
    <numFmt numFmtId="172" formatCode="mm/yy"/>
    <numFmt numFmtId="173" formatCode="_-&quot;R$&quot;* #,##0.00_-;&quot;-R$&quot;* #,##0.00_-;_-&quot;R$&quot;* \-??_-;_-@_-"/>
    <numFmt numFmtId="174" formatCode="00000"/>
    <numFmt numFmtId="175" formatCode="00000.00"/>
    <numFmt numFmtId="176" formatCode="_-* #,###.##000_-;\-* #,###.##000_-;_-* &quot;-&quot;??_-;_-@_-"/>
    <numFmt numFmtId="177" formatCode="dd/mm/yy;@"/>
    <numFmt numFmtId="178" formatCode="_-* #,##0.00_-;\-* #,##0.00_-;_-* \-??_-;_-@_-"/>
    <numFmt numFmtId="179" formatCode="dd/mm/yy"/>
    <numFmt numFmtId="180" formatCode="#,##0.00_ ;\-#,##0.00\ "/>
    <numFmt numFmtId="181" formatCode="_(&quot;R$ &quot;* #,##0.00_);_(&quot;R$ &quot;* \(#,##0.00\);_(&quot;R$ &quot;* \-??_);_(@_)"/>
    <numFmt numFmtId="182" formatCode="00000000000"/>
  </numFmts>
  <fonts count="17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sz val="15"/>
      <color theme="0"/>
      <name val="Arial"/>
      <family val="2"/>
    </font>
    <font>
      <b/>
      <sz val="12"/>
      <color rgb="FF000000"/>
      <name val="Arial"/>
      <family val="2"/>
    </font>
    <font>
      <b/>
      <sz val="11"/>
      <color theme="0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theme="0"/>
      <name val="Calibri"/>
      <family val="2"/>
    </font>
    <font>
      <b/>
      <sz val="12"/>
      <color indexed="63"/>
      <name val="Calibri"/>
      <family val="2"/>
    </font>
    <font>
      <sz val="12"/>
      <color indexed="63"/>
      <name val="Calibri"/>
      <family val="2"/>
    </font>
    <font>
      <b/>
      <sz val="12"/>
      <color theme="0"/>
      <name val="Calibri"/>
      <family val="2"/>
    </font>
    <font>
      <b/>
      <sz val="12"/>
      <color indexed="63"/>
      <name val="Calibri"/>
      <family val="2"/>
    </font>
    <font>
      <sz val="12"/>
      <color indexed="63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</font>
    <font>
      <b/>
      <sz val="10"/>
      <name val="Arial"/>
      <family val="2"/>
    </font>
    <font>
      <sz val="16"/>
      <color indexed="63"/>
      <name val="Calibri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6"/>
      <name val="Calibri"/>
      <family val="2"/>
    </font>
    <font>
      <b/>
      <sz val="10"/>
      <color rgb="FFFF0000"/>
      <name val="Arial"/>
      <family val="2"/>
    </font>
    <font>
      <sz val="8"/>
      <color rgb="FF000080"/>
      <name val="Arial"/>
      <family val="2"/>
    </font>
    <font>
      <b/>
      <sz val="7"/>
      <name val="Arial"/>
      <family val="2"/>
    </font>
    <font>
      <b/>
      <sz val="12"/>
      <color indexed="63"/>
      <name val="Calibri"/>
      <family val="2"/>
      <scheme val="minor"/>
    </font>
    <font>
      <b/>
      <sz val="12"/>
      <color theme="0"/>
      <name val="Arial"/>
      <family val="2"/>
    </font>
    <font>
      <b/>
      <sz val="14"/>
      <color indexed="63"/>
      <name val="Arial"/>
      <family val="2"/>
    </font>
    <font>
      <b/>
      <sz val="16"/>
      <color indexed="63"/>
      <name val="Calibri"/>
      <family val="2"/>
    </font>
    <font>
      <b/>
      <sz val="14"/>
      <color indexed="63"/>
      <name val="Calibri"/>
      <family val="2"/>
    </font>
    <font>
      <b/>
      <sz val="14"/>
      <color theme="3" tint="0.39994506668294322"/>
      <name val="Calibri"/>
      <family val="2"/>
    </font>
    <font>
      <sz val="14"/>
      <color indexed="63"/>
      <name val="Calibri"/>
      <family val="2"/>
    </font>
    <font>
      <b/>
      <u/>
      <sz val="16"/>
      <color indexed="63"/>
      <name val="Calibri"/>
      <family val="2"/>
    </font>
    <font>
      <b/>
      <i/>
      <u/>
      <sz val="16"/>
      <color indexed="63"/>
      <name val="Calibri"/>
      <family val="2"/>
    </font>
    <font>
      <u/>
      <sz val="16"/>
      <color indexed="63"/>
      <name val="Calibri"/>
      <family val="2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9"/>
      <color indexed="63"/>
      <name val="Calibri"/>
      <family val="2"/>
    </font>
    <font>
      <sz val="12"/>
      <color indexed="8"/>
      <name val="Calibri"/>
      <family val="2"/>
      <scheme val="minor"/>
    </font>
    <font>
      <sz val="11"/>
      <color indexed="63"/>
      <name val="Calibri"/>
      <family val="2"/>
    </font>
    <font>
      <b/>
      <sz val="11"/>
      <name val="Arial"/>
      <family val="2"/>
    </font>
    <font>
      <b/>
      <sz val="13"/>
      <name val="Arial"/>
      <family val="2"/>
    </font>
    <font>
      <b/>
      <sz val="13"/>
      <color theme="0"/>
      <name val="Calibri"/>
      <family val="2"/>
    </font>
    <font>
      <b/>
      <sz val="11"/>
      <color indexed="59"/>
      <name val="Arial"/>
      <family val="2"/>
    </font>
    <font>
      <b/>
      <sz val="11"/>
      <color indexed="59"/>
      <name val="Calibri"/>
      <family val="2"/>
    </font>
    <font>
      <sz val="10"/>
      <color indexed="59"/>
      <name val="Calibri"/>
      <family val="2"/>
    </font>
    <font>
      <sz val="11"/>
      <color indexed="59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  <scheme val="minor"/>
    </font>
    <font>
      <sz val="9"/>
      <color indexed="8"/>
      <name val="Calibri"/>
      <family val="2"/>
    </font>
    <font>
      <sz val="11"/>
      <color rgb="FF000000"/>
      <name val="Calibri"/>
      <family val="2"/>
    </font>
    <font>
      <b/>
      <sz val="11"/>
      <color rgb="FF8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0"/>
      <color rgb="FF000000"/>
      <name val="Calibri"/>
      <family val="2"/>
    </font>
    <font>
      <b/>
      <sz val="14"/>
      <name val="Calibri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FF0000"/>
      <name val="Calibri"/>
      <family val="2"/>
    </font>
    <font>
      <b/>
      <sz val="13"/>
      <color theme="3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1"/>
      <scheme val="maj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1"/>
      <color indexed="8"/>
      <name val="Calibri"/>
      <family val="2"/>
    </font>
    <font>
      <b/>
      <sz val="18"/>
      <color indexed="56"/>
      <name val="Cambria"/>
      <family val="1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"/>
    </font>
    <font>
      <sz val="10"/>
      <name val="Arial"/>
      <family val="2"/>
    </font>
    <font>
      <b/>
      <sz val="11"/>
      <name val="Arial"/>
      <family val="2"/>
      <charset val="1"/>
    </font>
    <font>
      <sz val="10"/>
      <color indexed="59"/>
      <name val="Calibri"/>
      <family val="2"/>
      <charset val="1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5"/>
      <color theme="0"/>
      <name val="Arial"/>
      <family val="2"/>
      <charset val="1"/>
    </font>
    <font>
      <sz val="10"/>
      <color indexed="8"/>
      <name val="Calibri"/>
      <family val="2"/>
      <scheme val="minor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2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63"/>
      <name val="Calibri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theme="2" tint="-0.89996032593768116"/>
      <name val="Calibri"/>
      <family val="2"/>
      <scheme val="minor"/>
    </font>
    <font>
      <b/>
      <sz val="18"/>
      <color indexed="56"/>
      <name val="Cambria"/>
      <family val="2"/>
      <charset val="1"/>
    </font>
    <font>
      <sz val="11"/>
      <name val="Calibri"/>
      <family val="2"/>
    </font>
    <font>
      <sz val="11"/>
      <color theme="1"/>
      <name val="Arial"/>
      <family val="2"/>
    </font>
    <font>
      <sz val="11"/>
      <color rgb="FF333333"/>
      <name val="Calibri"/>
      <family val="2"/>
      <scheme val="minor"/>
    </font>
    <font>
      <b/>
      <i/>
      <sz val="12"/>
      <name val="Calibri"/>
      <family val="2"/>
    </font>
    <font>
      <i/>
      <sz val="12"/>
      <name val="Calibri"/>
      <family val="2"/>
    </font>
    <font>
      <i/>
      <sz val="14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sz val="11"/>
      <color rgb="FF000000"/>
      <name val="Calibri"/>
      <family val="2"/>
      <charset val="1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rgb="FF000000"/>
      <name val="Calibri"/>
      <family val="2"/>
      <charset val="1"/>
    </font>
    <font>
      <sz val="14"/>
      <color rgb="FF000000"/>
      <name val="Calibri"/>
      <family val="2"/>
      <scheme val="minor"/>
    </font>
    <font>
      <sz val="14"/>
      <color rgb="FF000000"/>
      <name val="Cali8BRI"/>
      <charset val="134"/>
    </font>
    <font>
      <sz val="11"/>
      <color theme="1"/>
      <name val="Calibri"/>
      <charset val="134"/>
      <scheme val="minor"/>
    </font>
    <font>
      <sz val="8"/>
      <name val="Calibri"/>
      <charset val="134"/>
      <scheme val="minor"/>
    </font>
    <font>
      <sz val="10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2" tint="-0.89996032593768116"/>
      <name val="Calibri"/>
      <family val="2"/>
      <scheme val="minor"/>
    </font>
  </fonts>
  <fills count="103">
    <fill>
      <patternFill patternType="none"/>
    </fill>
    <fill>
      <patternFill patternType="gray125"/>
    </fill>
    <fill>
      <patternFill patternType="solid">
        <fgColor theme="3"/>
        <bgColor rgb="FF8EB4E3"/>
      </patternFill>
    </fill>
    <fill>
      <patternFill patternType="solid">
        <fgColor rgb="FFFFFF00"/>
        <bgColor rgb="FFFFFF00"/>
      </patternFill>
    </fill>
    <fill>
      <patternFill patternType="solid">
        <fgColor theme="3"/>
        <bgColor rgb="FF33CCCC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4" tint="0.59999389629810485"/>
        <bgColor rgb="FF33CCCC"/>
      </patternFill>
    </fill>
    <fill>
      <patternFill patternType="solid">
        <fgColor theme="3"/>
        <bgColor rgb="FF83CAFF"/>
      </patternFill>
    </fill>
    <fill>
      <patternFill patternType="solid">
        <fgColor theme="3" tint="0.39994506668294322"/>
        <bgColor rgb="FFC0C0C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22"/>
      </patternFill>
    </fill>
    <fill>
      <patternFill patternType="solid">
        <fgColor theme="3"/>
        <bgColor indexed="31"/>
      </patternFill>
    </fill>
    <fill>
      <patternFill patternType="solid">
        <fgColor rgb="FFFFFF00"/>
        <bgColor indexed="45"/>
      </patternFill>
    </fill>
    <fill>
      <patternFill patternType="solid">
        <fgColor theme="3"/>
        <bgColor indexed="64"/>
      </patternFill>
    </fill>
    <fill>
      <patternFill patternType="solid">
        <fgColor theme="7" tint="0.79995117038483843"/>
        <bgColor indexed="26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3"/>
        <bgColor indexed="45"/>
      </patternFill>
    </fill>
    <fill>
      <patternFill patternType="solid">
        <fgColor rgb="FFFFFF00"/>
        <bgColor indexed="22"/>
      </patternFill>
    </fill>
    <fill>
      <patternFill patternType="solid">
        <fgColor theme="3" tint="0.59999389629810485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rgb="FF9999FF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4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rgb="FFB9CDE5"/>
      </patternFill>
    </fill>
    <fill>
      <patternFill patternType="solid">
        <fgColor theme="3"/>
        <bgColor rgb="FF95B3D7"/>
      </patternFill>
    </fill>
    <fill>
      <patternFill patternType="solid">
        <fgColor rgb="FF8EB4E3"/>
        <bgColor rgb="FF95B3D7"/>
      </patternFill>
    </fill>
    <fill>
      <patternFill patternType="solid">
        <fgColor rgb="FF95B3D7"/>
        <bgColor rgb="FF8EB4E3"/>
      </patternFill>
    </fill>
    <fill>
      <patternFill patternType="solid">
        <fgColor rgb="FFB9CDE5"/>
        <bgColor rgb="FFC5D9E6"/>
      </patternFill>
    </fill>
    <fill>
      <patternFill patternType="solid">
        <fgColor rgb="FFDCE6F2"/>
        <bgColor rgb="FFC6D9F1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rgb="FFC6D9F1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79995117038483843"/>
        <bgColor indexed="23"/>
      </patternFill>
    </fill>
    <fill>
      <patternFill patternType="solid">
        <fgColor theme="0"/>
        <bgColor indexed="27"/>
      </patternFill>
    </fill>
    <fill>
      <patternFill patternType="solid">
        <fgColor theme="3" tint="0.59999389629810485"/>
        <bgColor rgb="FFC5D9E6"/>
      </patternFill>
    </fill>
    <fill>
      <patternFill patternType="solid">
        <fgColor theme="3" tint="0.79976805932798245"/>
        <bgColor indexed="64"/>
      </patternFill>
    </fill>
    <fill>
      <patternFill patternType="solid">
        <fgColor theme="3" tint="0.79976805932798245"/>
        <bgColor indexed="23"/>
      </patternFill>
    </fill>
    <fill>
      <patternFill patternType="solid">
        <fgColor theme="3" tint="0.79976805932798245"/>
        <bgColor rgb="FFC5D9E6"/>
      </patternFill>
    </fill>
    <fill>
      <patternFill patternType="solid">
        <fgColor theme="3" tint="0.59999389629810485"/>
        <bgColor indexed="23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5231">
    <xf numFmtId="0" fontId="0" fillId="0" borderId="0"/>
    <xf numFmtId="0" fontId="94" fillId="44" borderId="0" applyNumberFormat="0" applyBorder="0" applyAlignment="0" applyProtection="0"/>
    <xf numFmtId="0" fontId="125" fillId="46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48" borderId="0" applyNumberFormat="0" applyBorder="0" applyAlignment="0" applyProtection="0"/>
    <xf numFmtId="0" fontId="125" fillId="9" borderId="0" applyNumberFormat="0" applyBorder="0" applyAlignment="0" applyProtection="0"/>
    <xf numFmtId="0" fontId="96" fillId="52" borderId="24" applyNumberFormat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25" fillId="46" borderId="0" applyNumberFormat="0" applyBorder="0" applyAlignment="0" applyProtection="0"/>
    <xf numFmtId="44" fontId="125" fillId="0" borderId="0" applyFont="0" applyFill="0" applyBorder="0" applyAlignment="0" applyProtection="0"/>
    <xf numFmtId="0" fontId="125" fillId="40" borderId="22" applyNumberFormat="0" applyFont="0" applyAlignment="0" applyProtection="0"/>
    <xf numFmtId="0" fontId="125" fillId="0" borderId="0"/>
    <xf numFmtId="0" fontId="54" fillId="0" borderId="0" applyNumberFormat="0" applyFill="0" applyBorder="0" applyAlignment="0" applyProtection="0"/>
    <xf numFmtId="0" fontId="94" fillId="61" borderId="0" applyNumberFormat="0" applyBorder="0" applyAlignment="0" applyProtection="0"/>
    <xf numFmtId="0" fontId="76" fillId="49" borderId="23" applyNumberFormat="0" applyAlignment="0" applyProtection="0"/>
    <xf numFmtId="0" fontId="125" fillId="0" borderId="0"/>
    <xf numFmtId="0" fontId="125" fillId="55" borderId="0" applyNumberFormat="0" applyBorder="0" applyAlignment="0" applyProtection="0"/>
    <xf numFmtId="44" fontId="53" fillId="0" borderId="0" applyFont="0" applyFill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0" borderId="0"/>
    <xf numFmtId="0" fontId="125" fillId="53" borderId="0" applyNumberFormat="0" applyBorder="0" applyAlignment="0" applyProtection="0"/>
    <xf numFmtId="0" fontId="69" fillId="60" borderId="0" applyNumberFormat="0" applyBorder="0" applyAlignment="0" applyProtection="0"/>
    <xf numFmtId="0" fontId="99" fillId="0" borderId="0" applyNumberFormat="0" applyFill="0" applyBorder="0" applyAlignment="0" applyProtection="0"/>
    <xf numFmtId="0" fontId="125" fillId="41" borderId="0" applyNumberFormat="0" applyBorder="0" applyAlignment="0" applyProtection="0"/>
    <xf numFmtId="0" fontId="125" fillId="51" borderId="0" applyNumberFormat="0" applyBorder="0" applyAlignment="0" applyProtection="0"/>
    <xf numFmtId="0" fontId="125" fillId="47" borderId="0" applyNumberFormat="0" applyBorder="0" applyAlignment="0" applyProtection="0"/>
    <xf numFmtId="0" fontId="125" fillId="0" borderId="0"/>
    <xf numFmtId="0" fontId="125" fillId="53" borderId="0" applyNumberFormat="0" applyBorder="0" applyAlignment="0" applyProtection="0"/>
    <xf numFmtId="0" fontId="125" fillId="55" borderId="0" applyNumberFormat="0" applyBorder="0" applyAlignment="0" applyProtection="0"/>
    <xf numFmtId="0" fontId="10" fillId="42" borderId="0" applyNumberFormat="0" applyBorder="0" applyAlignment="0" applyProtection="0"/>
    <xf numFmtId="0" fontId="125" fillId="15" borderId="0" applyNumberFormat="0" applyBorder="0" applyAlignment="0" applyProtection="0"/>
    <xf numFmtId="0" fontId="125" fillId="53" borderId="0" applyNumberFormat="0" applyBorder="0" applyAlignment="0" applyProtection="0"/>
    <xf numFmtId="0" fontId="125" fillId="55" borderId="0" applyNumberFormat="0" applyBorder="0" applyAlignment="0" applyProtection="0"/>
    <xf numFmtId="0" fontId="125" fillId="53" borderId="0" applyNumberFormat="0" applyBorder="0" applyAlignment="0" applyProtection="0"/>
    <xf numFmtId="0" fontId="103" fillId="0" borderId="0" applyNumberFormat="0" applyFill="0" applyBorder="0" applyAlignment="0" applyProtection="0"/>
    <xf numFmtId="0" fontId="125" fillId="48" borderId="0" applyNumberFormat="0" applyBorder="0" applyAlignment="0" applyProtection="0"/>
    <xf numFmtId="0" fontId="125" fillId="53" borderId="0" applyNumberFormat="0" applyBorder="0" applyAlignment="0" applyProtection="0"/>
    <xf numFmtId="0" fontId="102" fillId="0" borderId="0" applyNumberFormat="0" applyFill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0" fillId="72" borderId="0" applyNumberFormat="0" applyBorder="0" applyAlignment="0" applyProtection="0"/>
    <xf numFmtId="0" fontId="125" fillId="15" borderId="0" applyNumberFormat="0" applyBorder="0" applyAlignment="0" applyProtection="0"/>
    <xf numFmtId="0" fontId="125" fillId="51" borderId="0" applyNumberFormat="0" applyBorder="0" applyAlignment="0" applyProtection="0"/>
    <xf numFmtId="0" fontId="95" fillId="0" borderId="0" applyNumberFormat="0" applyFill="0" applyBorder="0" applyAlignment="0" applyProtection="0"/>
    <xf numFmtId="0" fontId="125" fillId="48" borderId="0" applyNumberFormat="0" applyBorder="0" applyAlignment="0" applyProtection="0"/>
    <xf numFmtId="0" fontId="125" fillId="46" borderId="0" applyNumberFormat="0" applyBorder="0" applyAlignment="0" applyProtection="0"/>
    <xf numFmtId="0" fontId="125" fillId="47" borderId="0" applyNumberFormat="0" applyBorder="0" applyAlignment="0" applyProtection="0"/>
    <xf numFmtId="0" fontId="102" fillId="0" borderId="0" applyNumberFormat="0" applyFill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15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44" fontId="104" fillId="0" borderId="0" applyFont="0" applyFill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46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62" borderId="0" applyNumberFormat="0" applyBorder="0" applyAlignment="0" applyProtection="0"/>
    <xf numFmtId="0" fontId="125" fillId="48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1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48" borderId="0" applyNumberFormat="0" applyBorder="0" applyAlignment="0" applyProtection="0"/>
    <xf numFmtId="0" fontId="125" fillId="41" borderId="0" applyNumberFormat="0" applyBorder="0" applyAlignment="0" applyProtection="0"/>
    <xf numFmtId="0" fontId="125" fillId="48" borderId="0" applyNumberFormat="0" applyBorder="0" applyAlignment="0" applyProtection="0"/>
    <xf numFmtId="0" fontId="125" fillId="48" borderId="0" applyNumberFormat="0" applyBorder="0" applyAlignment="0" applyProtection="0"/>
    <xf numFmtId="0" fontId="125" fillId="0" borderId="0"/>
    <xf numFmtId="0" fontId="125" fillId="41" borderId="0" applyNumberFormat="0" applyBorder="0" applyAlignment="0" applyProtection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62" borderId="0" applyNumberFormat="0" applyBorder="0" applyAlignment="0" applyProtection="0"/>
    <xf numFmtId="0" fontId="94" fillId="74" borderId="0" applyNumberFormat="0" applyBorder="0" applyAlignment="0" applyProtection="0"/>
    <xf numFmtId="0" fontId="125" fillId="39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47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0" fillId="75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9" borderId="0" applyNumberFormat="0" applyBorder="0" applyAlignment="0" applyProtection="0"/>
    <xf numFmtId="0" fontId="125" fillId="62" borderId="0" applyNumberFormat="0" applyBorder="0" applyAlignment="0" applyProtection="0"/>
    <xf numFmtId="166" fontId="53" fillId="0" borderId="0" applyFont="0" applyFill="0" applyBorder="0" applyAlignment="0" applyProtection="0"/>
    <xf numFmtId="0" fontId="125" fillId="0" borderId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46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39" borderId="0" applyNumberFormat="0" applyBorder="0" applyAlignment="0" applyProtection="0"/>
    <xf numFmtId="0" fontId="125" fillId="62" borderId="0" applyNumberFormat="0" applyBorder="0" applyAlignment="0" applyProtection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39" borderId="0" applyNumberFormat="0" applyBorder="0" applyAlignment="0" applyProtection="0"/>
    <xf numFmtId="0" fontId="125" fillId="62" borderId="0" applyNumberFormat="0" applyBorder="0" applyAlignment="0" applyProtection="0"/>
    <xf numFmtId="0" fontId="125" fillId="0" borderId="0"/>
    <xf numFmtId="0" fontId="125" fillId="0" borderId="0"/>
    <xf numFmtId="0" fontId="125" fillId="51" borderId="0" applyNumberFormat="0" applyBorder="0" applyAlignment="0" applyProtection="0"/>
    <xf numFmtId="0" fontId="125" fillId="39" borderId="0" applyNumberFormat="0" applyBorder="0" applyAlignment="0" applyProtection="0"/>
    <xf numFmtId="0" fontId="125" fillId="62" borderId="0" applyNumberFormat="0" applyBorder="0" applyAlignment="0" applyProtection="0"/>
    <xf numFmtId="0" fontId="125" fillId="55" borderId="0" applyNumberFormat="0" applyBorder="0" applyAlignment="0" applyProtection="0"/>
    <xf numFmtId="0" fontId="125" fillId="47" borderId="0" applyNumberFormat="0" applyBorder="0" applyAlignment="0" applyProtection="0"/>
    <xf numFmtId="0" fontId="125" fillId="54" borderId="0" applyNumberFormat="0" applyBorder="0" applyAlignment="0" applyProtection="0"/>
    <xf numFmtId="0" fontId="125" fillId="39" borderId="0" applyNumberFormat="0" applyBorder="0" applyAlignment="0" applyProtection="0"/>
    <xf numFmtId="0" fontId="125" fillId="15" borderId="0" applyNumberFormat="0" applyBorder="0" applyAlignment="0" applyProtection="0"/>
    <xf numFmtId="0" fontId="125" fillId="62" borderId="0" applyNumberFormat="0" applyBorder="0" applyAlignment="0" applyProtection="0"/>
    <xf numFmtId="0" fontId="125" fillId="39" borderId="0" applyNumberFormat="0" applyBorder="0" applyAlignment="0" applyProtection="0"/>
    <xf numFmtId="0" fontId="125" fillId="62" borderId="0" applyNumberFormat="0" applyBorder="0" applyAlignment="0" applyProtection="0"/>
    <xf numFmtId="0" fontId="125" fillId="0" borderId="0"/>
    <xf numFmtId="0" fontId="125" fillId="39" borderId="0" applyNumberFormat="0" applyBorder="0" applyAlignment="0" applyProtection="0"/>
    <xf numFmtId="0" fontId="125" fillId="55" borderId="0" applyNumberFormat="0" applyBorder="0" applyAlignment="0" applyProtection="0"/>
    <xf numFmtId="0" fontId="125" fillId="62" borderId="0" applyNumberFormat="0" applyBorder="0" applyAlignment="0" applyProtection="0"/>
    <xf numFmtId="0" fontId="125" fillId="39" borderId="0" applyNumberFormat="0" applyBorder="0" applyAlignment="0" applyProtection="0"/>
    <xf numFmtId="0" fontId="125" fillId="62" borderId="0" applyNumberFormat="0" applyBorder="0" applyAlignment="0" applyProtection="0"/>
    <xf numFmtId="0" fontId="125" fillId="39" borderId="0" applyNumberFormat="0" applyBorder="0" applyAlignment="0" applyProtection="0"/>
    <xf numFmtId="0" fontId="125" fillId="53" borderId="0" applyNumberFormat="0" applyBorder="0" applyAlignment="0" applyProtection="0"/>
    <xf numFmtId="0" fontId="125" fillId="62" borderId="0" applyNumberFormat="0" applyBorder="0" applyAlignment="0" applyProtection="0"/>
    <xf numFmtId="0" fontId="125" fillId="47" borderId="0" applyNumberFormat="0" applyBorder="0" applyAlignment="0" applyProtection="0"/>
    <xf numFmtId="0" fontId="125" fillId="0" borderId="0"/>
    <xf numFmtId="0" fontId="125" fillId="47" borderId="0" applyNumberFormat="0" applyBorder="0" applyAlignment="0" applyProtection="0"/>
    <xf numFmtId="0" fontId="125" fillId="41" borderId="0" applyNumberFormat="0" applyBorder="0" applyAlignment="0" applyProtection="0"/>
    <xf numFmtId="0" fontId="125" fillId="51" borderId="0" applyNumberFormat="0" applyBorder="0" applyAlignment="0" applyProtection="0"/>
    <xf numFmtId="0" fontId="125" fillId="47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0" borderId="22" applyNumberFormat="0" applyFont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0" fillId="76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41" fontId="104" fillId="0" borderId="0" applyFont="0" applyFill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47" borderId="0" applyNumberFormat="0" applyBorder="0" applyAlignment="0" applyProtection="0"/>
    <xf numFmtId="0" fontId="125" fillId="51" borderId="0" applyNumberFormat="0" applyBorder="0" applyAlignment="0" applyProtection="0"/>
    <xf numFmtId="0" fontId="125" fillId="47" borderId="0" applyNumberFormat="0" applyBorder="0" applyAlignment="0" applyProtection="0"/>
    <xf numFmtId="0" fontId="125" fillId="51" borderId="0" applyNumberFormat="0" applyBorder="0" applyAlignment="0" applyProtection="0"/>
    <xf numFmtId="0" fontId="125" fillId="47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47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51" borderId="0" applyNumberFormat="0" applyBorder="0" applyAlignment="0" applyProtection="0"/>
    <xf numFmtId="0" fontId="125" fillId="47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47" borderId="0" applyNumberFormat="0" applyBorder="0" applyAlignment="0" applyProtection="0"/>
    <xf numFmtId="0" fontId="125" fillId="15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15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69" fillId="45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94" fillId="77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12" fillId="67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09" fillId="78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10" fillId="84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125" fillId="0" borderId="0"/>
    <xf numFmtId="0" fontId="125" fillId="15" borderId="0" applyNumberFormat="0" applyBorder="0" applyAlignment="0" applyProtection="0"/>
    <xf numFmtId="0" fontId="125" fillId="53" borderId="0" applyNumberFormat="0" applyBorder="0" applyAlignment="0" applyProtection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15" borderId="0" applyNumberFormat="0" applyBorder="0" applyAlignment="0" applyProtection="0"/>
    <xf numFmtId="0" fontId="125" fillId="54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15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51" borderId="0" applyNumberFormat="0" applyBorder="0" applyAlignment="0" applyProtection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1" borderId="0" applyNumberFormat="0" applyBorder="0" applyAlignment="0" applyProtection="0"/>
    <xf numFmtId="0" fontId="10" fillId="80" borderId="0" applyNumberFormat="0" applyBorder="0" applyAlignment="0" applyProtection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0" borderId="0"/>
    <xf numFmtId="0" fontId="125" fillId="55" borderId="0" applyNumberFormat="0" applyBorder="0" applyAlignment="0" applyProtection="0"/>
    <xf numFmtId="0" fontId="125" fillId="55" borderId="0" applyNumberFormat="0" applyBorder="0" applyAlignment="0" applyProtection="0"/>
    <xf numFmtId="0" fontId="125" fillId="54" borderId="0" applyNumberFormat="0" applyBorder="0" applyAlignment="0" applyProtection="0"/>
    <xf numFmtId="0" fontId="10" fillId="81" borderId="0" applyNumberFormat="0" applyBorder="0" applyAlignment="0" applyProtection="0"/>
    <xf numFmtId="0" fontId="125" fillId="9" borderId="0" applyNumberFormat="0" applyBorder="0" applyAlignment="0" applyProtection="0"/>
    <xf numFmtId="0" fontId="125" fillId="55" borderId="0" applyNumberFormat="0" applyBorder="0" applyAlignment="0" applyProtection="0"/>
    <xf numFmtId="0" fontId="125" fillId="39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0" fillId="86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4" borderId="0" applyNumberFormat="0" applyBorder="0" applyAlignment="0" applyProtection="0"/>
    <xf numFmtId="0" fontId="125" fillId="53" borderId="0" applyNumberFormat="0" applyBorder="0" applyAlignment="0" applyProtection="0"/>
    <xf numFmtId="0" fontId="125" fillId="46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40" borderId="22" applyNumberFormat="0" applyFont="0" applyAlignment="0" applyProtection="0"/>
    <xf numFmtId="0" fontId="125" fillId="53" borderId="0" applyNumberFormat="0" applyBorder="0" applyAlignment="0" applyProtection="0"/>
    <xf numFmtId="0" fontId="125" fillId="53" borderId="0" applyNumberFormat="0" applyBorder="0" applyAlignment="0" applyProtection="0"/>
    <xf numFmtId="0" fontId="125" fillId="40" borderId="22" applyNumberFormat="0" applyFont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0" fillId="58" borderId="32" applyNumberFormat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0" fillId="80" borderId="0" applyNumberFormat="0" applyBorder="0" applyAlignment="0" applyProtection="0"/>
    <xf numFmtId="0" fontId="125" fillId="9" borderId="0" applyNumberFormat="0" applyBorder="0" applyAlignment="0" applyProtection="0"/>
    <xf numFmtId="0" fontId="106" fillId="66" borderId="0" applyNumberFormat="0" applyBorder="0" applyAlignment="0" applyProtection="0"/>
    <xf numFmtId="0" fontId="125" fillId="54" borderId="0" applyNumberFormat="0" applyBorder="0" applyAlignment="0" applyProtection="0"/>
    <xf numFmtId="0" fontId="125" fillId="46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69" fillId="68" borderId="0" applyNumberFormat="0" applyBorder="0" applyAlignment="0" applyProtection="0"/>
    <xf numFmtId="0" fontId="125" fillId="54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94" fillId="73" borderId="0" applyNumberFormat="0" applyBorder="0" applyAlignment="0" applyProtection="0"/>
    <xf numFmtId="0" fontId="125" fillId="54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0" fillId="77" borderId="0" applyNumberFormat="0" applyBorder="0" applyAlignment="0" applyProtection="0"/>
    <xf numFmtId="0" fontId="125" fillId="41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51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69" fillId="69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94" fillId="79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6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0" fillId="73" borderId="0" applyNumberFormat="0" applyBorder="0" applyAlignment="0" applyProtection="0"/>
    <xf numFmtId="0" fontId="125" fillId="41" borderId="0" applyNumberFormat="0" applyBorder="0" applyAlignment="0" applyProtection="0"/>
    <xf numFmtId="0" fontId="117" fillId="0" borderId="0" applyNumberFormat="0" applyFill="0" applyBorder="0" applyAlignment="0" applyProtection="0"/>
    <xf numFmtId="0" fontId="125" fillId="0" borderId="0"/>
    <xf numFmtId="0" fontId="125" fillId="41" borderId="0" applyNumberFormat="0" applyBorder="0" applyAlignment="0" applyProtection="0"/>
    <xf numFmtId="0" fontId="69" fillId="70" borderId="0" applyNumberFormat="0" applyBorder="0" applyAlignment="0" applyProtection="0"/>
    <xf numFmtId="0" fontId="125" fillId="41" borderId="0" applyNumberFormat="0" applyBorder="0" applyAlignment="0" applyProtection="0"/>
    <xf numFmtId="0" fontId="125" fillId="40" borderId="22" applyNumberFormat="0" applyFont="0" applyAlignment="0" applyProtection="0"/>
    <xf numFmtId="0" fontId="125" fillId="41" borderId="0" applyNumberFormat="0" applyBorder="0" applyAlignment="0" applyProtection="0"/>
    <xf numFmtId="0" fontId="94" fillId="87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41" borderId="0" applyNumberFormat="0" applyBorder="0" applyAlignment="0" applyProtection="0"/>
    <xf numFmtId="0" fontId="125" fillId="39" borderId="0" applyNumberFormat="0" applyBorder="0" applyAlignment="0" applyProtection="0"/>
    <xf numFmtId="0" fontId="69" fillId="63" borderId="0" applyNumberFormat="0" applyBorder="0" applyAlignment="0" applyProtection="0"/>
    <xf numFmtId="0" fontId="125" fillId="39" borderId="0" applyNumberFormat="0" applyBorder="0" applyAlignment="0" applyProtection="0"/>
    <xf numFmtId="0" fontId="125" fillId="0" borderId="0"/>
    <xf numFmtId="0" fontId="125" fillId="0" borderId="0"/>
    <xf numFmtId="0" fontId="125" fillId="39" borderId="0" applyNumberFormat="0" applyBorder="0" applyAlignment="0" applyProtection="0"/>
    <xf numFmtId="0" fontId="94" fillId="83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39" borderId="0" applyNumberFormat="0" applyBorder="0" applyAlignment="0" applyProtection="0"/>
    <xf numFmtId="0" fontId="10" fillId="84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39" borderId="0" applyNumberFormat="0" applyBorder="0" applyAlignment="0" applyProtection="0"/>
    <xf numFmtId="43" fontId="125" fillId="0" borderId="0" applyFont="0" applyFill="0" applyBorder="0" applyAlignment="0" applyProtection="0"/>
    <xf numFmtId="0" fontId="125" fillId="39" borderId="0" applyNumberFormat="0" applyBorder="0" applyAlignment="0" applyProtection="0"/>
    <xf numFmtId="0" fontId="69" fillId="71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39" borderId="0" applyNumberFormat="0" applyBorder="0" applyAlignment="0" applyProtection="0"/>
    <xf numFmtId="0" fontId="125" fillId="51" borderId="0" applyNumberFormat="0" applyBorder="0" applyAlignment="0" applyProtection="0"/>
    <xf numFmtId="0" fontId="69" fillId="38" borderId="0" applyNumberFormat="0" applyBorder="0" applyAlignment="0" applyProtection="0"/>
    <xf numFmtId="0" fontId="125" fillId="51" borderId="0" applyNumberFormat="0" applyBorder="0" applyAlignment="0" applyProtection="0"/>
    <xf numFmtId="0" fontId="94" fillId="85" borderId="0" applyNumberFormat="0" applyBorder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97" fillId="52" borderId="25" applyNumberFormat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0" borderId="0"/>
    <xf numFmtId="0" fontId="100" fillId="58" borderId="27" applyNumberFormat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51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25" fillId="54" borderId="0" applyNumberFormat="0" applyBorder="0" applyAlignment="0" applyProtection="0"/>
    <xf numFmtId="0" fontId="111" fillId="76" borderId="0" applyNumberFormat="0" applyBorder="0" applyAlignment="0" applyProtection="0"/>
    <xf numFmtId="0" fontId="101" fillId="59" borderId="28" applyNumberFormat="0" applyAlignment="0" applyProtection="0"/>
    <xf numFmtId="43" fontId="125" fillId="0" borderId="0" applyFont="0" applyFill="0" applyBorder="0" applyAlignment="0" applyProtection="0"/>
    <xf numFmtId="0" fontId="113" fillId="0" borderId="26" applyNumberFormat="0" applyFill="0" applyAlignment="0" applyProtection="0"/>
    <xf numFmtId="0" fontId="53" fillId="0" borderId="0"/>
    <xf numFmtId="0" fontId="115" fillId="0" borderId="35" applyNumberFormat="0" applyFill="0" applyAlignment="0" applyProtection="0"/>
    <xf numFmtId="0" fontId="69" fillId="56" borderId="0" applyNumberFormat="0" applyBorder="0" applyAlignment="0" applyProtection="0"/>
    <xf numFmtId="0" fontId="94" fillId="82" borderId="0" applyNumberFormat="0" applyBorder="0" applyAlignment="0" applyProtection="0"/>
    <xf numFmtId="0" fontId="118" fillId="75" borderId="0" applyNumberFormat="0" applyBorder="0" applyAlignment="0" applyProtection="0"/>
    <xf numFmtId="0" fontId="69" fillId="43" borderId="0" applyNumberFormat="0" applyBorder="0" applyAlignment="0" applyProtection="0"/>
    <xf numFmtId="0" fontId="69" fillId="50" borderId="0" applyNumberFormat="0" applyBorder="0" applyAlignment="0" applyProtection="0"/>
    <xf numFmtId="0" fontId="94" fillId="79" borderId="0" applyNumberFormat="0" applyBorder="0" applyAlignment="0" applyProtection="0"/>
    <xf numFmtId="0" fontId="69" fillId="64" borderId="0" applyNumberFormat="0" applyBorder="0" applyAlignment="0" applyProtection="0"/>
    <xf numFmtId="0" fontId="94" fillId="87" borderId="0" applyNumberFormat="0" applyBorder="0" applyAlignment="0" applyProtection="0"/>
    <xf numFmtId="0" fontId="116" fillId="65" borderId="24" applyNumberFormat="0" applyAlignment="0" applyProtection="0"/>
    <xf numFmtId="0" fontId="119" fillId="86" borderId="32" applyNumberFormat="0" applyAlignment="0" applyProtection="0"/>
    <xf numFmtId="168" fontId="10" fillId="0" borderId="0" applyBorder="0" applyProtection="0"/>
    <xf numFmtId="0" fontId="120" fillId="0" borderId="0"/>
    <xf numFmtId="0" fontId="121" fillId="57" borderId="0" applyNumberFormat="0" applyBorder="0" applyAlignment="0" applyProtection="0"/>
    <xf numFmtId="0" fontId="125" fillId="0" borderId="0"/>
    <xf numFmtId="0" fontId="125" fillId="40" borderId="22" applyNumberFormat="0" applyFont="0" applyAlignment="0" applyProtection="0"/>
    <xf numFmtId="42" fontId="10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25" fillId="0" borderId="0"/>
    <xf numFmtId="0" fontId="1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0" fillId="0" borderId="0"/>
    <xf numFmtId="0" fontId="53" fillId="0" borderId="0"/>
    <xf numFmtId="0" fontId="125" fillId="0" borderId="0"/>
    <xf numFmtId="0" fontId="125" fillId="0" borderId="0"/>
    <xf numFmtId="0" fontId="125" fillId="0" borderId="0"/>
    <xf numFmtId="0" fontId="71" fillId="0" borderId="0"/>
    <xf numFmtId="0" fontId="125" fillId="0" borderId="0"/>
    <xf numFmtId="0" fontId="125" fillId="0" borderId="0"/>
    <xf numFmtId="0" fontId="53" fillId="0" borderId="0"/>
    <xf numFmtId="0" fontId="53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40" borderId="22" applyNumberFormat="0" applyFont="0" applyAlignment="0" applyProtection="0"/>
    <xf numFmtId="166" fontId="125" fillId="0" borderId="0" applyFont="0" applyFill="0" applyBorder="0" applyAlignment="0" applyProtection="0"/>
    <xf numFmtId="0" fontId="125" fillId="0" borderId="0"/>
    <xf numFmtId="0" fontId="125" fillId="40" borderId="22" applyNumberFormat="0" applyFont="0" applyAlignment="0" applyProtection="0"/>
    <xf numFmtId="166" fontId="125" fillId="0" borderId="0" applyFont="0" applyFill="0" applyBorder="0" applyAlignment="0" applyProtection="0"/>
    <xf numFmtId="0" fontId="125" fillId="0" borderId="0"/>
    <xf numFmtId="0" fontId="125" fillId="40" borderId="22" applyNumberFormat="0" applyFont="0" applyAlignment="0" applyProtection="0"/>
    <xf numFmtId="166" fontId="125" fillId="0" borderId="0" applyFont="0" applyFill="0" applyBorder="0" applyAlignment="0" applyProtection="0"/>
    <xf numFmtId="0" fontId="125" fillId="0" borderId="0"/>
    <xf numFmtId="0" fontId="125" fillId="40" borderId="22" applyNumberFormat="0" applyFont="0" applyAlignment="0" applyProtection="0"/>
    <xf numFmtId="0" fontId="53" fillId="0" borderId="0"/>
    <xf numFmtId="0" fontId="125" fillId="0" borderId="0"/>
    <xf numFmtId="0" fontId="10" fillId="0" borderId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3" fillId="0" borderId="0" applyBorder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0" fillId="88" borderId="38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0" fontId="125" fillId="40" borderId="22" applyNumberFormat="0" applyFont="0" applyAlignment="0" applyProtection="0"/>
    <xf numFmtId="9" fontId="104" fillId="0" borderId="0" applyFont="0" applyFill="0" applyBorder="0" applyAlignment="0" applyProtection="0"/>
    <xf numFmtId="168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0" fontId="95" fillId="0" borderId="36" applyNumberFormat="0" applyFill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0" fontId="107" fillId="0" borderId="31" applyNumberFormat="0" applyFill="0" applyAlignment="0" applyProtection="0"/>
    <xf numFmtId="166" fontId="1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98" fillId="0" borderId="33" applyNumberFormat="0" applyFill="0" applyAlignment="0" applyProtection="0"/>
    <xf numFmtId="0" fontId="114" fillId="0" borderId="34" applyNumberFormat="0" applyFill="0" applyAlignment="0" applyProtection="0"/>
    <xf numFmtId="0" fontId="93" fillId="0" borderId="30" applyNumberFormat="0" applyFill="0" applyAlignment="0" applyProtection="0"/>
    <xf numFmtId="0" fontId="124" fillId="0" borderId="39" applyNumberFormat="0" applyFill="0" applyAlignment="0" applyProtection="0"/>
    <xf numFmtId="0" fontId="10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122" fillId="0" borderId="37" applyNumberFormat="0" applyFill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53" fillId="0" borderId="0" applyBorder="0" applyAlignment="0" applyProtection="0"/>
    <xf numFmtId="166" fontId="53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166" fontId="53" fillId="0" borderId="0" applyFont="0" applyFill="0" applyBorder="0" applyAlignment="0" applyProtection="0"/>
    <xf numFmtId="43" fontId="125" fillId="0" borderId="0" applyFont="0" applyFill="0" applyBorder="0" applyAlignment="0" applyProtection="0"/>
    <xf numFmtId="169" fontId="120" fillId="0" borderId="0" applyBorder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28" fillId="0" borderId="0"/>
    <xf numFmtId="169" fontId="137" fillId="0" borderId="0" applyBorder="0" applyProtection="0"/>
    <xf numFmtId="166" fontId="128" fillId="0" borderId="0" applyFont="0" applyFill="0" applyBorder="0" applyAlignment="0" applyProtection="0"/>
    <xf numFmtId="0" fontId="128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2" fillId="0" borderId="0" applyBorder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44" fontId="71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43" fontId="53" fillId="0" borderId="0" applyFont="0" applyFill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71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2" fontId="71" fillId="0" borderId="0" applyFont="0" applyFill="0" applyBorder="0" applyAlignment="0" applyProtection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9" fontId="7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Border="0" applyAlignment="0" applyProtection="0"/>
    <xf numFmtId="43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53" fillId="0" borderId="0" applyBorder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44" fontId="71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71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10" fillId="58" borderId="32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00" fillId="58" borderId="27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19" fillId="86" borderId="32" applyNumberFormat="0" applyAlignment="0" applyProtection="0"/>
    <xf numFmtId="0" fontId="6" fillId="0" borderId="0"/>
    <xf numFmtId="0" fontId="6" fillId="40" borderId="22" applyNumberFormat="0" applyFont="0" applyAlignment="0" applyProtection="0"/>
    <xf numFmtId="42" fontId="71" fillId="0" borderId="0" applyFont="0" applyFill="0" applyBorder="0" applyAlignment="0" applyProtection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10" fillId="88" borderId="38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9" fontId="71" fillId="0" borderId="0" applyFont="0" applyFill="0" applyBorder="0" applyAlignment="0" applyProtection="0"/>
    <xf numFmtId="0" fontId="146" fillId="0" borderId="0" applyBorder="0" applyProtection="0"/>
    <xf numFmtId="43" fontId="6" fillId="0" borderId="0" applyFont="0" applyFill="0" applyBorder="0" applyAlignment="0" applyProtection="0"/>
    <xf numFmtId="0" fontId="122" fillId="0" borderId="37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53" fillId="0" borderId="0" applyBorder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2" fillId="0" borderId="37" applyNumberFormat="0" applyFill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88" borderId="38" applyNumberFormat="0" applyFont="0" applyAlignment="0" applyProtection="0"/>
    <xf numFmtId="0" fontId="119" fillId="86" borderId="32" applyNumberFormat="0" applyAlignment="0" applyProtection="0"/>
    <xf numFmtId="0" fontId="100" fillId="58" borderId="27" applyNumberFormat="0" applyAlignment="0" applyProtection="0"/>
    <xf numFmtId="0" fontId="110" fillId="58" borderId="32" applyNumberFormat="0" applyAlignment="0" applyProtection="0"/>
    <xf numFmtId="0" fontId="110" fillId="58" borderId="32" applyNumberFormat="0" applyAlignment="0" applyProtection="0"/>
    <xf numFmtId="0" fontId="122" fillId="0" borderId="37" applyNumberFormat="0" applyFill="0" applyAlignment="0" applyProtection="0"/>
    <xf numFmtId="0" fontId="100" fillId="58" borderId="27" applyNumberFormat="0" applyAlignment="0" applyProtection="0"/>
    <xf numFmtId="44" fontId="6" fillId="0" borderId="0" applyFont="0" applyFill="0" applyBorder="0" applyAlignment="0" applyProtection="0"/>
    <xf numFmtId="0" fontId="119" fillId="86" borderId="32" applyNumberFormat="0" applyAlignment="0" applyProtection="0"/>
    <xf numFmtId="0" fontId="10" fillId="88" borderId="38" applyNumberFormat="0" applyFont="0" applyAlignment="0" applyProtection="0"/>
    <xf numFmtId="0" fontId="10" fillId="88" borderId="38" applyNumberFormat="0" applyFont="0" applyAlignment="0" applyProtection="0"/>
    <xf numFmtId="0" fontId="122" fillId="0" borderId="37" applyNumberFormat="0" applyFill="0" applyAlignment="0" applyProtection="0"/>
    <xf numFmtId="44" fontId="6" fillId="0" borderId="0" applyFont="0" applyFill="0" applyBorder="0" applyAlignment="0" applyProtection="0"/>
    <xf numFmtId="0" fontId="119" fillId="86" borderId="32" applyNumberFormat="0" applyAlignment="0" applyProtection="0"/>
    <xf numFmtId="0" fontId="100" fillId="58" borderId="27" applyNumberFormat="0" applyAlignment="0" applyProtection="0"/>
    <xf numFmtId="0" fontId="110" fillId="58" borderId="32" applyNumberFormat="0" applyAlignment="0" applyProtection="0"/>
    <xf numFmtId="0" fontId="110" fillId="58" borderId="32" applyNumberFormat="0" applyAlignment="0" applyProtection="0"/>
    <xf numFmtId="0" fontId="100" fillId="58" borderId="27" applyNumberFormat="0" applyAlignment="0" applyProtection="0"/>
    <xf numFmtId="0" fontId="119" fillId="86" borderId="32" applyNumberFormat="0" applyAlignment="0" applyProtection="0"/>
    <xf numFmtId="0" fontId="10" fillId="88" borderId="38" applyNumberFormat="0" applyFont="0" applyAlignment="0" applyProtection="0"/>
    <xf numFmtId="0" fontId="122" fillId="0" borderId="37" applyNumberFormat="0" applyFill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46" borderId="0" applyNumberFormat="0" applyBorder="0" applyAlignment="0" applyProtection="0"/>
    <xf numFmtId="43" fontId="5" fillId="0" borderId="0" applyFont="0" applyFill="0" applyBorder="0" applyAlignment="0" applyProtection="0"/>
    <xf numFmtId="0" fontId="5" fillId="48" borderId="0" applyNumberFormat="0" applyBorder="0" applyAlignment="0" applyProtection="0"/>
    <xf numFmtId="0" fontId="5" fillId="9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6" borderId="0" applyNumberFormat="0" applyBorder="0" applyAlignment="0" applyProtection="0"/>
    <xf numFmtId="44" fontId="5" fillId="0" borderId="0" applyFont="0" applyFill="0" applyBorder="0" applyAlignment="0" applyProtection="0"/>
    <xf numFmtId="0" fontId="5" fillId="40" borderId="22" applyNumberFormat="0" applyFont="0" applyAlignment="0" applyProtection="0"/>
    <xf numFmtId="0" fontId="5" fillId="0" borderId="0"/>
    <xf numFmtId="0" fontId="5" fillId="0" borderId="0"/>
    <xf numFmtId="0" fontId="5" fillId="55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41" borderId="0" applyNumberFormat="0" applyBorder="0" applyAlignment="0" applyProtection="0"/>
    <xf numFmtId="0" fontId="5" fillId="51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53" borderId="0" applyNumberFormat="0" applyBorder="0" applyAlignment="0" applyProtection="0"/>
    <xf numFmtId="0" fontId="5" fillId="55" borderId="0" applyNumberFormat="0" applyBorder="0" applyAlignment="0" applyProtection="0"/>
    <xf numFmtId="0" fontId="5" fillId="15" borderId="0" applyNumberFormat="0" applyBorder="0" applyAlignment="0" applyProtection="0"/>
    <xf numFmtId="0" fontId="5" fillId="53" borderId="0" applyNumberFormat="0" applyBorder="0" applyAlignment="0" applyProtection="0"/>
    <xf numFmtId="0" fontId="5" fillId="55" borderId="0" applyNumberFormat="0" applyBorder="0" applyAlignment="0" applyProtection="0"/>
    <xf numFmtId="0" fontId="5" fillId="53" borderId="0" applyNumberFormat="0" applyBorder="0" applyAlignment="0" applyProtection="0"/>
    <xf numFmtId="0" fontId="5" fillId="48" borderId="0" applyNumberFormat="0" applyBorder="0" applyAlignment="0" applyProtection="0"/>
    <xf numFmtId="0" fontId="5" fillId="53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15" borderId="0" applyNumberFormat="0" applyBorder="0" applyAlignment="0" applyProtection="0"/>
    <xf numFmtId="0" fontId="5" fillId="51" borderId="0" applyNumberFormat="0" applyBorder="0" applyAlignment="0" applyProtection="0"/>
    <xf numFmtId="0" fontId="5" fillId="48" borderId="0" applyNumberFormat="0" applyBorder="0" applyAlignment="0" applyProtection="0"/>
    <xf numFmtId="0" fontId="5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46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62" borderId="0" applyNumberFormat="0" applyBorder="0" applyAlignment="0" applyProtection="0"/>
    <xf numFmtId="0" fontId="5" fillId="48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1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48" borderId="0" applyNumberFormat="0" applyBorder="0" applyAlignment="0" applyProtection="0"/>
    <xf numFmtId="0" fontId="5" fillId="41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0" borderId="0"/>
    <xf numFmtId="0" fontId="5" fillId="41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62" borderId="0" applyNumberFormat="0" applyBorder="0" applyAlignment="0" applyProtection="0"/>
    <xf numFmtId="0" fontId="5" fillId="39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47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9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46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39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39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39" borderId="0" applyNumberFormat="0" applyBorder="0" applyAlignment="0" applyProtection="0"/>
    <xf numFmtId="0" fontId="5" fillId="62" borderId="0" applyNumberFormat="0" applyBorder="0" applyAlignment="0" applyProtection="0"/>
    <xf numFmtId="0" fontId="5" fillId="55" borderId="0" applyNumberFormat="0" applyBorder="0" applyAlignment="0" applyProtection="0"/>
    <xf numFmtId="0" fontId="5" fillId="47" borderId="0" applyNumberFormat="0" applyBorder="0" applyAlignment="0" applyProtection="0"/>
    <xf numFmtId="0" fontId="5" fillId="54" borderId="0" applyNumberFormat="0" applyBorder="0" applyAlignment="0" applyProtection="0"/>
    <xf numFmtId="0" fontId="5" fillId="39" borderId="0" applyNumberFormat="0" applyBorder="0" applyAlignment="0" applyProtection="0"/>
    <xf numFmtId="0" fontId="5" fillId="15" borderId="0" applyNumberFormat="0" applyBorder="0" applyAlignment="0" applyProtection="0"/>
    <xf numFmtId="0" fontId="5" fillId="62" borderId="0" applyNumberFormat="0" applyBorder="0" applyAlignment="0" applyProtection="0"/>
    <xf numFmtId="0" fontId="5" fillId="39" borderId="0" applyNumberFormat="0" applyBorder="0" applyAlignment="0" applyProtection="0"/>
    <xf numFmtId="0" fontId="5" fillId="62" borderId="0" applyNumberFormat="0" applyBorder="0" applyAlignment="0" applyProtection="0"/>
    <xf numFmtId="0" fontId="5" fillId="0" borderId="0"/>
    <xf numFmtId="0" fontId="5" fillId="39" borderId="0" applyNumberFormat="0" applyBorder="0" applyAlignment="0" applyProtection="0"/>
    <xf numFmtId="0" fontId="5" fillId="55" borderId="0" applyNumberFormat="0" applyBorder="0" applyAlignment="0" applyProtection="0"/>
    <xf numFmtId="0" fontId="5" fillId="62" borderId="0" applyNumberFormat="0" applyBorder="0" applyAlignment="0" applyProtection="0"/>
    <xf numFmtId="0" fontId="5" fillId="39" borderId="0" applyNumberFormat="0" applyBorder="0" applyAlignment="0" applyProtection="0"/>
    <xf numFmtId="0" fontId="5" fillId="62" borderId="0" applyNumberFormat="0" applyBorder="0" applyAlignment="0" applyProtection="0"/>
    <xf numFmtId="0" fontId="5" fillId="39" borderId="0" applyNumberFormat="0" applyBorder="0" applyAlignment="0" applyProtection="0"/>
    <xf numFmtId="0" fontId="5" fillId="53" borderId="0" applyNumberFormat="0" applyBorder="0" applyAlignment="0" applyProtection="0"/>
    <xf numFmtId="0" fontId="5" fillId="62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47" borderId="0" applyNumberFormat="0" applyBorder="0" applyAlignment="0" applyProtection="0"/>
    <xf numFmtId="0" fontId="5" fillId="41" borderId="0" applyNumberFormat="0" applyBorder="0" applyAlignment="0" applyProtection="0"/>
    <xf numFmtId="0" fontId="5" fillId="51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0" borderId="22" applyNumberFormat="0" applyFont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41" fontId="71" fillId="0" borderId="0" applyFont="0" applyFill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51" borderId="0" applyNumberFormat="0" applyBorder="0" applyAlignment="0" applyProtection="0"/>
    <xf numFmtId="0" fontId="5" fillId="47" borderId="0" applyNumberFormat="0" applyBorder="0" applyAlignment="0" applyProtection="0"/>
    <xf numFmtId="0" fontId="5" fillId="51" borderId="0" applyNumberFormat="0" applyBorder="0" applyAlignment="0" applyProtection="0"/>
    <xf numFmtId="0" fontId="5" fillId="47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47" borderId="0" applyNumberFormat="0" applyBorder="0" applyAlignment="0" applyProtection="0"/>
    <xf numFmtId="43" fontId="5" fillId="0" borderId="0" applyFont="0" applyFill="0" applyBorder="0" applyAlignment="0" applyProtection="0"/>
    <xf numFmtId="0" fontId="5" fillId="51" borderId="0" applyNumberFormat="0" applyBorder="0" applyAlignment="0" applyProtection="0"/>
    <xf numFmtId="0" fontId="5" fillId="47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4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5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15" borderId="0" applyNumberFormat="0" applyBorder="0" applyAlignment="0" applyProtection="0"/>
    <xf numFmtId="0" fontId="5" fillId="5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0" borderId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4" borderId="0" applyNumberFormat="0" applyBorder="0" applyAlignment="0" applyProtection="0"/>
    <xf numFmtId="0" fontId="5" fillId="9" borderId="0" applyNumberFormat="0" applyBorder="0" applyAlignment="0" applyProtection="0"/>
    <xf numFmtId="0" fontId="5" fillId="55" borderId="0" applyNumberFormat="0" applyBorder="0" applyAlignment="0" applyProtection="0"/>
    <xf numFmtId="0" fontId="5" fillId="39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3" borderId="0" applyNumberFormat="0" applyBorder="0" applyAlignment="0" applyProtection="0"/>
    <xf numFmtId="0" fontId="5" fillId="46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40" borderId="22" applyNumberFormat="0" applyFont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40" borderId="22" applyNumberFormat="0" applyFont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4" borderId="0" applyNumberFormat="0" applyBorder="0" applyAlignment="0" applyProtection="0"/>
    <xf numFmtId="0" fontId="5" fillId="46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5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1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51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22" applyNumberFormat="0" applyFont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0" borderId="0"/>
    <xf numFmtId="0" fontId="5" fillId="0" borderId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39" borderId="0" applyNumberFormat="0" applyBorder="0" applyAlignment="0" applyProtection="0"/>
    <xf numFmtId="43" fontId="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0" borderId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40" borderId="2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0" borderId="22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40" borderId="22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40" borderId="22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40" borderId="22" applyNumberFormat="0" applyFont="0" applyAlignment="0" applyProtection="0"/>
    <xf numFmtId="0" fontId="5" fillId="0" borderId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0" fontId="5" fillId="40" borderId="22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0" fontId="148" fillId="0" borderId="0"/>
    <xf numFmtId="0" fontId="155" fillId="0" borderId="0"/>
    <xf numFmtId="178" fontId="155" fillId="0" borderId="0" applyBorder="0" applyProtection="0"/>
    <xf numFmtId="181" fontId="155" fillId="0" borderId="0" applyBorder="0" applyProtection="0"/>
    <xf numFmtId="0" fontId="4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44" fontId="5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44" fontId="71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1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0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1" applyNumberFormat="0" applyAlignment="0" applyProtection="0"/>
    <xf numFmtId="0" fontId="3" fillId="0" borderId="0"/>
    <xf numFmtId="0" fontId="3" fillId="40" borderId="22" applyNumberFormat="0" applyFont="0" applyAlignment="0" applyProtection="0"/>
    <xf numFmtId="42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3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44" fontId="71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2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44" fontId="71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1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0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1" applyNumberFormat="0" applyAlignment="0" applyProtection="0"/>
    <xf numFmtId="0" fontId="3" fillId="0" borderId="0"/>
    <xf numFmtId="0" fontId="3" fillId="40" borderId="22" applyNumberFormat="0" applyFont="0" applyAlignment="0" applyProtection="0"/>
    <xf numFmtId="42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3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2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2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3" applyNumberFormat="0" applyFont="0" applyAlignment="0" applyProtection="0"/>
    <xf numFmtId="0" fontId="119" fillId="86" borderId="61" applyNumberFormat="0" applyAlignment="0" applyProtection="0"/>
    <xf numFmtId="0" fontId="100" fillId="58" borderId="60" applyNumberFormat="0" applyAlignment="0" applyProtection="0"/>
    <xf numFmtId="0" fontId="110" fillId="58" borderId="61" applyNumberFormat="0" applyAlignment="0" applyProtection="0"/>
    <xf numFmtId="0" fontId="110" fillId="58" borderId="61" applyNumberFormat="0" applyAlignment="0" applyProtection="0"/>
    <xf numFmtId="0" fontId="122" fillId="0" borderId="62" applyNumberFormat="0" applyFill="0" applyAlignment="0" applyProtection="0"/>
    <xf numFmtId="0" fontId="100" fillId="58" borderId="60" applyNumberFormat="0" applyAlignment="0" applyProtection="0"/>
    <xf numFmtId="44" fontId="3" fillId="0" borderId="0" applyFont="0" applyFill="0" applyBorder="0" applyAlignment="0" applyProtection="0"/>
    <xf numFmtId="0" fontId="119" fillId="86" borderId="61" applyNumberFormat="0" applyAlignment="0" applyProtection="0"/>
    <xf numFmtId="0" fontId="10" fillId="88" borderId="63" applyNumberFormat="0" applyFont="0" applyAlignment="0" applyProtection="0"/>
    <xf numFmtId="0" fontId="10" fillId="88" borderId="63" applyNumberFormat="0" applyFont="0" applyAlignment="0" applyProtection="0"/>
    <xf numFmtId="0" fontId="122" fillId="0" borderId="62" applyNumberFormat="0" applyFill="0" applyAlignment="0" applyProtection="0"/>
    <xf numFmtId="44" fontId="3" fillId="0" borderId="0" applyFont="0" applyFill="0" applyBorder="0" applyAlignment="0" applyProtection="0"/>
    <xf numFmtId="0" fontId="119" fillId="86" borderId="61" applyNumberFormat="0" applyAlignment="0" applyProtection="0"/>
    <xf numFmtId="0" fontId="100" fillId="58" borderId="60" applyNumberFormat="0" applyAlignment="0" applyProtection="0"/>
    <xf numFmtId="0" fontId="110" fillId="58" borderId="61" applyNumberFormat="0" applyAlignment="0" applyProtection="0"/>
    <xf numFmtId="0" fontId="110" fillId="58" borderId="61" applyNumberFormat="0" applyAlignment="0" applyProtection="0"/>
    <xf numFmtId="0" fontId="100" fillId="58" borderId="60" applyNumberFormat="0" applyAlignment="0" applyProtection="0"/>
    <xf numFmtId="0" fontId="119" fillId="86" borderId="61" applyNumberFormat="0" applyAlignment="0" applyProtection="0"/>
    <xf numFmtId="0" fontId="10" fillId="88" borderId="63" applyNumberFormat="0" applyFont="0" applyAlignment="0" applyProtection="0"/>
    <xf numFmtId="0" fontId="122" fillId="0" borderId="62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119" fillId="86" borderId="67" applyNumberFormat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9" fillId="86" borderId="67" applyNumberFormat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119" fillId="86" borderId="6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119" fillId="86" borderId="67" applyNumberFormat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9" fillId="86" borderId="67" applyNumberFormat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119" fillId="86" borderId="6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41" fontId="71" fillId="0" borderId="0" applyFont="0" applyFill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110" fillId="58" borderId="67" applyNumberForma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100" fillId="58" borderId="66" applyNumberFormat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119" fillId="86" borderId="67" applyNumberForma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10" fillId="88" borderId="69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122" fillId="0" borderId="6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44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9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6" borderId="0" applyNumberFormat="0" applyBorder="0" applyAlignment="0" applyProtection="0"/>
    <xf numFmtId="43" fontId="3" fillId="0" borderId="0" applyFont="0" applyFill="0" applyBorder="0" applyAlignment="0" applyProtection="0"/>
    <xf numFmtId="0" fontId="3" fillId="48" borderId="0" applyNumberFormat="0" applyBorder="0" applyAlignment="0" applyProtection="0"/>
    <xf numFmtId="0" fontId="3" fillId="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6" borderId="0" applyNumberFormat="0" applyBorder="0" applyAlignment="0" applyProtection="0"/>
    <xf numFmtId="44" fontId="3" fillId="0" borderId="0" applyFont="0" applyFill="0" applyBorder="0" applyAlignment="0" applyProtection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48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46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0" borderId="0"/>
    <xf numFmtId="0" fontId="3" fillId="39" borderId="0" applyNumberFormat="0" applyBorder="0" applyAlignment="0" applyProtection="0"/>
    <xf numFmtId="0" fontId="3" fillId="55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62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62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0" borderId="22" applyNumberFormat="0" applyFont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5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1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3" borderId="0" applyNumberFormat="0" applyBorder="0" applyAlignment="0" applyProtection="0"/>
    <xf numFmtId="0" fontId="3" fillId="46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40" borderId="22" applyNumberFormat="0" applyFont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4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1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22" applyNumberFormat="0" applyFont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0" borderId="0"/>
    <xf numFmtId="0" fontId="3" fillId="0" borderId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43" fontId="3" fillId="0" borderId="0" applyFont="0" applyFill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0" borderId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40" borderId="22" applyNumberFormat="0" applyFont="0" applyAlignment="0" applyProtection="0"/>
    <xf numFmtId="0" fontId="3" fillId="0" borderId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0" fontId="3" fillId="40" borderId="22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44" fontId="3" fillId="0" borderId="0" applyFont="0" applyFill="0" applyBorder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44" fontId="3" fillId="0" borderId="0" applyFont="0" applyFill="0" applyBorder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44" fontId="3" fillId="0" borderId="0" applyFont="0" applyFill="0" applyBorder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44" fontId="3" fillId="0" borderId="0" applyFont="0" applyFill="0" applyBorder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10" fillId="58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" fillId="88" borderId="69" applyNumberFormat="0" applyFon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0" fillId="58" borderId="66" applyNumberFormat="0" applyAlignment="0" applyProtection="0"/>
    <xf numFmtId="0" fontId="110" fillId="58" borderId="67" applyNumberFormat="0" applyAlignment="0" applyProtection="0"/>
    <xf numFmtId="0" fontId="10" fillId="88" borderId="69" applyNumberFormat="0" applyFon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  <xf numFmtId="0" fontId="119" fillId="86" borderId="67" applyNumberFormat="0" applyAlignment="0" applyProtection="0"/>
    <xf numFmtId="0" fontId="10" fillId="88" borderId="69" applyNumberFormat="0" applyFont="0" applyAlignment="0" applyProtection="0"/>
    <xf numFmtId="0" fontId="122" fillId="0" borderId="68" applyNumberFormat="0" applyFill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00" fillId="58" borderId="66" applyNumberFormat="0" applyAlignment="0" applyProtection="0"/>
    <xf numFmtId="0" fontId="122" fillId="0" borderId="68" applyNumberFormat="0" applyFill="0" applyAlignment="0" applyProtection="0"/>
    <xf numFmtId="0" fontId="110" fillId="58" borderId="67" applyNumberFormat="0" applyAlignment="0" applyProtection="0"/>
    <xf numFmtId="0" fontId="119" fillId="86" borderId="67" applyNumberFormat="0" applyAlignment="0" applyProtection="0"/>
    <xf numFmtId="0" fontId="100" fillId="58" borderId="66" applyNumberFormat="0" applyAlignment="0" applyProtection="0"/>
    <xf numFmtId="0" fontId="119" fillId="86" borderId="67" applyNumberFormat="0" applyAlignment="0" applyProtection="0"/>
    <xf numFmtId="0" fontId="122" fillId="0" borderId="68" applyNumberFormat="0" applyFill="0" applyAlignment="0" applyProtection="0"/>
  </cellStyleXfs>
  <cellXfs count="935">
    <xf numFmtId="0" fontId="0" fillId="0" borderId="0" xfId="0"/>
    <xf numFmtId="0" fontId="0" fillId="0" borderId="0" xfId="0" applyProtection="1">
      <protection locked="0"/>
    </xf>
    <xf numFmtId="0" fontId="10" fillId="0" borderId="0" xfId="528" applyAlignment="1" applyProtection="1">
      <alignment vertical="center"/>
      <protection locked="0"/>
    </xf>
    <xf numFmtId="169" fontId="12" fillId="0" borderId="0" xfId="503" applyNumberFormat="1" applyFont="1" applyAlignment="1" applyProtection="1">
      <alignment horizontal="center" vertical="center" wrapText="1"/>
      <protection locked="0"/>
    </xf>
    <xf numFmtId="0" fontId="16" fillId="5" borderId="1" xfId="0" applyFont="1" applyFill="1" applyBorder="1" applyAlignment="1">
      <alignment horizontal="center" vertical="center" wrapText="1"/>
    </xf>
    <xf numFmtId="0" fontId="0" fillId="0" borderId="1" xfId="0" applyBorder="1" applyProtection="1"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1" fillId="0" borderId="0" xfId="528" applyFont="1" applyAlignment="1" applyProtection="1">
      <alignment vertical="center"/>
      <protection locked="0"/>
    </xf>
    <xf numFmtId="0" fontId="24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43" fontId="25" fillId="11" borderId="1" xfId="3" applyFont="1" applyFill="1" applyBorder="1" applyAlignment="1" applyProtection="1">
      <alignment vertical="center" wrapText="1"/>
      <protection locked="0"/>
    </xf>
    <xf numFmtId="44" fontId="25" fillId="11" borderId="1" xfId="10" applyFont="1" applyFill="1" applyBorder="1" applyAlignment="1" applyProtection="1">
      <alignment vertical="center"/>
      <protection locked="0"/>
    </xf>
    <xf numFmtId="44" fontId="26" fillId="12" borderId="1" xfId="10" applyFont="1" applyFill="1" applyBorder="1" applyAlignment="1" applyProtection="1"/>
    <xf numFmtId="0" fontId="26" fillId="0" borderId="0" xfId="0" applyFont="1" applyProtection="1">
      <protection locked="0"/>
    </xf>
    <xf numFmtId="43" fontId="25" fillId="11" borderId="1" xfId="3" applyFont="1" applyFill="1" applyBorder="1" applyAlignment="1" applyProtection="1">
      <alignment wrapText="1"/>
      <protection locked="0"/>
    </xf>
    <xf numFmtId="44" fontId="25" fillId="11" borderId="1" xfId="10" applyFont="1" applyFill="1" applyBorder="1" applyAlignment="1" applyProtection="1">
      <protection locked="0"/>
    </xf>
    <xf numFmtId="44" fontId="24" fillId="0" borderId="0" xfId="10" applyFont="1" applyBorder="1" applyAlignment="1" applyProtection="1">
      <protection locked="0"/>
    </xf>
    <xf numFmtId="0" fontId="23" fillId="0" borderId="0" xfId="0" applyFont="1"/>
    <xf numFmtId="0" fontId="24" fillId="0" borderId="0" xfId="0" applyFont="1"/>
    <xf numFmtId="44" fontId="24" fillId="0" borderId="1" xfId="10" applyFont="1" applyBorder="1" applyAlignment="1" applyProtection="1">
      <protection locked="0"/>
    </xf>
    <xf numFmtId="44" fontId="24" fillId="0" borderId="1" xfId="10" applyFont="1" applyFill="1" applyBorder="1" applyAlignment="1" applyProtection="1"/>
    <xf numFmtId="44" fontId="26" fillId="12" borderId="7" xfId="10" applyFont="1" applyFill="1" applyBorder="1" applyAlignment="1" applyProtection="1"/>
    <xf numFmtId="0" fontId="26" fillId="0" borderId="0" xfId="0" applyFont="1"/>
    <xf numFmtId="44" fontId="24" fillId="14" borderId="1" xfId="10" applyFont="1" applyFill="1" applyBorder="1" applyAlignment="1" applyProtection="1"/>
    <xf numFmtId="170" fontId="24" fillId="15" borderId="1" xfId="0" applyNumberFormat="1" applyFont="1" applyFill="1" applyBorder="1"/>
    <xf numFmtId="44" fontId="24" fillId="15" borderId="1" xfId="10" applyFont="1" applyFill="1" applyBorder="1" applyAlignment="1" applyProtection="1"/>
    <xf numFmtId="0" fontId="28" fillId="0" borderId="0" xfId="0" applyFont="1" applyAlignment="1" applyProtection="1">
      <alignment horizontal="center"/>
      <protection locked="0"/>
    </xf>
    <xf numFmtId="44" fontId="23" fillId="0" borderId="1" xfId="10" applyFont="1" applyFill="1" applyBorder="1" applyAlignment="1" applyProtection="1">
      <protection locked="0"/>
    </xf>
    <xf numFmtId="170" fontId="23" fillId="16" borderId="1" xfId="0" applyNumberFormat="1" applyFont="1" applyFill="1" applyBorder="1"/>
    <xf numFmtId="0" fontId="22" fillId="13" borderId="1" xfId="0" applyFont="1" applyFill="1" applyBorder="1" applyAlignment="1">
      <alignment horizontal="center" vertical="center"/>
    </xf>
    <xf numFmtId="44" fontId="22" fillId="13" borderId="1" xfId="10" applyFont="1" applyFill="1" applyBorder="1" applyAlignment="1" applyProtection="1">
      <alignment vertical="center"/>
    </xf>
    <xf numFmtId="0" fontId="24" fillId="0" borderId="1" xfId="0" applyFont="1" applyBorder="1" applyAlignment="1" applyProtection="1">
      <alignment horizont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43" fontId="24" fillId="0" borderId="1" xfId="3" applyFont="1" applyFill="1" applyBorder="1" applyAlignment="1" applyProtection="1">
      <alignment horizontal="right"/>
      <protection locked="0"/>
    </xf>
    <xf numFmtId="44" fontId="25" fillId="13" borderId="1" xfId="10" applyFont="1" applyFill="1" applyBorder="1" applyAlignment="1" applyProtection="1">
      <alignment horizontal="center"/>
    </xf>
    <xf numFmtId="0" fontId="25" fillId="13" borderId="1" xfId="0" applyFont="1" applyFill="1" applyBorder="1" applyAlignment="1">
      <alignment horizontal="center"/>
    </xf>
    <xf numFmtId="43" fontId="27" fillId="0" borderId="1" xfId="3" applyFont="1" applyFill="1" applyBorder="1" applyAlignment="1" applyProtection="1">
      <alignment horizontal="right"/>
      <protection locked="0"/>
    </xf>
    <xf numFmtId="0" fontId="24" fillId="0" borderId="1" xfId="0" applyFont="1" applyBorder="1" applyAlignment="1" applyProtection="1">
      <alignment horizontal="center" vertical="center" wrapText="1"/>
      <protection locked="0"/>
    </xf>
    <xf numFmtId="0" fontId="27" fillId="0" borderId="1" xfId="0" applyFont="1" applyBorder="1" applyProtection="1">
      <protection locked="0"/>
    </xf>
    <xf numFmtId="0" fontId="25" fillId="13" borderId="1" xfId="0" applyFont="1" applyFill="1" applyBorder="1" applyAlignment="1">
      <alignment horizontal="left"/>
    </xf>
    <xf numFmtId="4" fontId="29" fillId="13" borderId="1" xfId="0" applyNumberFormat="1" applyFont="1" applyFill="1" applyBorder="1" applyAlignment="1">
      <alignment horizontal="right"/>
    </xf>
    <xf numFmtId="0" fontId="22" fillId="13" borderId="1" xfId="0" applyFont="1" applyFill="1" applyBorder="1" applyAlignment="1">
      <alignment horizontal="center"/>
    </xf>
    <xf numFmtId="44" fontId="24" fillId="12" borderId="1" xfId="10" applyFont="1" applyFill="1" applyBorder="1" applyAlignment="1" applyProtection="1"/>
    <xf numFmtId="44" fontId="25" fillId="17" borderId="2" xfId="10" applyFont="1" applyFill="1" applyBorder="1" applyAlignment="1" applyProtection="1">
      <alignment wrapText="1"/>
    </xf>
    <xf numFmtId="0" fontId="23" fillId="0" borderId="0" xfId="0" applyFont="1" applyProtection="1">
      <protection locked="0"/>
    </xf>
    <xf numFmtId="44" fontId="23" fillId="0" borderId="0" xfId="10" applyFont="1" applyBorder="1" applyAlignment="1" applyProtection="1">
      <protection locked="0"/>
    </xf>
    <xf numFmtId="0" fontId="23" fillId="0" borderId="0" xfId="0" applyFont="1" applyAlignment="1" applyProtection="1">
      <alignment vertical="center"/>
      <protection locked="0"/>
    </xf>
    <xf numFmtId="0" fontId="23" fillId="18" borderId="1" xfId="0" applyFont="1" applyFill="1" applyBorder="1" applyAlignment="1">
      <alignment horizontal="center"/>
    </xf>
    <xf numFmtId="0" fontId="30" fillId="19" borderId="1" xfId="0" applyFont="1" applyFill="1" applyBorder="1" applyAlignment="1">
      <alignment wrapText="1"/>
    </xf>
    <xf numFmtId="44" fontId="30" fillId="19" borderId="1" xfId="10" applyFont="1" applyFill="1" applyBorder="1" applyAlignment="1" applyProtection="1"/>
    <xf numFmtId="4" fontId="24" fillId="0" borderId="0" xfId="0" applyNumberFormat="1" applyFont="1" applyProtection="1">
      <protection locked="0"/>
    </xf>
    <xf numFmtId="0" fontId="125" fillId="0" borderId="0" xfId="233" applyProtection="1">
      <protection locked="0"/>
    </xf>
    <xf numFmtId="169" fontId="11" fillId="0" borderId="0" xfId="503" applyNumberFormat="1" applyFont="1" applyAlignment="1" applyProtection="1">
      <alignment horizontal="center" vertical="center"/>
      <protection locked="0"/>
    </xf>
    <xf numFmtId="169" fontId="31" fillId="0" borderId="0" xfId="503" applyNumberFormat="1" applyFont="1" applyAlignment="1" applyProtection="1">
      <alignment horizontal="center" vertical="center"/>
      <protection locked="0"/>
    </xf>
    <xf numFmtId="0" fontId="32" fillId="0" borderId="0" xfId="533" applyFont="1" applyBorder="1" applyProtection="1">
      <protection locked="0"/>
    </xf>
    <xf numFmtId="0" fontId="33" fillId="0" borderId="0" xfId="533" applyFont="1" applyBorder="1" applyProtection="1">
      <protection locked="0"/>
    </xf>
    <xf numFmtId="0" fontId="38" fillId="20" borderId="0" xfId="533" applyFont="1" applyFill="1" applyBorder="1" applyAlignment="1" applyProtection="1">
      <alignment horizontal="center"/>
      <protection locked="0"/>
    </xf>
    <xf numFmtId="169" fontId="12" fillId="0" borderId="0" xfId="503" applyNumberFormat="1" applyFont="1" applyAlignment="1" applyProtection="1">
      <alignment vertical="center"/>
      <protection locked="0"/>
    </xf>
    <xf numFmtId="169" fontId="11" fillId="0" borderId="0" xfId="503" applyNumberFormat="1" applyFont="1" applyAlignment="1" applyProtection="1">
      <alignment vertical="center"/>
      <protection locked="0"/>
    </xf>
    <xf numFmtId="0" fontId="39" fillId="20" borderId="0" xfId="533" applyFont="1" applyFill="1" applyBorder="1" applyAlignment="1" applyProtection="1">
      <alignment vertical="center"/>
      <protection locked="0"/>
    </xf>
    <xf numFmtId="0" fontId="31" fillId="0" borderId="0" xfId="533" applyFont="1" applyBorder="1" applyAlignment="1" applyProtection="1">
      <alignment vertical="center"/>
      <protection locked="0"/>
    </xf>
    <xf numFmtId="17" fontId="31" fillId="23" borderId="1" xfId="533" applyNumberFormat="1" applyFont="1" applyFill="1" applyBorder="1" applyAlignment="1" applyProtection="1">
      <alignment horizontal="center" vertical="center" wrapText="1"/>
    </xf>
    <xf numFmtId="0" fontId="16" fillId="0" borderId="1" xfId="533" applyFont="1" applyBorder="1" applyAlignment="1" applyProtection="1">
      <alignment vertical="center"/>
    </xf>
    <xf numFmtId="0" fontId="31" fillId="0" borderId="1" xfId="533" applyFont="1" applyBorder="1" applyAlignment="1" applyProtection="1">
      <alignment horizontal="center" vertical="center"/>
      <protection locked="0"/>
    </xf>
    <xf numFmtId="0" fontId="16" fillId="0" borderId="1" xfId="533" applyFont="1" applyBorder="1" applyAlignment="1" applyProtection="1">
      <alignment vertical="center" wrapText="1"/>
    </xf>
    <xf numFmtId="0" fontId="31" fillId="23" borderId="1" xfId="533" applyFont="1" applyFill="1" applyBorder="1" applyAlignment="1" applyProtection="1">
      <alignment horizontal="center" vertical="center"/>
    </xf>
    <xf numFmtId="0" fontId="31" fillId="26" borderId="1" xfId="533" applyFont="1" applyFill="1" applyBorder="1" applyAlignment="1" applyProtection="1">
      <alignment horizontal="center" vertical="center"/>
      <protection locked="0"/>
    </xf>
    <xf numFmtId="0" fontId="17" fillId="27" borderId="1" xfId="533" applyFont="1" applyFill="1" applyBorder="1" applyAlignment="1" applyProtection="1">
      <alignment horizontal="center" vertical="center"/>
    </xf>
    <xf numFmtId="0" fontId="43" fillId="0" borderId="11" xfId="533" applyFont="1" applyBorder="1" applyAlignment="1" applyProtection="1">
      <alignment horizontal="center" wrapText="1"/>
      <protection locked="0"/>
    </xf>
    <xf numFmtId="0" fontId="44" fillId="0" borderId="0" xfId="533" applyFont="1" applyBorder="1" applyProtection="1">
      <protection locked="0"/>
    </xf>
    <xf numFmtId="0" fontId="45" fillId="0" borderId="0" xfId="533" applyFont="1" applyBorder="1" applyProtection="1">
      <protection locked="0"/>
    </xf>
    <xf numFmtId="0" fontId="46" fillId="0" borderId="0" xfId="533" applyFont="1" applyBorder="1" applyAlignment="1" applyProtection="1">
      <alignment horizontal="center"/>
      <protection locked="0"/>
    </xf>
    <xf numFmtId="0" fontId="45" fillId="0" borderId="0" xfId="533" applyFont="1" applyBorder="1" applyAlignment="1" applyProtection="1">
      <alignment horizontal="right"/>
      <protection locked="0"/>
    </xf>
    <xf numFmtId="0" fontId="47" fillId="0" borderId="11" xfId="533" applyFont="1" applyBorder="1" applyAlignment="1" applyProtection="1">
      <alignment horizontal="right"/>
      <protection locked="0"/>
    </xf>
    <xf numFmtId="0" fontId="47" fillId="0" borderId="11" xfId="533" applyFont="1" applyBorder="1" applyAlignment="1" applyProtection="1">
      <alignment horizontal="center"/>
      <protection locked="0"/>
    </xf>
    <xf numFmtId="0" fontId="47" fillId="0" borderId="11" xfId="533" applyFont="1" applyBorder="1" applyAlignment="1" applyProtection="1">
      <alignment horizontal="center"/>
    </xf>
    <xf numFmtId="0" fontId="47" fillId="0" borderId="11" xfId="533" applyFont="1" applyBorder="1" applyAlignment="1" applyProtection="1">
      <alignment horizontal="left"/>
      <protection locked="0"/>
    </xf>
    <xf numFmtId="0" fontId="47" fillId="0" borderId="0" xfId="533" applyFont="1" applyBorder="1" applyProtection="1">
      <protection locked="0"/>
    </xf>
    <xf numFmtId="0" fontId="47" fillId="0" borderId="0" xfId="533" applyFont="1" applyBorder="1" applyProtection="1"/>
    <xf numFmtId="0" fontId="47" fillId="0" borderId="14" xfId="533" applyFont="1" applyBorder="1" applyProtection="1">
      <protection locked="0"/>
    </xf>
    <xf numFmtId="169" fontId="45" fillId="0" borderId="0" xfId="533" applyNumberFormat="1" applyFont="1" applyBorder="1" applyAlignment="1" applyProtection="1">
      <alignment vertical="center"/>
    </xf>
    <xf numFmtId="169" fontId="45" fillId="0" borderId="0" xfId="533" applyNumberFormat="1" applyFont="1" applyBorder="1" applyAlignment="1" applyProtection="1">
      <alignment vertical="center"/>
      <protection locked="0"/>
    </xf>
    <xf numFmtId="0" fontId="48" fillId="0" borderId="0" xfId="533" applyFont="1" applyBorder="1" applyAlignment="1" applyProtection="1">
      <alignment horizontal="right"/>
      <protection locked="0"/>
    </xf>
    <xf numFmtId="0" fontId="49" fillId="0" borderId="0" xfId="533" applyFont="1" applyBorder="1" applyProtection="1">
      <protection locked="0"/>
    </xf>
    <xf numFmtId="172" fontId="49" fillId="0" borderId="0" xfId="533" applyNumberFormat="1" applyFont="1" applyBorder="1" applyProtection="1">
      <protection locked="0"/>
    </xf>
    <xf numFmtId="0" fontId="50" fillId="0" borderId="0" xfId="533" applyFont="1" applyBorder="1" applyProtection="1">
      <protection locked="0"/>
    </xf>
    <xf numFmtId="49" fontId="41" fillId="0" borderId="0" xfId="533" applyNumberFormat="1" applyFont="1" applyBorder="1" applyAlignment="1" applyProtection="1">
      <alignment horizontal="center" vertical="center"/>
      <protection locked="0"/>
    </xf>
    <xf numFmtId="0" fontId="29" fillId="28" borderId="1" xfId="533" applyFont="1" applyFill="1" applyBorder="1" applyAlignment="1" applyProtection="1">
      <alignment horizontal="center" vertical="center" wrapText="1"/>
    </xf>
    <xf numFmtId="0" fontId="52" fillId="13" borderId="5" xfId="528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10" fillId="0" borderId="0" xfId="528" applyAlignment="1" applyProtection="1">
      <alignment horizontal="center" vertical="center"/>
      <protection locked="0"/>
    </xf>
    <xf numFmtId="49" fontId="53" fillId="0" borderId="1" xfId="528" applyNumberFormat="1" applyFont="1" applyBorder="1" applyAlignment="1">
      <alignment horizontal="center" vertical="center" wrapText="1"/>
    </xf>
    <xf numFmtId="49" fontId="55" fillId="0" borderId="1" xfId="0" applyNumberFormat="1" applyFont="1" applyBorder="1" applyAlignment="1" applyProtection="1">
      <alignment horizontal="center" vertical="center" wrapText="1"/>
      <protection locked="0"/>
    </xf>
    <xf numFmtId="49" fontId="53" fillId="0" borderId="1" xfId="0" applyNumberFormat="1" applyFont="1" applyBorder="1" applyAlignment="1" applyProtection="1">
      <alignment horizontal="center" vertical="center" wrapText="1"/>
      <protection locked="0"/>
    </xf>
    <xf numFmtId="49" fontId="53" fillId="0" borderId="1" xfId="0" applyNumberFormat="1" applyFont="1" applyBorder="1" applyAlignment="1">
      <alignment horizontal="center" vertical="center" wrapText="1"/>
    </xf>
    <xf numFmtId="49" fontId="55" fillId="0" borderId="0" xfId="0" applyNumberFormat="1" applyFont="1" applyAlignment="1" applyProtection="1">
      <alignment horizontal="center" vertical="center" wrapText="1"/>
      <protection locked="0"/>
    </xf>
    <xf numFmtId="49" fontId="0" fillId="0" borderId="0" xfId="0" applyNumberFormat="1" applyProtection="1">
      <protection locked="0"/>
    </xf>
    <xf numFmtId="49" fontId="64" fillId="30" borderId="1" xfId="478" applyNumberFormat="1" applyFont="1" applyFill="1" applyBorder="1" applyAlignment="1">
      <alignment horizontal="center" vertical="center" wrapText="1"/>
    </xf>
    <xf numFmtId="4" fontId="65" fillId="30" borderId="1" xfId="3" applyNumberFormat="1" applyFont="1" applyFill="1" applyBorder="1" applyAlignment="1" applyProtection="1">
      <alignment horizontal="center" vertical="center"/>
    </xf>
    <xf numFmtId="0" fontId="66" fillId="0" borderId="1" xfId="0" applyFont="1" applyBorder="1" applyAlignment="1" applyProtection="1">
      <alignment vertical="center" wrapText="1"/>
      <protection locked="0"/>
    </xf>
    <xf numFmtId="4" fontId="67" fillId="0" borderId="1" xfId="3" applyNumberFormat="1" applyFont="1" applyFill="1" applyBorder="1" applyAlignment="1" applyProtection="1">
      <alignment vertical="center"/>
      <protection locked="0"/>
    </xf>
    <xf numFmtId="4" fontId="0" fillId="0" borderId="1" xfId="3" applyNumberFormat="1" applyFont="1" applyBorder="1" applyAlignment="1" applyProtection="1">
      <alignment vertical="center"/>
      <protection locked="0"/>
    </xf>
    <xf numFmtId="49" fontId="61" fillId="30" borderId="1" xfId="478" applyNumberFormat="1" applyFont="1" applyFill="1" applyBorder="1" applyAlignment="1">
      <alignment horizontal="left" vertical="center" wrapText="1"/>
    </xf>
    <xf numFmtId="4" fontId="68" fillId="31" borderId="1" xfId="3" applyNumberFormat="1" applyFont="1" applyFill="1" applyBorder="1" applyAlignment="1" applyProtection="1">
      <alignment vertical="center"/>
    </xf>
    <xf numFmtId="43" fontId="69" fillId="13" borderId="1" xfId="3" applyFont="1" applyFill="1" applyBorder="1" applyProtection="1"/>
    <xf numFmtId="4" fontId="63" fillId="29" borderId="1" xfId="3" applyNumberFormat="1" applyFont="1" applyFill="1" applyBorder="1" applyAlignment="1" applyProtection="1">
      <alignment horizontal="right" vertical="center"/>
    </xf>
    <xf numFmtId="0" fontId="71" fillId="0" borderId="0" xfId="507" applyProtection="1">
      <protection locked="0"/>
    </xf>
    <xf numFmtId="169" fontId="31" fillId="0" borderId="0" xfId="503" applyNumberFormat="1" applyFont="1" applyAlignment="1" applyProtection="1">
      <alignment vertical="center"/>
      <protection locked="0"/>
    </xf>
    <xf numFmtId="0" fontId="73" fillId="0" borderId="0" xfId="507" applyFont="1" applyAlignment="1" applyProtection="1">
      <alignment horizontal="center" vertical="center" wrapText="1"/>
      <protection locked="0"/>
    </xf>
    <xf numFmtId="0" fontId="74" fillId="0" borderId="0" xfId="507" applyFont="1" applyProtection="1">
      <protection locked="0"/>
    </xf>
    <xf numFmtId="0" fontId="73" fillId="0" borderId="0" xfId="507" applyFont="1" applyAlignment="1" applyProtection="1">
      <alignment horizontal="center"/>
      <protection locked="0"/>
    </xf>
    <xf numFmtId="44" fontId="77" fillId="13" borderId="1" xfId="10" applyFont="1" applyFill="1" applyBorder="1" applyAlignment="1" applyProtection="1">
      <protection locked="0"/>
    </xf>
    <xf numFmtId="0" fontId="78" fillId="0" borderId="1" xfId="0" applyFont="1" applyBorder="1" applyAlignment="1" applyProtection="1">
      <alignment horizontal="center"/>
      <protection locked="0"/>
    </xf>
    <xf numFmtId="44" fontId="0" fillId="0" borderId="1" xfId="10" applyFont="1" applyBorder="1" applyAlignment="1" applyProtection="1">
      <protection locked="0"/>
    </xf>
    <xf numFmtId="0" fontId="77" fillId="13" borderId="1" xfId="0" applyFont="1" applyFill="1" applyBorder="1"/>
    <xf numFmtId="173" fontId="77" fillId="13" borderId="1" xfId="0" applyNumberFormat="1" applyFont="1" applyFill="1" applyBorder="1"/>
    <xf numFmtId="44" fontId="77" fillId="13" borderId="1" xfId="10" applyFont="1" applyFill="1" applyBorder="1" applyAlignment="1" applyProtection="1"/>
    <xf numFmtId="0" fontId="53" fillId="0" borderId="0" xfId="510" applyProtection="1">
      <protection locked="0"/>
    </xf>
    <xf numFmtId="0" fontId="53" fillId="0" borderId="0" xfId="503" applyAlignment="1" applyProtection="1">
      <alignment vertical="center"/>
      <protection locked="0"/>
    </xf>
    <xf numFmtId="0" fontId="42" fillId="21" borderId="2" xfId="503" applyFont="1" applyFill="1" applyBorder="1" applyAlignment="1">
      <alignment vertical="center" wrapText="1"/>
    </xf>
    <xf numFmtId="169" fontId="82" fillId="31" borderId="1" xfId="503" applyNumberFormat="1" applyFont="1" applyFill="1" applyBorder="1" applyAlignment="1" applyProtection="1">
      <alignment horizontal="center" vertical="center"/>
      <protection locked="0"/>
    </xf>
    <xf numFmtId="0" fontId="74" fillId="0" borderId="0" xfId="503" applyFont="1" applyAlignment="1" applyProtection="1">
      <alignment vertical="center"/>
      <protection locked="0"/>
    </xf>
    <xf numFmtId="169" fontId="81" fillId="0" borderId="3" xfId="503" applyNumberFormat="1" applyFont="1" applyBorder="1" applyAlignment="1" applyProtection="1">
      <alignment vertical="center" wrapText="1"/>
      <protection locked="0"/>
    </xf>
    <xf numFmtId="169" fontId="81" fillId="0" borderId="4" xfId="503" applyNumberFormat="1" applyFont="1" applyBorder="1" applyAlignment="1" applyProtection="1">
      <alignment vertical="center" wrapText="1"/>
      <protection locked="0"/>
    </xf>
    <xf numFmtId="169" fontId="74" fillId="0" borderId="0" xfId="503" applyNumberFormat="1" applyFont="1" applyAlignment="1" applyProtection="1">
      <alignment vertical="center"/>
      <protection locked="0"/>
    </xf>
    <xf numFmtId="171" fontId="57" fillId="0" borderId="0" xfId="533" applyNumberFormat="1" applyFont="1" applyBorder="1" applyAlignment="1" applyProtection="1">
      <alignment horizontal="center" vertical="center"/>
      <protection locked="0"/>
    </xf>
    <xf numFmtId="169" fontId="85" fillId="0" borderId="0" xfId="503" applyNumberFormat="1" applyFont="1" applyAlignment="1" applyProtection="1">
      <alignment horizontal="left" vertical="center"/>
      <protection locked="0"/>
    </xf>
    <xf numFmtId="169" fontId="85" fillId="0" borderId="17" xfId="503" applyNumberFormat="1" applyFont="1" applyBorder="1" applyAlignment="1" applyProtection="1">
      <alignment vertical="center"/>
      <protection locked="0"/>
    </xf>
    <xf numFmtId="0" fontId="74" fillId="20" borderId="0" xfId="503" applyFont="1" applyFill="1" applyAlignment="1" applyProtection="1">
      <alignment vertical="center"/>
      <protection locked="0"/>
    </xf>
    <xf numFmtId="169" fontId="74" fillId="20" borderId="0" xfId="503" applyNumberFormat="1" applyFont="1" applyFill="1" applyAlignment="1" applyProtection="1">
      <alignment vertical="center"/>
      <protection locked="0"/>
    </xf>
    <xf numFmtId="0" fontId="53" fillId="0" borderId="19" xfId="503" applyBorder="1" applyAlignment="1">
      <alignment vertical="center"/>
    </xf>
    <xf numFmtId="0" fontId="74" fillId="0" borderId="19" xfId="503" applyFont="1" applyBorder="1" applyAlignment="1">
      <alignment horizontal="right" vertical="center"/>
    </xf>
    <xf numFmtId="0" fontId="74" fillId="0" borderId="0" xfId="503" applyFont="1" applyAlignment="1">
      <alignment horizontal="center" vertical="center"/>
    </xf>
    <xf numFmtId="0" fontId="73" fillId="0" borderId="0" xfId="503" applyFont="1" applyAlignment="1" applyProtection="1">
      <alignment vertical="center"/>
      <protection locked="0"/>
    </xf>
    <xf numFmtId="0" fontId="73" fillId="0" borderId="9" xfId="503" applyFont="1" applyBorder="1" applyAlignment="1">
      <alignment horizontal="center" vertical="top"/>
    </xf>
    <xf numFmtId="0" fontId="53" fillId="20" borderId="0" xfId="503" applyFill="1" applyAlignment="1" applyProtection="1">
      <alignment vertical="center"/>
      <protection locked="0"/>
    </xf>
    <xf numFmtId="169" fontId="73" fillId="20" borderId="21" xfId="503" applyNumberFormat="1" applyFont="1" applyFill="1" applyBorder="1" applyAlignment="1">
      <alignment horizontal="left" vertical="center"/>
    </xf>
    <xf numFmtId="169" fontId="73" fillId="20" borderId="19" xfId="503" applyNumberFormat="1" applyFont="1" applyFill="1" applyBorder="1" applyAlignment="1">
      <alignment horizontal="left" vertical="center"/>
    </xf>
    <xf numFmtId="0" fontId="73" fillId="0" borderId="0" xfId="503" applyFont="1" applyAlignment="1" applyProtection="1">
      <alignment horizontal="center" vertical="center"/>
      <protection locked="0"/>
    </xf>
    <xf numFmtId="0" fontId="91" fillId="0" borderId="15" xfId="503" applyFont="1" applyBorder="1" applyAlignment="1">
      <alignment vertical="center"/>
    </xf>
    <xf numFmtId="0" fontId="53" fillId="0" borderId="17" xfId="503" applyBorder="1" applyAlignment="1" applyProtection="1">
      <alignment vertical="center"/>
      <protection locked="0"/>
    </xf>
    <xf numFmtId="0" fontId="78" fillId="0" borderId="0" xfId="503" applyFont="1" applyAlignment="1" applyProtection="1">
      <alignment vertical="center"/>
      <protection locked="0"/>
    </xf>
    <xf numFmtId="0" fontId="53" fillId="0" borderId="15" xfId="503" applyBorder="1" applyAlignment="1">
      <alignment horizontal="left" vertical="center"/>
    </xf>
    <xf numFmtId="0" fontId="53" fillId="0" borderId="0" xfId="503" applyAlignment="1">
      <alignment horizontal="left" vertical="center"/>
    </xf>
    <xf numFmtId="169" fontId="71" fillId="0" borderId="0" xfId="503" applyNumberFormat="1" applyFont="1" applyAlignment="1" applyProtection="1">
      <alignment horizontal="left" vertical="center"/>
      <protection locked="0"/>
    </xf>
    <xf numFmtId="169" fontId="71" fillId="0" borderId="17" xfId="503" applyNumberFormat="1" applyFont="1" applyBorder="1" applyAlignment="1" applyProtection="1">
      <alignment vertical="center"/>
      <protection locked="0"/>
    </xf>
    <xf numFmtId="0" fontId="91" fillId="0" borderId="15" xfId="503" applyFont="1" applyBorder="1" applyAlignment="1">
      <alignment horizontal="left" vertical="center"/>
    </xf>
    <xf numFmtId="0" fontId="73" fillId="20" borderId="15" xfId="503" applyFont="1" applyFill="1" applyBorder="1" applyAlignment="1">
      <alignment horizontal="left" vertical="center"/>
    </xf>
    <xf numFmtId="0" fontId="73" fillId="20" borderId="0" xfId="503" applyFont="1" applyFill="1" applyAlignment="1">
      <alignment horizontal="left" vertical="center"/>
    </xf>
    <xf numFmtId="169" fontId="86" fillId="20" borderId="0" xfId="503" applyNumberFormat="1" applyFont="1" applyFill="1" applyAlignment="1" applyProtection="1">
      <alignment horizontal="center" vertical="center"/>
      <protection locked="0"/>
    </xf>
    <xf numFmtId="169" fontId="86" fillId="20" borderId="17" xfId="503" applyNumberFormat="1" applyFont="1" applyFill="1" applyBorder="1" applyAlignment="1" applyProtection="1">
      <alignment horizontal="center" vertical="center"/>
      <protection locked="0"/>
    </xf>
    <xf numFmtId="0" fontId="78" fillId="0" borderId="15" xfId="503" applyFont="1" applyBorder="1" applyAlignment="1">
      <alignment horizontal="left" vertical="center"/>
    </xf>
    <xf numFmtId="0" fontId="91" fillId="0" borderId="0" xfId="503" applyFont="1" applyAlignment="1">
      <alignment horizontal="left" vertical="center"/>
    </xf>
    <xf numFmtId="169" fontId="71" fillId="0" borderId="0" xfId="503" applyNumberFormat="1" applyFont="1" applyAlignment="1" applyProtection="1">
      <alignment vertical="center"/>
      <protection locked="0"/>
    </xf>
    <xf numFmtId="0" fontId="92" fillId="0" borderId="0" xfId="503" applyFont="1" applyAlignment="1" applyProtection="1">
      <alignment vertical="center"/>
      <protection locked="0"/>
    </xf>
    <xf numFmtId="169" fontId="53" fillId="0" borderId="0" xfId="503" applyNumberFormat="1" applyAlignment="1" applyProtection="1">
      <alignment vertical="center"/>
      <protection locked="0"/>
    </xf>
    <xf numFmtId="0" fontId="73" fillId="0" borderId="0" xfId="503" applyFont="1" applyAlignment="1" applyProtection="1">
      <alignment horizontal="left" vertical="center"/>
      <protection locked="0"/>
    </xf>
    <xf numFmtId="169" fontId="86" fillId="0" borderId="0" xfId="503" applyNumberFormat="1" applyFont="1" applyAlignment="1" applyProtection="1">
      <alignment horizontal="center" vertical="center"/>
      <protection locked="0"/>
    </xf>
    <xf numFmtId="169" fontId="73" fillId="20" borderId="0" xfId="503" applyNumberFormat="1" applyFont="1" applyFill="1" applyAlignment="1">
      <alignment horizontal="left" vertical="center"/>
    </xf>
    <xf numFmtId="0" fontId="74" fillId="0" borderId="0" xfId="503" applyFont="1" applyAlignment="1">
      <alignment horizontal="right" vertical="center"/>
    </xf>
    <xf numFmtId="0" fontId="130" fillId="0" borderId="1" xfId="0" applyFont="1" applyBorder="1" applyAlignment="1" applyProtection="1">
      <alignment vertical="center" wrapText="1"/>
      <protection locked="0"/>
    </xf>
    <xf numFmtId="49" fontId="131" fillId="26" borderId="2" xfId="0" applyNumberFormat="1" applyFont="1" applyFill="1" applyBorder="1" applyAlignment="1" applyProtection="1">
      <alignment horizontal="center"/>
      <protection locked="0"/>
    </xf>
    <xf numFmtId="0" fontId="132" fillId="0" borderId="1" xfId="0" applyFont="1" applyBorder="1" applyAlignment="1" applyProtection="1">
      <alignment horizontal="center" vertical="center"/>
      <protection locked="0"/>
    </xf>
    <xf numFmtId="14" fontId="0" fillId="0" borderId="40" xfId="0" applyNumberFormat="1" applyBorder="1" applyAlignment="1" applyProtection="1">
      <alignment horizontal="center"/>
      <protection locked="0"/>
    </xf>
    <xf numFmtId="175" fontId="59" fillId="26" borderId="40" xfId="587" applyNumberFormat="1" applyFont="1" applyFill="1" applyBorder="1" applyAlignment="1" applyProtection="1">
      <alignment horizontal="right" vertical="center"/>
      <protection locked="0"/>
    </xf>
    <xf numFmtId="0" fontId="22" fillId="13" borderId="1" xfId="0" applyFont="1" applyFill="1" applyBorder="1" applyAlignment="1">
      <alignment horizontal="center" vertical="center" wrapText="1"/>
    </xf>
    <xf numFmtId="0" fontId="24" fillId="0" borderId="0" xfId="0" applyFont="1" applyAlignment="1" applyProtection="1">
      <alignment horizontal="left"/>
      <protection locked="0"/>
    </xf>
    <xf numFmtId="0" fontId="24" fillId="0" borderId="0" xfId="0" applyFont="1" applyAlignment="1">
      <alignment horizontal="left"/>
    </xf>
    <xf numFmtId="0" fontId="139" fillId="13" borderId="41" xfId="0" applyFont="1" applyFill="1" applyBorder="1" applyAlignment="1">
      <alignment wrapText="1"/>
    </xf>
    <xf numFmtId="43" fontId="139" fillId="13" borderId="40" xfId="3" applyFont="1" applyFill="1" applyBorder="1" applyAlignment="1" applyProtection="1">
      <alignment wrapText="1"/>
      <protection locked="0"/>
    </xf>
    <xf numFmtId="0" fontId="140" fillId="89" borderId="40" xfId="0" applyFont="1" applyFill="1" applyBorder="1"/>
    <xf numFmtId="0" fontId="142" fillId="0" borderId="40" xfId="0" applyFont="1" applyBorder="1" applyAlignment="1">
      <alignment wrapText="1"/>
    </xf>
    <xf numFmtId="0" fontId="142" fillId="0" borderId="40" xfId="0" applyFont="1" applyBorder="1"/>
    <xf numFmtId="0" fontId="142" fillId="89" borderId="40" xfId="0" applyFont="1" applyFill="1" applyBorder="1"/>
    <xf numFmtId="43" fontId="142" fillId="0" borderId="40" xfId="3" applyFont="1" applyFill="1" applyBorder="1" applyAlignment="1" applyProtection="1"/>
    <xf numFmtId="43" fontId="142" fillId="0" borderId="40" xfId="3" applyFont="1" applyBorder="1" applyAlignment="1" applyProtection="1"/>
    <xf numFmtId="0" fontId="24" fillId="0" borderId="40" xfId="0" applyFont="1" applyBorder="1" applyAlignment="1" applyProtection="1">
      <alignment horizontal="center"/>
      <protection locked="0"/>
    </xf>
    <xf numFmtId="0" fontId="24" fillId="0" borderId="40" xfId="0" applyFont="1" applyBorder="1" applyAlignment="1" applyProtection="1">
      <alignment horizontal="center" vertical="center"/>
      <protection locked="0"/>
    </xf>
    <xf numFmtId="43" fontId="24" fillId="0" borderId="40" xfId="3" applyFont="1" applyFill="1" applyBorder="1" applyAlignment="1" applyProtection="1">
      <alignment horizontal="right"/>
      <protection locked="0"/>
    </xf>
    <xf numFmtId="0" fontId="25" fillId="11" borderId="1" xfId="0" applyFont="1" applyFill="1" applyBorder="1" applyAlignment="1" applyProtection="1">
      <alignment vertical="center"/>
      <protection locked="0"/>
    </xf>
    <xf numFmtId="0" fontId="25" fillId="11" borderId="1" xfId="0" applyFont="1" applyFill="1" applyBorder="1" applyProtection="1">
      <protection locked="0"/>
    </xf>
    <xf numFmtId="4" fontId="25" fillId="11" borderId="1" xfId="0" applyNumberFormat="1" applyFont="1" applyFill="1" applyBorder="1" applyProtection="1">
      <protection locked="0"/>
    </xf>
    <xf numFmtId="43" fontId="141" fillId="89" borderId="40" xfId="3" applyFont="1" applyFill="1" applyBorder="1" applyAlignment="1" applyProtection="1">
      <protection locked="0"/>
    </xf>
    <xf numFmtId="0" fontId="22" fillId="0" borderId="0" xfId="0" applyFont="1" applyAlignment="1" applyProtection="1">
      <alignment wrapText="1"/>
      <protection locked="0"/>
    </xf>
    <xf numFmtId="44" fontId="25" fillId="0" borderId="0" xfId="10" applyFont="1" applyFill="1" applyBorder="1" applyAlignment="1" applyProtection="1">
      <alignment wrapText="1"/>
      <protection locked="0"/>
    </xf>
    <xf numFmtId="0" fontId="24" fillId="0" borderId="1" xfId="0" applyFont="1" applyBorder="1" applyProtection="1">
      <protection locked="0"/>
    </xf>
    <xf numFmtId="0" fontId="24" fillId="0" borderId="1" xfId="0" applyFont="1" applyBorder="1" applyAlignment="1" applyProtection="1">
      <alignment wrapText="1"/>
      <protection locked="0"/>
    </xf>
    <xf numFmtId="43" fontId="139" fillId="13" borderId="40" xfId="3" applyFont="1" applyFill="1" applyBorder="1" applyProtection="1"/>
    <xf numFmtId="43" fontId="141" fillId="90" borderId="40" xfId="3" applyFont="1" applyFill="1" applyBorder="1" applyProtection="1"/>
    <xf numFmtId="0" fontId="139" fillId="13" borderId="40" xfId="0" applyFont="1" applyFill="1" applyBorder="1"/>
    <xf numFmtId="0" fontId="141" fillId="90" borderId="40" xfId="0" applyFont="1" applyFill="1" applyBorder="1"/>
    <xf numFmtId="176" fontId="139" fillId="13" borderId="40" xfId="3" applyNumberFormat="1" applyFont="1" applyFill="1" applyBorder="1" applyProtection="1"/>
    <xf numFmtId="0" fontId="20" fillId="0" borderId="0" xfId="0" applyFont="1"/>
    <xf numFmtId="0" fontId="143" fillId="0" borderId="40" xfId="533" applyFont="1" applyBorder="1" applyAlignment="1" applyProtection="1">
      <alignment horizontal="center" vertical="center"/>
      <protection locked="0"/>
    </xf>
    <xf numFmtId="0" fontId="143" fillId="26" borderId="40" xfId="533" applyFont="1" applyFill="1" applyBorder="1" applyAlignment="1" applyProtection="1">
      <alignment horizontal="center" vertical="center"/>
      <protection locked="0"/>
    </xf>
    <xf numFmtId="44" fontId="24" fillId="0" borderId="1" xfId="10" applyFont="1" applyFill="1" applyBorder="1" applyAlignment="1" applyProtection="1">
      <protection locked="0"/>
    </xf>
    <xf numFmtId="0" fontId="24" fillId="0" borderId="1" xfId="0" applyFont="1" applyBorder="1" applyAlignment="1" applyProtection="1">
      <alignment horizontal="left"/>
      <protection locked="0"/>
    </xf>
    <xf numFmtId="49" fontId="144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/>
    <xf numFmtId="174" fontId="145" fillId="26" borderId="1" xfId="0" applyNumberFormat="1" applyFont="1" applyFill="1" applyBorder="1" applyAlignment="1" applyProtection="1">
      <alignment horizontal="center" vertical="center"/>
      <protection locked="0"/>
    </xf>
    <xf numFmtId="0" fontId="56" fillId="0" borderId="1" xfId="528" applyFont="1" applyBorder="1" applyAlignment="1" applyProtection="1">
      <alignment horizontal="center"/>
      <protection locked="0"/>
    </xf>
    <xf numFmtId="4" fontId="7" fillId="0" borderId="1" xfId="3" applyNumberFormat="1" applyFont="1" applyBorder="1" applyAlignment="1" applyProtection="1">
      <alignment vertical="center"/>
      <protection locked="0"/>
    </xf>
    <xf numFmtId="44" fontId="22" fillId="11" borderId="1" xfId="10" applyFont="1" applyFill="1" applyBorder="1" applyAlignment="1" applyProtection="1">
      <protection locked="0"/>
    </xf>
    <xf numFmtId="0" fontId="58" fillId="0" borderId="0" xfId="602" applyFont="1" applyBorder="1" applyAlignment="1" applyProtection="1">
      <alignment vertical="center"/>
      <protection locked="0"/>
    </xf>
    <xf numFmtId="0" fontId="59" fillId="26" borderId="0" xfId="602" applyFont="1" applyFill="1" applyBorder="1" applyAlignment="1" applyProtection="1">
      <alignment horizontal="left" vertical="center"/>
      <protection locked="0"/>
    </xf>
    <xf numFmtId="0" fontId="59" fillId="26" borderId="0" xfId="602" applyFont="1" applyFill="1" applyBorder="1" applyAlignment="1" applyProtection="1">
      <alignment vertical="center"/>
      <protection locked="0"/>
    </xf>
    <xf numFmtId="0" fontId="57" fillId="26" borderId="0" xfId="1536" applyFont="1" applyFill="1" applyProtection="1">
      <protection locked="0"/>
    </xf>
    <xf numFmtId="0" fontId="59" fillId="26" borderId="0" xfId="1536" applyFont="1" applyFill="1" applyProtection="1">
      <protection locked="0"/>
    </xf>
    <xf numFmtId="0" fontId="60" fillId="0" borderId="0" xfId="602" applyFont="1" applyBorder="1" applyAlignment="1" applyProtection="1">
      <alignment horizontal="center" vertical="center"/>
      <protection locked="0"/>
    </xf>
    <xf numFmtId="0" fontId="60" fillId="0" borderId="0" xfId="602" applyFont="1" applyBorder="1" applyAlignment="1" applyProtection="1">
      <alignment horizontal="left" vertical="center"/>
      <protection locked="0"/>
    </xf>
    <xf numFmtId="1" fontId="60" fillId="0" borderId="0" xfId="602" applyNumberFormat="1" applyFont="1" applyBorder="1" applyAlignment="1" applyProtection="1">
      <alignment horizontal="center" vertical="center"/>
      <protection locked="0"/>
    </xf>
    <xf numFmtId="171" fontId="60" fillId="0" borderId="0" xfId="1612" applyNumberFormat="1" applyFont="1" applyBorder="1" applyAlignment="1" applyProtection="1">
      <alignment horizontal="center" vertical="center"/>
      <protection locked="0"/>
    </xf>
    <xf numFmtId="0" fontId="60" fillId="0" borderId="0" xfId="602" applyFont="1" applyBorder="1" applyAlignment="1" applyProtection="1">
      <alignment vertical="center"/>
      <protection locked="0"/>
    </xf>
    <xf numFmtId="0" fontId="57" fillId="0" borderId="0" xfId="602" applyFont="1" applyBorder="1" applyAlignment="1" applyProtection="1">
      <alignment horizontal="center" vertical="center"/>
      <protection locked="0"/>
    </xf>
    <xf numFmtId="0" fontId="24" fillId="0" borderId="40" xfId="0" applyFont="1" applyBorder="1" applyAlignment="1" applyProtection="1">
      <alignment horizontal="left"/>
      <protection locked="0"/>
    </xf>
    <xf numFmtId="0" fontId="29" fillId="28" borderId="1" xfId="602" applyFont="1" applyFill="1" applyBorder="1" applyAlignment="1" applyProtection="1">
      <alignment horizontal="center" vertical="center" wrapText="1"/>
    </xf>
    <xf numFmtId="49" fontId="56" fillId="26" borderId="1" xfId="528" applyNumberFormat="1" applyFont="1" applyFill="1" applyBorder="1" applyAlignment="1" applyProtection="1">
      <alignment horizontal="center" vertical="center"/>
      <protection locked="0"/>
    </xf>
    <xf numFmtId="0" fontId="10" fillId="26" borderId="0" xfId="528" applyFill="1" applyAlignment="1" applyProtection="1">
      <alignment vertical="center"/>
      <protection locked="0"/>
    </xf>
    <xf numFmtId="0" fontId="0" fillId="26" borderId="0" xfId="0" applyFill="1"/>
    <xf numFmtId="0" fontId="147" fillId="26" borderId="0" xfId="528" applyFont="1" applyFill="1" applyAlignment="1" applyProtection="1">
      <alignment vertical="center"/>
      <protection locked="0"/>
    </xf>
    <xf numFmtId="0" fontId="138" fillId="26" borderId="0" xfId="0" applyFont="1" applyFill="1"/>
    <xf numFmtId="0" fontId="0" fillId="89" borderId="0" xfId="0" applyFill="1"/>
    <xf numFmtId="49" fontId="138" fillId="26" borderId="1" xfId="0" applyNumberFormat="1" applyFont="1" applyFill="1" applyBorder="1" applyAlignment="1" applyProtection="1">
      <alignment horizontal="center" vertical="center"/>
      <protection locked="0"/>
    </xf>
    <xf numFmtId="165" fontId="57" fillId="0" borderId="4" xfId="580" applyNumberFormat="1" applyFont="1" applyBorder="1" applyAlignment="1" applyProtection="1">
      <alignment vertical="center" wrapText="1"/>
    </xf>
    <xf numFmtId="0" fontId="0" fillId="0" borderId="0" xfId="0" applyAlignment="1">
      <alignment wrapText="1"/>
    </xf>
    <xf numFmtId="49" fontId="10" fillId="0" borderId="0" xfId="528" applyNumberFormat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0" borderId="0" xfId="528" applyAlignment="1" applyProtection="1">
      <alignment vertical="center" wrapText="1"/>
      <protection locked="0"/>
    </xf>
    <xf numFmtId="0" fontId="10" fillId="0" borderId="1" xfId="528" applyBorder="1" applyAlignment="1" applyProtection="1">
      <alignment horizontal="center" vertical="center"/>
      <protection locked="0"/>
    </xf>
    <xf numFmtId="0" fontId="59" fillId="26" borderId="0" xfId="508" applyFont="1" applyFill="1" applyProtection="1">
      <protection locked="0"/>
    </xf>
    <xf numFmtId="44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43" fontId="24" fillId="0" borderId="0" xfId="3" applyFont="1" applyFill="1" applyBorder="1" applyAlignment="1" applyProtection="1">
      <alignment horizontal="right"/>
      <protection locked="0"/>
    </xf>
    <xf numFmtId="49" fontId="22" fillId="13" borderId="1" xfId="528" applyNumberFormat="1" applyFont="1" applyFill="1" applyBorder="1" applyAlignment="1">
      <alignment horizontal="center" vertical="center" wrapText="1"/>
    </xf>
    <xf numFmtId="0" fontId="22" fillId="13" borderId="1" xfId="528" applyFont="1" applyFill="1" applyBorder="1" applyAlignment="1">
      <alignment horizontal="center" vertical="center" wrapText="1"/>
    </xf>
    <xf numFmtId="0" fontId="22" fillId="13" borderId="2" xfId="528" applyFont="1" applyFill="1" applyBorder="1" applyAlignment="1">
      <alignment horizontal="center" vertical="center" wrapText="1"/>
    </xf>
    <xf numFmtId="0" fontId="22" fillId="13" borderId="4" xfId="528" applyFont="1" applyFill="1" applyBorder="1" applyAlignment="1">
      <alignment horizontal="center" vertical="center" wrapText="1"/>
    </xf>
    <xf numFmtId="0" fontId="0" fillId="91" borderId="0" xfId="0" applyFill="1"/>
    <xf numFmtId="0" fontId="138" fillId="26" borderId="1" xfId="0" applyFont="1" applyFill="1" applyBorder="1" applyAlignment="1" applyProtection="1">
      <alignment horizontal="center" vertical="center"/>
      <protection locked="0"/>
    </xf>
    <xf numFmtId="49" fontId="138" fillId="26" borderId="2" xfId="0" applyNumberFormat="1" applyFont="1" applyFill="1" applyBorder="1" applyAlignment="1" applyProtection="1">
      <alignment horizontal="center" vertical="center"/>
      <protection locked="0"/>
    </xf>
    <xf numFmtId="49" fontId="138" fillId="26" borderId="1" xfId="599" applyNumberFormat="1" applyFont="1" applyFill="1" applyBorder="1" applyAlignment="1" applyProtection="1">
      <alignment horizontal="center" vertical="center"/>
      <protection locked="0"/>
    </xf>
    <xf numFmtId="0" fontId="138" fillId="26" borderId="1" xfId="599" applyFont="1" applyFill="1" applyBorder="1" applyAlignment="1" applyProtection="1">
      <alignment horizontal="center" vertical="center"/>
      <protection locked="0"/>
    </xf>
    <xf numFmtId="49" fontId="138" fillId="26" borderId="1" xfId="598" applyNumberFormat="1" applyFont="1" applyFill="1" applyBorder="1" applyAlignment="1" applyProtection="1">
      <alignment horizontal="center" vertical="center"/>
      <protection locked="0"/>
    </xf>
    <xf numFmtId="0" fontId="138" fillId="26" borderId="1" xfId="598" applyFont="1" applyFill="1" applyBorder="1" applyAlignment="1" applyProtection="1">
      <alignment horizontal="center" vertical="center"/>
      <protection locked="0"/>
    </xf>
    <xf numFmtId="0" fontId="149" fillId="0" borderId="1" xfId="0" applyFont="1" applyBorder="1" applyAlignment="1">
      <alignment vertical="center" wrapText="1"/>
    </xf>
    <xf numFmtId="0" fontId="149" fillId="26" borderId="1" xfId="0" applyFont="1" applyFill="1" applyBorder="1" applyAlignment="1">
      <alignment vertical="center" wrapText="1"/>
    </xf>
    <xf numFmtId="0" fontId="149" fillId="0" borderId="1" xfId="0" applyFont="1" applyBorder="1" applyAlignment="1">
      <alignment horizontal="right" vertical="center" wrapText="1"/>
    </xf>
    <xf numFmtId="0" fontId="149" fillId="26" borderId="1" xfId="0" applyFont="1" applyFill="1" applyBorder="1" applyAlignment="1">
      <alignment horizontal="right" vertical="center" wrapText="1"/>
    </xf>
    <xf numFmtId="49" fontId="138" fillId="26" borderId="1" xfId="0" applyNumberFormat="1" applyFont="1" applyFill="1" applyBorder="1" applyAlignment="1" applyProtection="1">
      <alignment horizontal="center" vertical="center" wrapText="1"/>
      <protection locked="0"/>
    </xf>
    <xf numFmtId="49" fontId="138" fillId="0" borderId="1" xfId="0" applyNumberFormat="1" applyFont="1" applyBorder="1" applyAlignment="1" applyProtection="1">
      <alignment horizontal="center" vertical="center"/>
      <protection locked="0"/>
    </xf>
    <xf numFmtId="0" fontId="138" fillId="0" borderId="1" xfId="0" applyFont="1" applyBorder="1" applyAlignment="1" applyProtection="1">
      <alignment horizontal="center" vertical="center"/>
      <protection locked="0"/>
    </xf>
    <xf numFmtId="0" fontId="132" fillId="26" borderId="1" xfId="0" applyFont="1" applyFill="1" applyBorder="1" applyAlignment="1" applyProtection="1">
      <alignment horizontal="center" vertical="center"/>
      <protection locked="0"/>
    </xf>
    <xf numFmtId="49" fontId="131" fillId="0" borderId="1" xfId="0" applyNumberFormat="1" applyFont="1" applyBorder="1" applyAlignment="1" applyProtection="1">
      <alignment horizontal="center" vertical="center"/>
      <protection locked="0"/>
    </xf>
    <xf numFmtId="0" fontId="132" fillId="0" borderId="1" xfId="0" applyFont="1" applyBorder="1"/>
    <xf numFmtId="44" fontId="0" fillId="0" borderId="40" xfId="10" applyFont="1" applyBorder="1" applyAlignment="1" applyProtection="1">
      <protection locked="0"/>
    </xf>
    <xf numFmtId="173" fontId="77" fillId="13" borderId="40" xfId="0" applyNumberFormat="1" applyFont="1" applyFill="1" applyBorder="1"/>
    <xf numFmtId="44" fontId="77" fillId="13" borderId="40" xfId="10" applyFont="1" applyFill="1" applyBorder="1" applyAlignment="1" applyProtection="1"/>
    <xf numFmtId="0" fontId="77" fillId="13" borderId="40" xfId="0" applyFont="1" applyFill="1" applyBorder="1" applyAlignment="1">
      <alignment horizontal="center"/>
    </xf>
    <xf numFmtId="0" fontId="19" fillId="0" borderId="1" xfId="0" applyFont="1" applyBorder="1" applyAlignment="1" applyProtection="1">
      <alignment horizontal="center"/>
      <protection locked="0"/>
    </xf>
    <xf numFmtId="49" fontId="41" fillId="0" borderId="40" xfId="602" applyNumberFormat="1" applyFont="1" applyBorder="1" applyAlignment="1" applyProtection="1">
      <alignment horizontal="center" vertical="center"/>
      <protection locked="0"/>
    </xf>
    <xf numFmtId="0" fontId="73" fillId="0" borderId="40" xfId="507" applyFont="1" applyBorder="1" applyAlignment="1">
      <alignment horizontal="center" vertical="center" wrapText="1"/>
    </xf>
    <xf numFmtId="169" fontId="74" fillId="0" borderId="40" xfId="503" applyNumberFormat="1" applyFont="1" applyBorder="1" applyAlignment="1">
      <alignment vertical="center"/>
    </xf>
    <xf numFmtId="0" fontId="73" fillId="0" borderId="40" xfId="507" applyFont="1" applyBorder="1" applyAlignment="1">
      <alignment horizontal="center"/>
    </xf>
    <xf numFmtId="169" fontId="30" fillId="92" borderId="40" xfId="503" applyNumberFormat="1" applyFont="1" applyFill="1" applyBorder="1" applyAlignment="1">
      <alignment horizontal="center" vertical="center"/>
    </xf>
    <xf numFmtId="169" fontId="30" fillId="92" borderId="40" xfId="503" applyNumberFormat="1" applyFont="1" applyFill="1" applyBorder="1" applyAlignment="1">
      <alignment vertical="center"/>
    </xf>
    <xf numFmtId="169" fontId="150" fillId="93" borderId="40" xfId="0" applyNumberFormat="1" applyFont="1" applyFill="1" applyBorder="1" applyAlignment="1">
      <alignment horizontal="right" vertical="center"/>
    </xf>
    <xf numFmtId="169" fontId="151" fillId="93" borderId="40" xfId="0" applyNumberFormat="1" applyFont="1" applyFill="1" applyBorder="1" applyAlignment="1">
      <alignment vertical="center"/>
    </xf>
    <xf numFmtId="0" fontId="74" fillId="0" borderId="40" xfId="507" applyFont="1" applyBorder="1" applyAlignment="1">
      <alignment horizontal="center" vertical="center"/>
    </xf>
    <xf numFmtId="169" fontId="75" fillId="26" borderId="40" xfId="0" applyNumberFormat="1" applyFont="1" applyFill="1" applyBorder="1" applyAlignment="1">
      <alignment vertical="center"/>
    </xf>
    <xf numFmtId="169" fontId="150" fillId="94" borderId="40" xfId="0" applyNumberFormat="1" applyFont="1" applyFill="1" applyBorder="1" applyAlignment="1">
      <alignment horizontal="right" vertical="center"/>
    </xf>
    <xf numFmtId="169" fontId="151" fillId="94" borderId="40" xfId="0" applyNumberFormat="1" applyFont="1" applyFill="1" applyBorder="1" applyAlignment="1">
      <alignment vertical="center"/>
    </xf>
    <xf numFmtId="0" fontId="73" fillId="0" borderId="40" xfId="507" applyFont="1" applyBorder="1" applyAlignment="1">
      <alignment horizontal="center" vertical="center"/>
    </xf>
    <xf numFmtId="169" fontId="75" fillId="95" borderId="40" xfId="0" applyNumberFormat="1" applyFont="1" applyFill="1" applyBorder="1" applyAlignment="1">
      <alignment vertical="center"/>
    </xf>
    <xf numFmtId="169" fontId="75" fillId="0" borderId="40" xfId="0" applyNumberFormat="1" applyFont="1" applyBorder="1" applyAlignment="1">
      <alignment vertical="center"/>
    </xf>
    <xf numFmtId="43" fontId="74" fillId="0" borderId="40" xfId="3" applyFont="1" applyBorder="1" applyAlignment="1" applyProtection="1">
      <alignment vertical="center"/>
      <protection locked="0"/>
    </xf>
    <xf numFmtId="43" fontId="17" fillId="13" borderId="40" xfId="3" applyFont="1" applyFill="1" applyBorder="1" applyProtection="1"/>
    <xf numFmtId="171" fontId="29" fillId="13" borderId="40" xfId="602" applyNumberFormat="1" applyFont="1" applyFill="1" applyBorder="1" applyAlignment="1" applyProtection="1">
      <alignment horizontal="center" vertical="center" wrapText="1"/>
      <protection locked="0"/>
    </xf>
    <xf numFmtId="171" fontId="29" fillId="28" borderId="40" xfId="602" applyNumberFormat="1" applyFont="1" applyFill="1" applyBorder="1" applyAlignment="1" applyProtection="1">
      <alignment horizontal="center" vertical="center" wrapText="1"/>
      <protection locked="0"/>
    </xf>
    <xf numFmtId="0" fontId="73" fillId="0" borderId="40" xfId="507" applyFont="1" applyBorder="1" applyAlignment="1" applyProtection="1">
      <alignment horizontal="center" vertical="center" wrapText="1"/>
      <protection locked="0"/>
    </xf>
    <xf numFmtId="169" fontId="74" fillId="0" borderId="40" xfId="503" applyNumberFormat="1" applyFont="1" applyBorder="1" applyAlignment="1" applyProtection="1">
      <alignment vertical="center"/>
      <protection locked="0"/>
    </xf>
    <xf numFmtId="169" fontId="75" fillId="26" borderId="40" xfId="0" applyNumberFormat="1" applyFont="1" applyFill="1" applyBorder="1" applyAlignment="1" applyProtection="1">
      <alignment vertical="center"/>
      <protection locked="0"/>
    </xf>
    <xf numFmtId="169" fontId="75" fillId="95" borderId="40" xfId="0" applyNumberFormat="1" applyFont="1" applyFill="1" applyBorder="1" applyAlignment="1" applyProtection="1">
      <alignment vertical="center"/>
      <protection locked="0"/>
    </xf>
    <xf numFmtId="169" fontId="75" fillId="0" borderId="40" xfId="0" applyNumberFormat="1" applyFont="1" applyBorder="1" applyAlignment="1" applyProtection="1">
      <alignment vertical="center"/>
      <protection locked="0"/>
    </xf>
    <xf numFmtId="0" fontId="19" fillId="0" borderId="0" xfId="507" applyFont="1" applyProtection="1">
      <protection locked="0"/>
    </xf>
    <xf numFmtId="43" fontId="17" fillId="13" borderId="40" xfId="579" applyFont="1" applyFill="1" applyBorder="1" applyProtection="1"/>
    <xf numFmtId="43" fontId="52" fillId="32" borderId="40" xfId="507" applyNumberFormat="1" applyFont="1" applyFill="1" applyBorder="1"/>
    <xf numFmtId="169" fontId="133" fillId="26" borderId="2" xfId="594" applyNumberFormat="1" applyFont="1" applyFill="1" applyBorder="1" applyAlignment="1" applyProtection="1">
      <alignment vertical="center" wrapText="1"/>
      <protection locked="0"/>
    </xf>
    <xf numFmtId="0" fontId="42" fillId="13" borderId="2" xfId="533" applyFont="1" applyFill="1" applyBorder="1" applyAlignment="1" applyProtection="1">
      <alignment horizontal="center" vertical="center" wrapText="1"/>
      <protection locked="0"/>
    </xf>
    <xf numFmtId="171" fontId="74" fillId="0" borderId="0" xfId="503" applyNumberFormat="1" applyFont="1" applyAlignment="1" applyProtection="1">
      <alignment vertical="center"/>
      <protection locked="0"/>
    </xf>
    <xf numFmtId="0" fontId="42" fillId="21" borderId="2" xfId="503" applyFont="1" applyFill="1" applyBorder="1" applyAlignment="1" applyProtection="1">
      <alignment horizontal="center" vertical="center" wrapText="1"/>
      <protection locked="0"/>
    </xf>
    <xf numFmtId="169" fontId="133" fillId="0" borderId="1" xfId="594" applyNumberFormat="1" applyFont="1" applyBorder="1" applyAlignment="1">
      <alignment horizontal="left" vertical="center"/>
    </xf>
    <xf numFmtId="0" fontId="53" fillId="0" borderId="0" xfId="503" applyAlignment="1">
      <alignment vertical="center"/>
    </xf>
    <xf numFmtId="49" fontId="138" fillId="26" borderId="2" xfId="0" applyNumberFormat="1" applyFont="1" applyFill="1" applyBorder="1" applyAlignment="1" applyProtection="1">
      <alignment horizontal="center"/>
      <protection locked="0"/>
    </xf>
    <xf numFmtId="0" fontId="4" fillId="26" borderId="1" xfId="0" applyFont="1" applyFill="1" applyBorder="1" applyAlignment="1">
      <alignment horizontal="center" vertical="center" wrapText="1"/>
    </xf>
    <xf numFmtId="182" fontId="132" fillId="0" borderId="1" xfId="0" applyNumberFormat="1" applyFont="1" applyBorder="1" applyAlignment="1" applyProtection="1">
      <alignment horizontal="center"/>
      <protection locked="0"/>
    </xf>
    <xf numFmtId="49" fontId="132" fillId="26" borderId="1" xfId="0" applyNumberFormat="1" applyFont="1" applyFill="1" applyBorder="1" applyAlignment="1" applyProtection="1">
      <alignment horizontal="left"/>
      <protection locked="0"/>
    </xf>
    <xf numFmtId="0" fontId="132" fillId="0" borderId="1" xfId="0" applyFont="1" applyBorder="1" applyAlignment="1" applyProtection="1">
      <alignment horizontal="center"/>
      <protection locked="0"/>
    </xf>
    <xf numFmtId="49" fontId="132" fillId="0" borderId="1" xfId="508" applyNumberFormat="1" applyFont="1" applyBorder="1" applyAlignment="1" applyProtection="1">
      <alignment horizontal="center"/>
      <protection locked="0"/>
    </xf>
    <xf numFmtId="49" fontId="132" fillId="0" borderId="1" xfId="602" applyNumberFormat="1" applyFont="1" applyBorder="1" applyAlignment="1" applyProtection="1">
      <alignment horizontal="center" vertical="center"/>
      <protection locked="0"/>
    </xf>
    <xf numFmtId="49" fontId="132" fillId="0" borderId="2" xfId="602" applyNumberFormat="1" applyFont="1" applyBorder="1" applyAlignment="1" applyProtection="1">
      <alignment horizontal="center" vertical="center"/>
      <protection locked="0"/>
    </xf>
    <xf numFmtId="0" fontId="132" fillId="0" borderId="1" xfId="602" applyFont="1" applyBorder="1" applyAlignment="1" applyProtection="1">
      <alignment horizontal="center" vertical="center"/>
      <protection locked="0"/>
    </xf>
    <xf numFmtId="4" fontId="4" fillId="26" borderId="1" xfId="2160" applyNumberFormat="1" applyFill="1" applyBorder="1"/>
    <xf numFmtId="2" fontId="136" fillId="0" borderId="1" xfId="1612" applyNumberFormat="1" applyFont="1" applyBorder="1" applyAlignment="1" applyProtection="1">
      <alignment horizontal="right" vertical="center"/>
    </xf>
    <xf numFmtId="49" fontId="132" fillId="0" borderId="1" xfId="0" applyNumberFormat="1" applyFont="1" applyBorder="1" applyAlignment="1" applyProtection="1">
      <alignment horizontal="center"/>
      <protection locked="0"/>
    </xf>
    <xf numFmtId="0" fontId="4" fillId="26" borderId="1" xfId="2160" applyFill="1" applyBorder="1"/>
    <xf numFmtId="49" fontId="132" fillId="0" borderId="1" xfId="508" applyNumberFormat="1" applyFont="1" applyBorder="1" applyAlignment="1" applyProtection="1">
      <alignment horizontal="center" wrapText="1"/>
      <protection locked="0"/>
    </xf>
    <xf numFmtId="2" fontId="136" fillId="26" borderId="1" xfId="1612" applyNumberFormat="1" applyFont="1" applyFill="1" applyBorder="1" applyAlignment="1" applyProtection="1">
      <alignment horizontal="right" vertical="center"/>
    </xf>
    <xf numFmtId="182" fontId="132" fillId="0" borderId="1" xfId="0" applyNumberFormat="1" applyFont="1" applyBorder="1" applyAlignment="1" applyProtection="1">
      <alignment horizontal="center" vertical="center"/>
      <protection locked="0"/>
    </xf>
    <xf numFmtId="49" fontId="132" fillId="26" borderId="1" xfId="0" applyNumberFormat="1" applyFont="1" applyFill="1" applyBorder="1"/>
    <xf numFmtId="182" fontId="132" fillId="0" borderId="1" xfId="0" applyNumberFormat="1" applyFont="1" applyBorder="1" applyAlignment="1">
      <alignment horizontal="center" vertical="center"/>
    </xf>
    <xf numFmtId="0" fontId="132" fillId="0" borderId="1" xfId="508" applyFont="1" applyBorder="1" applyAlignment="1" applyProtection="1">
      <alignment horizontal="center"/>
      <protection locked="0"/>
    </xf>
    <xf numFmtId="49" fontId="132" fillId="26" borderId="1" xfId="1536" applyNumberFormat="1" applyFont="1" applyFill="1" applyBorder="1" applyAlignment="1" applyProtection="1">
      <alignment horizontal="left"/>
      <protection locked="0"/>
    </xf>
    <xf numFmtId="49" fontId="132" fillId="26" borderId="1" xfId="1536" applyNumberFormat="1" applyFont="1" applyFill="1" applyBorder="1" applyProtection="1">
      <protection locked="0"/>
    </xf>
    <xf numFmtId="49" fontId="132" fillId="0" borderId="1" xfId="1536" applyNumberFormat="1" applyFont="1" applyBorder="1" applyAlignment="1" applyProtection="1">
      <alignment horizontal="center"/>
      <protection locked="0"/>
    </xf>
    <xf numFmtId="182" fontId="132" fillId="26" borderId="1" xfId="0" applyNumberFormat="1" applyFont="1" applyFill="1" applyBorder="1" applyAlignment="1" applyProtection="1">
      <alignment horizontal="center"/>
      <protection locked="0"/>
    </xf>
    <xf numFmtId="1" fontId="132" fillId="0" borderId="2" xfId="602" applyNumberFormat="1" applyFont="1" applyBorder="1" applyAlignment="1" applyProtection="1">
      <alignment horizontal="center" vertical="center"/>
      <protection locked="0"/>
    </xf>
    <xf numFmtId="1" fontId="132" fillId="0" borderId="1" xfId="602" applyNumberFormat="1" applyFont="1" applyBorder="1" applyAlignment="1" applyProtection="1">
      <alignment horizontal="center" vertical="center"/>
      <protection locked="0"/>
    </xf>
    <xf numFmtId="182" fontId="132" fillId="0" borderId="1" xfId="602" applyNumberFormat="1" applyFont="1" applyBorder="1" applyAlignment="1" applyProtection="1">
      <alignment horizontal="center" vertical="center"/>
      <protection locked="0"/>
    </xf>
    <xf numFmtId="49" fontId="132" fillId="26" borderId="1" xfId="0" applyNumberFormat="1" applyFont="1" applyFill="1" applyBorder="1" applyAlignment="1" applyProtection="1">
      <alignment horizontal="center"/>
      <protection locked="0"/>
    </xf>
    <xf numFmtId="49" fontId="132" fillId="26" borderId="1" xfId="508" applyNumberFormat="1" applyFont="1" applyFill="1" applyBorder="1" applyAlignment="1" applyProtection="1">
      <alignment horizontal="center"/>
      <protection locked="0"/>
    </xf>
    <xf numFmtId="0" fontId="57" fillId="26" borderId="1" xfId="1536" applyFont="1" applyFill="1" applyBorder="1" applyProtection="1">
      <protection locked="0"/>
    </xf>
    <xf numFmtId="2" fontId="56" fillId="0" borderId="1" xfId="1612" applyNumberFormat="1" applyFont="1" applyBorder="1" applyAlignment="1" applyProtection="1">
      <alignment horizontal="right" vertical="center"/>
    </xf>
    <xf numFmtId="0" fontId="132" fillId="26" borderId="1" xfId="0" applyFont="1" applyFill="1" applyBorder="1" applyAlignment="1" applyProtection="1">
      <alignment horizontal="left"/>
      <protection locked="0"/>
    </xf>
    <xf numFmtId="0" fontId="132" fillId="0" borderId="1" xfId="508" applyFont="1" applyBorder="1" applyAlignment="1" applyProtection="1">
      <alignment horizontal="center" wrapText="1"/>
      <protection locked="0"/>
    </xf>
    <xf numFmtId="0" fontId="29" fillId="28" borderId="1" xfId="602" applyFont="1" applyFill="1" applyBorder="1" applyAlignment="1" applyProtection="1">
      <alignment horizontal="center" vertical="center"/>
    </xf>
    <xf numFmtId="1" fontId="29" fillId="28" borderId="1" xfId="602" applyNumberFormat="1" applyFont="1" applyFill="1" applyBorder="1" applyAlignment="1" applyProtection="1">
      <alignment horizontal="center" vertical="center" wrapText="1"/>
    </xf>
    <xf numFmtId="2" fontId="29" fillId="28" borderId="1" xfId="1612" applyNumberFormat="1" applyFont="1" applyFill="1" applyBorder="1" applyAlignment="1" applyProtection="1">
      <alignment horizontal="center" vertical="center" wrapText="1"/>
    </xf>
    <xf numFmtId="171" fontId="29" fillId="28" borderId="1" xfId="1612" applyNumberFormat="1" applyFont="1" applyFill="1" applyBorder="1" applyAlignment="1" applyProtection="1">
      <alignment horizontal="center" vertical="center" wrapText="1"/>
    </xf>
    <xf numFmtId="0" fontId="60" fillId="26" borderId="0" xfId="602" applyFont="1" applyFill="1" applyBorder="1" applyAlignment="1" applyProtection="1">
      <alignment horizontal="left" vertical="center"/>
      <protection locked="0"/>
    </xf>
    <xf numFmtId="2" fontId="60" fillId="0" borderId="0" xfId="1612" applyNumberFormat="1" applyFont="1" applyBorder="1" applyAlignment="1" applyProtection="1">
      <alignment horizontal="center" vertical="center"/>
      <protection locked="0"/>
    </xf>
    <xf numFmtId="2" fontId="136" fillId="0" borderId="0" xfId="1612" applyNumberFormat="1" applyFont="1" applyBorder="1" applyAlignment="1" applyProtection="1">
      <alignment horizontal="right" vertical="center"/>
    </xf>
    <xf numFmtId="171" fontId="100" fillId="0" borderId="0" xfId="1612" applyNumberFormat="1" applyFont="1" applyBorder="1" applyAlignment="1" applyProtection="1">
      <alignment horizontal="left" vertical="center"/>
      <protection locked="0"/>
    </xf>
    <xf numFmtId="171" fontId="60" fillId="0" borderId="0" xfId="1612" applyNumberFormat="1" applyFont="1" applyBorder="1" applyAlignment="1" applyProtection="1">
      <alignment horizontal="left" vertical="center"/>
      <protection locked="0"/>
    </xf>
    <xf numFmtId="2" fontId="60" fillId="0" borderId="0" xfId="602" applyNumberFormat="1" applyFont="1" applyBorder="1" applyAlignment="1" applyProtection="1">
      <alignment vertical="center"/>
      <protection locked="0"/>
    </xf>
    <xf numFmtId="0" fontId="167" fillId="13" borderId="1" xfId="602" applyFont="1" applyFill="1" applyBorder="1" applyAlignment="1" applyProtection="1">
      <alignment horizontal="center" vertical="center" wrapText="1"/>
    </xf>
    <xf numFmtId="0" fontId="167" fillId="28" borderId="1" xfId="602" applyFont="1" applyFill="1" applyBorder="1" applyAlignment="1" applyProtection="1">
      <alignment horizontal="center" vertical="center"/>
    </xf>
    <xf numFmtId="0" fontId="167" fillId="13" borderId="1" xfId="602" applyFont="1" applyFill="1" applyBorder="1" applyAlignment="1" applyProtection="1">
      <alignment horizontal="center" vertical="center"/>
    </xf>
    <xf numFmtId="2" fontId="167" fillId="13" borderId="1" xfId="602" applyNumberFormat="1" applyFont="1" applyFill="1" applyBorder="1" applyAlignment="1" applyProtection="1">
      <alignment horizontal="center" vertical="center"/>
    </xf>
    <xf numFmtId="2" fontId="167" fillId="13" borderId="1" xfId="602" applyNumberFormat="1" applyFont="1" applyFill="1" applyBorder="1" applyAlignment="1" applyProtection="1">
      <alignment vertical="center" wrapText="1"/>
    </xf>
    <xf numFmtId="171" fontId="167" fillId="13" borderId="1" xfId="1612" applyNumberFormat="1" applyFont="1" applyFill="1" applyBorder="1" applyAlignment="1" applyProtection="1">
      <alignment horizontal="center" vertical="center" wrapText="1"/>
    </xf>
    <xf numFmtId="0" fontId="47" fillId="0" borderId="0" xfId="602" applyFont="1" applyBorder="1" applyAlignment="1" applyProtection="1">
      <alignment vertical="center"/>
      <protection locked="0"/>
    </xf>
    <xf numFmtId="49" fontId="168" fillId="26" borderId="2" xfId="0" applyNumberFormat="1" applyFont="1" applyFill="1" applyBorder="1" applyAlignment="1" applyProtection="1">
      <alignment horizontal="center"/>
      <protection locked="0"/>
    </xf>
    <xf numFmtId="0" fontId="169" fillId="26" borderId="1" xfId="0" applyFont="1" applyFill="1" applyBorder="1" applyAlignment="1">
      <alignment horizontal="center" vertical="center" wrapText="1"/>
    </xf>
    <xf numFmtId="182" fontId="169" fillId="0" borderId="1" xfId="0" applyNumberFormat="1" applyFont="1" applyBorder="1" applyAlignment="1" applyProtection="1">
      <alignment horizontal="center"/>
      <protection locked="0"/>
    </xf>
    <xf numFmtId="49" fontId="169" fillId="26" borderId="1" xfId="0" applyNumberFormat="1" applyFont="1" applyFill="1" applyBorder="1" applyAlignment="1" applyProtection="1">
      <alignment horizontal="left"/>
      <protection locked="0"/>
    </xf>
    <xf numFmtId="0" fontId="169" fillId="0" borderId="1" xfId="0" applyFont="1" applyBorder="1" applyAlignment="1" applyProtection="1">
      <alignment horizontal="center"/>
      <protection locked="0"/>
    </xf>
    <xf numFmtId="49" fontId="169" fillId="0" borderId="1" xfId="508" applyNumberFormat="1" applyFont="1" applyBorder="1" applyAlignment="1" applyProtection="1">
      <alignment horizontal="center"/>
      <protection locked="0"/>
    </xf>
    <xf numFmtId="49" fontId="169" fillId="0" borderId="1" xfId="602" applyNumberFormat="1" applyFont="1" applyBorder="1" applyAlignment="1" applyProtection="1">
      <alignment horizontal="center" vertical="center"/>
      <protection locked="0"/>
    </xf>
    <xf numFmtId="4" fontId="170" fillId="0" borderId="1" xfId="1612" applyNumberFormat="1" applyFont="1" applyBorder="1" applyAlignment="1" applyProtection="1">
      <alignment horizontal="right" vertical="center"/>
    </xf>
    <xf numFmtId="2" fontId="171" fillId="0" borderId="1" xfId="2157" applyNumberFormat="1" applyFont="1" applyBorder="1"/>
    <xf numFmtId="2" fontId="170" fillId="26" borderId="1" xfId="1612" applyNumberFormat="1" applyFont="1" applyFill="1" applyBorder="1" applyAlignment="1" applyProtection="1">
      <alignment horizontal="right" vertical="center"/>
    </xf>
    <xf numFmtId="180" fontId="170" fillId="0" borderId="1" xfId="3" applyNumberFormat="1" applyFont="1" applyFill="1" applyBorder="1" applyAlignment="1" applyProtection="1">
      <alignment horizontal="right" vertical="center"/>
    </xf>
    <xf numFmtId="4" fontId="170" fillId="26" borderId="1" xfId="1612" applyNumberFormat="1" applyFont="1" applyFill="1" applyBorder="1" applyAlignment="1" applyProtection="1">
      <alignment horizontal="right" vertical="center"/>
    </xf>
    <xf numFmtId="0" fontId="170" fillId="0" borderId="0" xfId="602" applyFont="1" applyBorder="1" applyAlignment="1" applyProtection="1">
      <alignment horizontal="left" vertical="center"/>
      <protection locked="0"/>
    </xf>
    <xf numFmtId="2" fontId="169" fillId="26" borderId="1" xfId="595" applyNumberFormat="1" applyFont="1" applyFill="1" applyBorder="1" applyAlignment="1" applyProtection="1">
      <alignment horizontal="center" vertical="center"/>
    </xf>
    <xf numFmtId="49" fontId="169" fillId="0" borderId="1" xfId="0" applyNumberFormat="1" applyFont="1" applyBorder="1" applyAlignment="1" applyProtection="1">
      <alignment horizontal="center"/>
      <protection locked="0"/>
    </xf>
    <xf numFmtId="0" fontId="170" fillId="0" borderId="0" xfId="602" applyFont="1" applyBorder="1" applyAlignment="1" applyProtection="1">
      <alignment vertical="center"/>
      <protection locked="0"/>
    </xf>
    <xf numFmtId="0" fontId="170" fillId="0" borderId="0" xfId="508" applyFont="1" applyProtection="1">
      <protection locked="0"/>
    </xf>
    <xf numFmtId="2" fontId="170" fillId="26" borderId="1" xfId="1612" applyNumberFormat="1" applyFont="1" applyFill="1" applyBorder="1" applyAlignment="1" applyProtection="1">
      <alignment vertical="center"/>
    </xf>
    <xf numFmtId="49" fontId="169" fillId="0" borderId="1" xfId="508" applyNumberFormat="1" applyFont="1" applyBorder="1" applyAlignment="1" applyProtection="1">
      <alignment horizontal="center" wrapText="1"/>
      <protection locked="0"/>
    </xf>
    <xf numFmtId="182" fontId="169" fillId="0" borderId="1" xfId="0" applyNumberFormat="1" applyFont="1" applyBorder="1" applyAlignment="1" applyProtection="1">
      <alignment horizontal="center" vertical="center"/>
      <protection locked="0"/>
    </xf>
    <xf numFmtId="49" fontId="169" fillId="26" borderId="1" xfId="0" applyNumberFormat="1" applyFont="1" applyFill="1" applyBorder="1"/>
    <xf numFmtId="182" fontId="169" fillId="0" borderId="1" xfId="0" applyNumberFormat="1" applyFont="1" applyBorder="1" applyAlignment="1">
      <alignment horizontal="center" vertical="center"/>
    </xf>
    <xf numFmtId="0" fontId="169" fillId="0" borderId="1" xfId="508" applyFont="1" applyBorder="1" applyAlignment="1" applyProtection="1">
      <alignment horizontal="center"/>
      <protection locked="0"/>
    </xf>
    <xf numFmtId="180" fontId="170" fillId="26" borderId="1" xfId="3" applyNumberFormat="1" applyFont="1" applyFill="1" applyBorder="1" applyAlignment="1" applyProtection="1">
      <alignment horizontal="right" vertical="center"/>
    </xf>
    <xf numFmtId="49" fontId="169" fillId="26" borderId="1" xfId="1536" applyNumberFormat="1" applyFont="1" applyFill="1" applyBorder="1" applyAlignment="1" applyProtection="1">
      <alignment horizontal="left"/>
      <protection locked="0"/>
    </xf>
    <xf numFmtId="49" fontId="169" fillId="26" borderId="1" xfId="1536" applyNumberFormat="1" applyFont="1" applyFill="1" applyBorder="1" applyProtection="1">
      <protection locked="0"/>
    </xf>
    <xf numFmtId="49" fontId="169" fillId="0" borderId="1" xfId="1536" applyNumberFormat="1" applyFont="1" applyBorder="1" applyAlignment="1" applyProtection="1">
      <alignment horizontal="center"/>
      <protection locked="0"/>
    </xf>
    <xf numFmtId="0" fontId="168" fillId="0" borderId="0" xfId="1536" applyFont="1" applyProtection="1">
      <protection locked="0"/>
    </xf>
    <xf numFmtId="0" fontId="170" fillId="0" borderId="0" xfId="1536" applyFont="1" applyProtection="1">
      <protection locked="0"/>
    </xf>
    <xf numFmtId="182" fontId="169" fillId="26" borderId="1" xfId="0" applyNumberFormat="1" applyFont="1" applyFill="1" applyBorder="1" applyAlignment="1" applyProtection="1">
      <alignment horizontal="center"/>
      <protection locked="0"/>
    </xf>
    <xf numFmtId="182" fontId="169" fillId="0" borderId="1" xfId="602" applyNumberFormat="1" applyFont="1" applyBorder="1" applyAlignment="1" applyProtection="1">
      <alignment horizontal="center" vertical="center"/>
      <protection locked="0"/>
    </xf>
    <xf numFmtId="2" fontId="170" fillId="26" borderId="1" xfId="3" applyNumberFormat="1" applyFont="1" applyFill="1" applyBorder="1" applyAlignment="1" applyProtection="1">
      <alignment vertical="center"/>
    </xf>
    <xf numFmtId="49" fontId="169" fillId="26" borderId="1" xfId="0" applyNumberFormat="1" applyFont="1" applyFill="1" applyBorder="1" applyAlignment="1" applyProtection="1">
      <alignment horizontal="center"/>
      <protection locked="0"/>
    </xf>
    <xf numFmtId="49" fontId="169" fillId="26" borderId="1" xfId="508" applyNumberFormat="1" applyFont="1" applyFill="1" applyBorder="1" applyAlignment="1" applyProtection="1">
      <alignment horizontal="center"/>
      <protection locked="0"/>
    </xf>
    <xf numFmtId="165" fontId="169" fillId="0" borderId="1" xfId="1612" applyNumberFormat="1" applyFont="1" applyBorder="1" applyAlignment="1" applyProtection="1">
      <alignment horizontal="right" vertical="center"/>
    </xf>
    <xf numFmtId="2" fontId="168" fillId="26" borderId="1" xfId="602" applyNumberFormat="1" applyFont="1" applyFill="1" applyBorder="1" applyAlignment="1" applyProtection="1">
      <alignment vertical="center"/>
      <protection locked="0"/>
    </xf>
    <xf numFmtId="1" fontId="47" fillId="26" borderId="1" xfId="602" applyNumberFormat="1" applyFont="1" applyFill="1" applyBorder="1" applyAlignment="1" applyProtection="1">
      <alignment horizontal="center" vertical="center"/>
      <protection locked="0"/>
    </xf>
    <xf numFmtId="1" fontId="47" fillId="0" borderId="1" xfId="602" applyNumberFormat="1" applyFont="1" applyBorder="1" applyAlignment="1" applyProtection="1">
      <alignment horizontal="center" vertical="center"/>
      <protection locked="0"/>
    </xf>
    <xf numFmtId="2" fontId="47" fillId="26" borderId="1" xfId="602" applyNumberFormat="1" applyFont="1" applyFill="1" applyBorder="1" applyAlignment="1" applyProtection="1">
      <alignment vertical="center"/>
      <protection locked="0"/>
    </xf>
    <xf numFmtId="0" fontId="47" fillId="26" borderId="1" xfId="602" applyFont="1" applyFill="1" applyBorder="1" applyAlignment="1" applyProtection="1">
      <alignment vertical="center"/>
      <protection locked="0"/>
    </xf>
    <xf numFmtId="0" fontId="47" fillId="0" borderId="1" xfId="602" applyFont="1" applyBorder="1" applyAlignment="1" applyProtection="1">
      <alignment vertical="center"/>
      <protection locked="0"/>
    </xf>
    <xf numFmtId="0" fontId="169" fillId="26" borderId="1" xfId="0" applyFont="1" applyFill="1" applyBorder="1" applyAlignment="1" applyProtection="1">
      <alignment horizontal="left"/>
      <protection locked="0"/>
    </xf>
    <xf numFmtId="2" fontId="168" fillId="0" borderId="1" xfId="602" applyNumberFormat="1" applyFont="1" applyBorder="1" applyAlignment="1" applyProtection="1">
      <alignment horizontal="right" vertical="center"/>
      <protection locked="0"/>
    </xf>
    <xf numFmtId="2" fontId="168" fillId="0" borderId="1" xfId="602" applyNumberFormat="1" applyFont="1" applyBorder="1" applyAlignment="1" applyProtection="1">
      <alignment vertical="center"/>
      <protection locked="0"/>
    </xf>
    <xf numFmtId="0" fontId="169" fillId="0" borderId="1" xfId="508" applyFont="1" applyBorder="1" applyAlignment="1" applyProtection="1">
      <alignment horizontal="center" wrapText="1"/>
      <protection locked="0"/>
    </xf>
    <xf numFmtId="49" fontId="169" fillId="0" borderId="40" xfId="0" applyNumberFormat="1" applyFont="1" applyBorder="1" applyAlignment="1" applyProtection="1">
      <alignment horizontal="center"/>
      <protection locked="0"/>
    </xf>
    <xf numFmtId="0" fontId="169" fillId="0" borderId="40" xfId="0" applyFont="1" applyBorder="1" applyAlignment="1" applyProtection="1">
      <alignment horizontal="center" vertical="center"/>
      <protection locked="0"/>
    </xf>
    <xf numFmtId="0" fontId="47" fillId="0" borderId="0" xfId="602" applyFont="1" applyBorder="1" applyAlignment="1" applyProtection="1">
      <alignment horizontal="left" vertical="center"/>
      <protection locked="0"/>
    </xf>
    <xf numFmtId="0" fontId="169" fillId="0" borderId="40" xfId="0" applyFont="1" applyBorder="1" applyAlignment="1" applyProtection="1">
      <alignment horizontal="center"/>
      <protection locked="0"/>
    </xf>
    <xf numFmtId="0" fontId="169" fillId="0" borderId="40" xfId="508" applyFont="1" applyBorder="1" applyAlignment="1" applyProtection="1">
      <alignment horizontal="center" wrapText="1"/>
      <protection locked="0"/>
    </xf>
    <xf numFmtId="49" fontId="169" fillId="0" borderId="40" xfId="602" applyNumberFormat="1" applyFont="1" applyBorder="1" applyAlignment="1" applyProtection="1">
      <alignment horizontal="center" vertical="center"/>
      <protection locked="0"/>
    </xf>
    <xf numFmtId="165" fontId="170" fillId="0" borderId="40" xfId="1612" applyNumberFormat="1" applyFont="1" applyBorder="1" applyAlignment="1" applyProtection="1">
      <alignment horizontal="right" vertical="center"/>
    </xf>
    <xf numFmtId="2" fontId="169" fillId="0" borderId="40" xfId="595" applyNumberFormat="1" applyFont="1" applyBorder="1" applyAlignment="1" applyProtection="1">
      <alignment horizontal="center" vertical="center"/>
    </xf>
    <xf numFmtId="2" fontId="169" fillId="0" borderId="40" xfId="1612" applyNumberFormat="1" applyFont="1" applyBorder="1" applyAlignment="1" applyProtection="1">
      <alignment horizontal="right" vertical="center"/>
    </xf>
    <xf numFmtId="165" fontId="169" fillId="0" borderId="40" xfId="1612" applyNumberFormat="1" applyFont="1" applyBorder="1" applyAlignment="1" applyProtection="1">
      <alignment horizontal="right" vertical="center"/>
    </xf>
    <xf numFmtId="2" fontId="170" fillId="0" borderId="40" xfId="1612" applyNumberFormat="1" applyFont="1" applyBorder="1" applyAlignment="1" applyProtection="1">
      <alignment horizontal="right" vertical="center"/>
    </xf>
    <xf numFmtId="0" fontId="169" fillId="0" borderId="40" xfId="508" applyFont="1" applyBorder="1" applyAlignment="1" applyProtection="1">
      <alignment horizontal="center"/>
      <protection locked="0"/>
    </xf>
    <xf numFmtId="49" fontId="170" fillId="0" borderId="40" xfId="602" applyNumberFormat="1" applyFont="1" applyBorder="1" applyAlignment="1" applyProtection="1">
      <alignment horizontal="center" vertical="center"/>
      <protection locked="0"/>
    </xf>
    <xf numFmtId="0" fontId="170" fillId="0" borderId="40" xfId="602" applyFont="1" applyBorder="1" applyAlignment="1" applyProtection="1">
      <alignment horizontal="center" vertical="center"/>
      <protection locked="0"/>
    </xf>
    <xf numFmtId="0" fontId="168" fillId="0" borderId="40" xfId="1536" applyFont="1" applyBorder="1" applyAlignment="1" applyProtection="1">
      <alignment horizontal="center" vertical="center"/>
      <protection locked="0"/>
    </xf>
    <xf numFmtId="0" fontId="168" fillId="0" borderId="40" xfId="1536" applyFont="1" applyBorder="1" applyAlignment="1" applyProtection="1">
      <alignment horizontal="center"/>
      <protection locked="0"/>
    </xf>
    <xf numFmtId="0" fontId="172" fillId="0" borderId="40" xfId="508" applyFont="1" applyBorder="1" applyAlignment="1" applyProtection="1">
      <alignment horizontal="center" wrapText="1"/>
      <protection locked="0"/>
    </xf>
    <xf numFmtId="0" fontId="173" fillId="0" borderId="40" xfId="508" applyFont="1" applyBorder="1" applyAlignment="1" applyProtection="1">
      <alignment horizontal="center" wrapText="1"/>
      <protection locked="0"/>
    </xf>
    <xf numFmtId="0" fontId="47" fillId="0" borderId="0" xfId="602" applyFont="1" applyBorder="1" applyAlignment="1" applyProtection="1">
      <alignment horizontal="center" vertical="center"/>
      <protection locked="0"/>
    </xf>
    <xf numFmtId="2" fontId="47" fillId="0" borderId="0" xfId="602" applyNumberFormat="1" applyFont="1" applyBorder="1" applyAlignment="1" applyProtection="1">
      <alignment vertical="center"/>
      <protection locked="0"/>
    </xf>
    <xf numFmtId="0" fontId="168" fillId="0" borderId="0" xfId="602" applyFont="1" applyBorder="1" applyAlignment="1" applyProtection="1">
      <alignment horizontal="center" vertical="center"/>
      <protection locked="0"/>
    </xf>
    <xf numFmtId="1" fontId="47" fillId="0" borderId="0" xfId="602" applyNumberFormat="1" applyFont="1" applyBorder="1" applyAlignment="1" applyProtection="1">
      <alignment horizontal="center" vertical="center"/>
      <protection locked="0"/>
    </xf>
    <xf numFmtId="2" fontId="47" fillId="0" borderId="0" xfId="1612" applyNumberFormat="1" applyFont="1" applyBorder="1" applyAlignment="1" applyProtection="1">
      <alignment horizontal="center" vertical="center"/>
      <protection locked="0"/>
    </xf>
    <xf numFmtId="0" fontId="3" fillId="26" borderId="64" xfId="0" applyFont="1" applyFill="1" applyBorder="1" applyAlignment="1">
      <alignment horizontal="center" vertical="center" wrapText="1"/>
    </xf>
    <xf numFmtId="49" fontId="138" fillId="26" borderId="65" xfId="0" applyNumberFormat="1" applyFont="1" applyFill="1" applyBorder="1" applyAlignment="1" applyProtection="1">
      <alignment horizontal="center"/>
      <protection locked="0"/>
    </xf>
    <xf numFmtId="165" fontId="3" fillId="0" borderId="70" xfId="5713" applyNumberFormat="1" applyFont="1" applyFill="1" applyBorder="1" applyAlignment="1" applyProtection="1">
      <alignment horizontal="right" vertical="center"/>
      <protection locked="0"/>
    </xf>
    <xf numFmtId="1" fontId="3" fillId="0" borderId="64" xfId="0" applyNumberFormat="1" applyFont="1" applyBorder="1" applyAlignment="1">
      <alignment horizontal="center"/>
    </xf>
    <xf numFmtId="49" fontId="3" fillId="0" borderId="64" xfId="0" applyNumberFormat="1" applyFont="1" applyBorder="1" applyAlignment="1">
      <alignment horizontal="center"/>
    </xf>
    <xf numFmtId="49" fontId="3" fillId="0" borderId="64" xfId="5693" applyNumberFormat="1" applyFont="1" applyFill="1" applyBorder="1" applyAlignment="1" applyProtection="1">
      <alignment horizontal="center" vertical="center"/>
      <protection locked="0"/>
    </xf>
    <xf numFmtId="43" fontId="71" fillId="0" borderId="0" xfId="507" applyNumberFormat="1" applyProtection="1">
      <protection locked="0"/>
    </xf>
    <xf numFmtId="49" fontId="2" fillId="0" borderId="64" xfId="5693" applyNumberFormat="1" applyFont="1" applyFill="1" applyBorder="1" applyAlignment="1" applyProtection="1">
      <alignment horizontal="center" vertical="center"/>
      <protection locked="0"/>
    </xf>
    <xf numFmtId="174" fontId="132" fillId="26" borderId="70" xfId="0" applyNumberFormat="1" applyFont="1" applyFill="1" applyBorder="1" applyAlignment="1">
      <alignment horizontal="center" wrapText="1"/>
    </xf>
    <xf numFmtId="49" fontId="176" fillId="0" borderId="70" xfId="0" applyNumberFormat="1" applyFont="1" applyBorder="1" applyAlignment="1" applyProtection="1">
      <alignment horizontal="center" vertical="center" wrapText="1"/>
      <protection locked="0"/>
    </xf>
    <xf numFmtId="49" fontId="131" fillId="0" borderId="70" xfId="0" applyNumberFormat="1" applyFont="1" applyBorder="1" applyAlignment="1">
      <alignment horizontal="center" vertical="center" wrapText="1"/>
    </xf>
    <xf numFmtId="4" fontId="2" fillId="0" borderId="70" xfId="3" applyNumberFormat="1" applyFont="1" applyBorder="1" applyAlignment="1" applyProtection="1">
      <alignment vertical="center"/>
      <protection locked="0"/>
    </xf>
    <xf numFmtId="4" fontId="0" fillId="0" borderId="70" xfId="3" applyNumberFormat="1" applyFont="1" applyBorder="1" applyAlignment="1" applyProtection="1">
      <alignment vertical="center"/>
      <protection locked="0"/>
    </xf>
    <xf numFmtId="0" fontId="29" fillId="28" borderId="5" xfId="602" applyFont="1" applyFill="1" applyBorder="1" applyAlignment="1" applyProtection="1">
      <alignment horizontal="center" vertical="center" wrapText="1"/>
    </xf>
    <xf numFmtId="49" fontId="138" fillId="26" borderId="1" xfId="0" applyNumberFormat="1" applyFont="1" applyFill="1" applyBorder="1" applyAlignment="1" applyProtection="1">
      <alignment horizontal="center"/>
      <protection locked="0"/>
    </xf>
    <xf numFmtId="0" fontId="2" fillId="26" borderId="1" xfId="0" applyFont="1" applyFill="1" applyBorder="1" applyAlignment="1">
      <alignment horizontal="center" vertical="center" wrapText="1"/>
    </xf>
    <xf numFmtId="174" fontId="138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14" fontId="2" fillId="0" borderId="1" xfId="0" applyNumberFormat="1" applyFont="1" applyBorder="1" applyAlignment="1" applyProtection="1">
      <alignment horizontal="center" vertical="center"/>
      <protection locked="0"/>
    </xf>
    <xf numFmtId="180" fontId="56" fillId="26" borderId="1" xfId="3" applyNumberFormat="1" applyFont="1" applyFill="1" applyBorder="1" applyAlignment="1" applyProtection="1">
      <alignment horizontal="right" vertical="center"/>
      <protection locked="0"/>
    </xf>
    <xf numFmtId="0" fontId="54" fillId="0" borderId="1" xfId="13" applyBorder="1"/>
    <xf numFmtId="0" fontId="138" fillId="0" borderId="1" xfId="599" applyFont="1" applyBorder="1" applyAlignment="1" applyProtection="1">
      <alignment horizontal="center" vertical="center"/>
      <protection locked="0"/>
    </xf>
    <xf numFmtId="49" fontId="56" fillId="26" borderId="1" xfId="1612" applyNumberFormat="1" applyFont="1" applyFill="1" applyBorder="1" applyAlignment="1" applyProtection="1">
      <alignment horizontal="right" vertical="center"/>
      <protection locked="0"/>
    </xf>
    <xf numFmtId="0" fontId="54" fillId="0" borderId="1" xfId="13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justify"/>
    </xf>
    <xf numFmtId="2" fontId="56" fillId="26" borderId="1" xfId="1612" applyNumberFormat="1" applyFont="1" applyFill="1" applyBorder="1" applyAlignment="1" applyProtection="1">
      <alignment horizontal="right" vertical="center" wrapText="1"/>
      <protection locked="0"/>
    </xf>
    <xf numFmtId="0" fontId="54" fillId="0" borderId="1" xfId="13" applyBorder="1" applyProtection="1">
      <protection locked="0"/>
    </xf>
    <xf numFmtId="14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justify"/>
      <protection locked="0"/>
    </xf>
    <xf numFmtId="0" fontId="138" fillId="0" borderId="1" xfId="600" applyFont="1" applyBorder="1" applyAlignment="1" applyProtection="1">
      <alignment horizontal="center" vertical="center"/>
      <protection locked="0"/>
    </xf>
    <xf numFmtId="14" fontId="132" fillId="0" borderId="1" xfId="0" applyNumberFormat="1" applyFont="1" applyBorder="1" applyAlignment="1">
      <alignment horizontal="center" vertical="center"/>
    </xf>
    <xf numFmtId="14" fontId="0" fillId="0" borderId="1" xfId="0" applyNumberFormat="1" applyBorder="1"/>
    <xf numFmtId="0" fontId="2" fillId="0" borderId="1" xfId="0" applyFont="1" applyBorder="1" applyAlignment="1">
      <alignment horizontal="center" vertical="center" wrapText="1"/>
    </xf>
    <xf numFmtId="49" fontId="53" fillId="0" borderId="1" xfId="0" applyNumberFormat="1" applyFont="1" applyBorder="1" applyAlignment="1" applyProtection="1">
      <alignment horizontal="center" vertical="center"/>
      <protection locked="0"/>
    </xf>
    <xf numFmtId="49" fontId="131" fillId="26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Border="1"/>
    <xf numFmtId="0" fontId="0" fillId="0" borderId="1" xfId="0" applyBorder="1" applyAlignment="1">
      <alignment horizontal="center" vertical="center"/>
    </xf>
    <xf numFmtId="2" fontId="59" fillId="26" borderId="1" xfId="1612" applyNumberFormat="1" applyFont="1" applyFill="1" applyBorder="1" applyAlignment="1" applyProtection="1">
      <alignment horizontal="right" vertical="center"/>
      <protection locked="0"/>
    </xf>
    <xf numFmtId="1" fontId="0" fillId="0" borderId="1" xfId="3" applyNumberFormat="1" applyFont="1" applyBorder="1"/>
    <xf numFmtId="175" fontId="59" fillId="26" borderId="1" xfId="1612" applyNumberFormat="1" applyFont="1" applyFill="1" applyBorder="1" applyAlignment="1" applyProtection="1">
      <alignment horizontal="right" vertical="center"/>
      <protection locked="0"/>
    </xf>
    <xf numFmtId="0" fontId="131" fillId="0" borderId="1" xfId="0" applyFon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" fontId="0" fillId="0" borderId="1" xfId="0" applyNumberFormat="1" applyBorder="1"/>
    <xf numFmtId="0" fontId="2" fillId="0" borderId="1" xfId="0" applyFont="1" applyBorder="1" applyAlignment="1" applyProtection="1">
      <alignment horizontal="center" vertical="center"/>
      <protection locked="0"/>
    </xf>
    <xf numFmtId="174" fontId="138" fillId="0" borderId="1" xfId="0" applyNumberFormat="1" applyFont="1" applyBorder="1" applyAlignment="1" applyProtection="1">
      <alignment horizontal="center" vertical="justify"/>
      <protection locked="0"/>
    </xf>
    <xf numFmtId="49" fontId="57" fillId="26" borderId="2" xfId="0" applyNumberFormat="1" applyFont="1" applyFill="1" applyBorder="1" applyAlignment="1" applyProtection="1">
      <alignment horizontal="center"/>
      <protection locked="0"/>
    </xf>
    <xf numFmtId="0" fontId="20" fillId="26" borderId="1" xfId="0" applyFont="1" applyFill="1" applyBorder="1" applyAlignment="1">
      <alignment horizontal="center" vertical="center" wrapText="1"/>
    </xf>
    <xf numFmtId="49" fontId="57" fillId="26" borderId="1" xfId="0" applyNumberFormat="1" applyFont="1" applyFill="1" applyBorder="1" applyAlignment="1" applyProtection="1">
      <alignment horizontal="center" vertical="center"/>
      <protection locked="0"/>
    </xf>
    <xf numFmtId="0" fontId="57" fillId="26" borderId="1" xfId="0" applyFont="1" applyFill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horizontal="center" vertical="center" wrapText="1"/>
      <protection locked="0"/>
    </xf>
    <xf numFmtId="14" fontId="57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20" fillId="0" borderId="1" xfId="0" applyNumberFormat="1" applyFont="1" applyBorder="1" applyAlignment="1" applyProtection="1">
      <alignment horizontal="center" vertical="center"/>
      <protection locked="0"/>
    </xf>
    <xf numFmtId="2" fontId="59" fillId="26" borderId="1" xfId="3" applyNumberFormat="1" applyFont="1" applyFill="1" applyBorder="1" applyAlignment="1" applyProtection="1">
      <alignment horizontal="right" vertical="center"/>
      <protection locked="0"/>
    </xf>
    <xf numFmtId="7" fontId="177" fillId="0" borderId="1" xfId="13" applyNumberFormat="1" applyFont="1" applyFill="1" applyBorder="1" applyAlignment="1" applyProtection="1">
      <alignment horizontal="center" vertical="center" wrapText="1"/>
      <protection locked="0"/>
    </xf>
    <xf numFmtId="49" fontId="57" fillId="26" borderId="1" xfId="599" applyNumberFormat="1" applyFont="1" applyFill="1" applyBorder="1" applyAlignment="1" applyProtection="1">
      <alignment horizontal="center" vertical="center"/>
      <protection locked="0"/>
    </xf>
    <xf numFmtId="0" fontId="57" fillId="26" borderId="1" xfId="599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 wrapText="1"/>
      <protection locked="0"/>
    </xf>
    <xf numFmtId="14" fontId="20" fillId="0" borderId="7" xfId="0" applyNumberFormat="1" applyFont="1" applyBorder="1" applyAlignment="1" applyProtection="1">
      <alignment horizontal="center" vertical="center" readingOrder="1"/>
      <protection locked="0"/>
    </xf>
    <xf numFmtId="0" fontId="177" fillId="26" borderId="1" xfId="13" applyFont="1" applyFill="1" applyBorder="1" applyAlignment="1" applyProtection="1">
      <alignment horizontal="center"/>
      <protection locked="0"/>
    </xf>
    <xf numFmtId="0" fontId="20" fillId="0" borderId="1" xfId="0" applyFont="1" applyBorder="1" applyAlignment="1">
      <alignment horizontal="center" vertical="center" wrapText="1"/>
    </xf>
    <xf numFmtId="7" fontId="177" fillId="26" borderId="1" xfId="13" applyNumberFormat="1" applyFont="1" applyFill="1" applyBorder="1" applyAlignment="1" applyProtection="1">
      <alignment horizontal="center" vertical="center" wrapText="1"/>
      <protection locked="0"/>
    </xf>
    <xf numFmtId="0" fontId="177" fillId="0" borderId="1" xfId="13" applyFont="1" applyBorder="1" applyAlignment="1" applyProtection="1">
      <alignment horizontal="center" vertical="center"/>
      <protection locked="0"/>
    </xf>
    <xf numFmtId="49" fontId="57" fillId="0" borderId="1" xfId="528" applyNumberFormat="1" applyFont="1" applyBorder="1" applyAlignment="1" applyProtection="1">
      <alignment horizontal="center" vertical="center" wrapText="1" readingOrder="1"/>
      <protection locked="0"/>
    </xf>
    <xf numFmtId="0" fontId="20" fillId="0" borderId="1" xfId="0" applyFont="1" applyBorder="1"/>
    <xf numFmtId="14" fontId="57" fillId="0" borderId="1" xfId="2155" applyNumberFormat="1" applyFont="1" applyBorder="1" applyAlignment="1" applyProtection="1">
      <alignment horizontal="center" vertical="center" wrapText="1" readingOrder="1"/>
      <protection locked="0"/>
    </xf>
    <xf numFmtId="49" fontId="57" fillId="26" borderId="1" xfId="598" applyNumberFormat="1" applyFont="1" applyFill="1" applyBorder="1" applyAlignment="1" applyProtection="1">
      <alignment horizontal="center" vertical="center"/>
      <protection locked="0"/>
    </xf>
    <xf numFmtId="0" fontId="57" fillId="26" borderId="1" xfId="598" applyFont="1" applyFill="1" applyBorder="1" applyAlignment="1" applyProtection="1">
      <alignment horizontal="center" vertical="center"/>
      <protection locked="0"/>
    </xf>
    <xf numFmtId="174" fontId="178" fillId="26" borderId="1" xfId="0" applyNumberFormat="1" applyFont="1" applyFill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horizontal="center"/>
      <protection locked="0"/>
    </xf>
    <xf numFmtId="174" fontId="57" fillId="0" borderId="1" xfId="0" applyNumberFormat="1" applyFont="1" applyBorder="1" applyAlignment="1" applyProtection="1">
      <alignment horizontal="center" vertical="center"/>
      <protection locked="0"/>
    </xf>
    <xf numFmtId="0" fontId="57" fillId="26" borderId="1" xfId="600" applyFont="1" applyFill="1" applyBorder="1" applyAlignment="1" applyProtection="1">
      <alignment horizontal="center" vertical="center"/>
      <protection locked="0"/>
    </xf>
    <xf numFmtId="49" fontId="57" fillId="0" borderId="1" xfId="0" applyNumberFormat="1" applyFont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horizontal="center" vertical="center"/>
      <protection locked="0"/>
    </xf>
    <xf numFmtId="49" fontId="20" fillId="26" borderId="1" xfId="0" applyNumberFormat="1" applyFont="1" applyFill="1" applyBorder="1" applyAlignment="1">
      <alignment horizontal="center" vertical="center" wrapText="1"/>
    </xf>
    <xf numFmtId="49" fontId="59" fillId="26" borderId="1" xfId="1612" applyNumberFormat="1" applyFont="1" applyFill="1" applyBorder="1" applyAlignment="1" applyProtection="1">
      <alignment horizontal="right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77" fillId="0" borderId="1" xfId="13" applyFont="1" applyBorder="1" applyAlignment="1" applyProtection="1">
      <alignment horizontal="center" vertical="center" wrapText="1"/>
      <protection locked="0"/>
    </xf>
    <xf numFmtId="14" fontId="20" fillId="0" borderId="8" xfId="0" applyNumberFormat="1" applyFont="1" applyBorder="1" applyAlignment="1" applyProtection="1">
      <alignment horizontal="center" vertical="center" readingOrder="1"/>
      <protection locked="0"/>
    </xf>
    <xf numFmtId="2" fontId="57" fillId="0" borderId="1" xfId="0" applyNumberFormat="1" applyFont="1" applyBorder="1" applyAlignment="1" applyProtection="1">
      <alignment horizontal="center" vertical="center"/>
      <protection locked="0"/>
    </xf>
    <xf numFmtId="49" fontId="20" fillId="0" borderId="1" xfId="20362" applyNumberFormat="1" applyFont="1" applyBorder="1"/>
    <xf numFmtId="0" fontId="20" fillId="0" borderId="1" xfId="0" applyFont="1" applyBorder="1" applyAlignment="1">
      <alignment wrapText="1"/>
    </xf>
    <xf numFmtId="4" fontId="59" fillId="26" borderId="1" xfId="1612" applyNumberFormat="1" applyFont="1" applyFill="1" applyBorder="1" applyAlignment="1" applyProtection="1">
      <alignment horizontal="right" vertical="center"/>
      <protection locked="0"/>
    </xf>
    <xf numFmtId="0" fontId="20" fillId="0" borderId="0" xfId="0" applyFont="1" applyAlignment="1">
      <alignment wrapText="1"/>
    </xf>
    <xf numFmtId="49" fontId="20" fillId="0" borderId="1" xfId="0" applyNumberFormat="1" applyFont="1" applyBorder="1" applyAlignment="1">
      <alignment horizont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14" fontId="20" fillId="0" borderId="1" xfId="0" applyNumberFormat="1" applyFont="1" applyBorder="1" applyAlignment="1">
      <alignment horizontal="center" vertical="center"/>
    </xf>
    <xf numFmtId="14" fontId="20" fillId="0" borderId="0" xfId="0" applyNumberFormat="1" applyFont="1"/>
    <xf numFmtId="14" fontId="20" fillId="0" borderId="1" xfId="0" applyNumberFormat="1" applyFont="1" applyBorder="1" applyAlignment="1" applyProtection="1">
      <alignment horizontal="center" vertical="center" readingOrder="1"/>
      <protection locked="0"/>
    </xf>
    <xf numFmtId="0" fontId="20" fillId="0" borderId="1" xfId="0" applyFont="1" applyBorder="1" applyAlignment="1" applyProtection="1">
      <alignment horizontal="center"/>
      <protection locked="0"/>
    </xf>
    <xf numFmtId="174" fontId="57" fillId="0" borderId="1" xfId="0" applyNumberFormat="1" applyFont="1" applyBorder="1" applyAlignment="1" applyProtection="1">
      <alignment horizontal="center"/>
      <protection locked="0"/>
    </xf>
    <xf numFmtId="0" fontId="20" fillId="0" borderId="1" xfId="0" applyFont="1" applyBorder="1" applyAlignment="1" applyProtection="1">
      <alignment horizontal="center" wrapText="1"/>
      <protection locked="0"/>
    </xf>
    <xf numFmtId="49" fontId="20" fillId="0" borderId="8" xfId="0" applyNumberFormat="1" applyFont="1" applyBorder="1" applyAlignment="1" applyProtection="1">
      <alignment horizontal="center"/>
      <protection locked="0"/>
    </xf>
    <xf numFmtId="14" fontId="20" fillId="0" borderId="7" xfId="0" applyNumberFormat="1" applyFont="1" applyBorder="1" applyAlignment="1" applyProtection="1">
      <alignment horizontal="center"/>
      <protection locked="0"/>
    </xf>
    <xf numFmtId="0" fontId="177" fillId="0" borderId="1" xfId="13" applyFont="1" applyBorder="1" applyAlignment="1" applyProtection="1">
      <alignment horizontal="center" wrapText="1"/>
      <protection locked="0"/>
    </xf>
    <xf numFmtId="49" fontId="20" fillId="0" borderId="0" xfId="0" applyNumberFormat="1" applyFont="1" applyAlignment="1">
      <alignment horizontal="center"/>
    </xf>
    <xf numFmtId="0" fontId="57" fillId="0" borderId="1" xfId="0" applyFont="1" applyBorder="1" applyAlignment="1" applyProtection="1">
      <alignment horizontal="center" vertical="justify"/>
      <protection locked="0"/>
    </xf>
    <xf numFmtId="0" fontId="20" fillId="0" borderId="0" xfId="0" applyFont="1" applyAlignment="1">
      <alignment horizontal="center" wrapText="1"/>
    </xf>
    <xf numFmtId="14" fontId="20" fillId="0" borderId="7" xfId="0" applyNumberFormat="1" applyFont="1" applyBorder="1" applyAlignment="1" applyProtection="1">
      <alignment horizontal="center" vertical="justify"/>
      <protection locked="0"/>
    </xf>
    <xf numFmtId="0" fontId="177" fillId="0" borderId="1" xfId="13" applyFont="1" applyBorder="1" applyAlignment="1" applyProtection="1">
      <alignment horizontal="center"/>
      <protection locked="0"/>
    </xf>
    <xf numFmtId="174" fontId="57" fillId="0" borderId="1" xfId="0" applyNumberFormat="1" applyFont="1" applyBorder="1" applyAlignment="1" applyProtection="1">
      <alignment horizontal="center" vertical="justify"/>
      <protection locked="0"/>
    </xf>
    <xf numFmtId="0" fontId="20" fillId="0" borderId="6" xfId="0" applyFont="1" applyBorder="1" applyAlignment="1" applyProtection="1">
      <alignment horizontal="center" vertical="justify"/>
      <protection locked="0"/>
    </xf>
    <xf numFmtId="0" fontId="177" fillId="0" borderId="5" xfId="13" applyFont="1" applyBorder="1" applyAlignment="1" applyProtection="1">
      <alignment horizontal="center"/>
      <protection locked="0"/>
    </xf>
    <xf numFmtId="49" fontId="57" fillId="26" borderId="2" xfId="0" applyNumberFormat="1" applyFont="1" applyFill="1" applyBorder="1" applyAlignment="1" applyProtection="1">
      <alignment horizontal="center" vertical="center"/>
      <protection locked="0"/>
    </xf>
    <xf numFmtId="0" fontId="20" fillId="26" borderId="1" xfId="0" applyFont="1" applyFill="1" applyBorder="1" applyAlignment="1" applyProtection="1">
      <alignment horizontal="center" vertical="center"/>
      <protection locked="0"/>
    </xf>
    <xf numFmtId="174" fontId="57" fillId="26" borderId="1" xfId="0" applyNumberFormat="1" applyFont="1" applyFill="1" applyBorder="1" applyAlignment="1" applyProtection="1">
      <alignment horizontal="center" vertical="center"/>
      <protection locked="0"/>
    </xf>
    <xf numFmtId="0" fontId="20" fillId="26" borderId="1" xfId="0" applyFont="1" applyFill="1" applyBorder="1" applyAlignment="1" applyProtection="1">
      <alignment horizontal="center" vertical="center" wrapText="1"/>
      <protection locked="0"/>
    </xf>
    <xf numFmtId="14" fontId="20" fillId="26" borderId="8" xfId="0" applyNumberFormat="1" applyFont="1" applyFill="1" applyBorder="1" applyAlignment="1" applyProtection="1">
      <alignment horizontal="center" vertical="center" readingOrder="1"/>
      <protection locked="0"/>
    </xf>
    <xf numFmtId="14" fontId="20" fillId="26" borderId="1" xfId="0" applyNumberFormat="1" applyFont="1" applyFill="1" applyBorder="1" applyAlignment="1" applyProtection="1">
      <alignment horizontal="center" vertical="center"/>
      <protection locked="0"/>
    </xf>
    <xf numFmtId="0" fontId="177" fillId="26" borderId="1" xfId="13" applyFont="1" applyFill="1" applyBorder="1" applyAlignment="1" applyProtection="1">
      <alignment horizontal="center" vertical="center"/>
      <protection locked="0"/>
    </xf>
    <xf numFmtId="49" fontId="20" fillId="0" borderId="1" xfId="0" applyNumberFormat="1" applyFont="1" applyBorder="1" applyAlignment="1">
      <alignment horizontal="center"/>
    </xf>
    <xf numFmtId="49" fontId="57" fillId="0" borderId="1" xfId="0" applyNumberFormat="1" applyFont="1" applyBorder="1" applyAlignment="1" applyProtection="1">
      <alignment horizontal="center" vertical="center" readingOrder="1"/>
      <protection locked="0"/>
    </xf>
    <xf numFmtId="49" fontId="177" fillId="0" borderId="1" xfId="13" applyNumberFormat="1" applyFont="1" applyFill="1" applyBorder="1" applyAlignment="1" applyProtection="1">
      <alignment horizontal="center" vertical="center"/>
      <protection locked="0"/>
    </xf>
    <xf numFmtId="0" fontId="59" fillId="0" borderId="1" xfId="528" applyFont="1" applyBorder="1" applyAlignment="1" applyProtection="1">
      <alignment horizontal="center" vertical="center" wrapText="1"/>
      <protection locked="0"/>
    </xf>
    <xf numFmtId="0" fontId="177" fillId="0" borderId="1" xfId="13" applyFont="1" applyBorder="1" applyAlignment="1">
      <alignment horizontal="center"/>
    </xf>
    <xf numFmtId="0" fontId="156" fillId="0" borderId="0" xfId="0" applyFont="1" applyProtection="1">
      <protection locked="0"/>
    </xf>
    <xf numFmtId="177" fontId="156" fillId="0" borderId="0" xfId="0" applyNumberFormat="1" applyFont="1" applyAlignment="1" applyProtection="1">
      <alignment horizontal="center" vertical="center"/>
      <protection locked="0"/>
    </xf>
    <xf numFmtId="0" fontId="156" fillId="0" borderId="0" xfId="0" applyFont="1" applyAlignment="1" applyProtection="1">
      <alignment horizontal="left"/>
      <protection locked="0"/>
    </xf>
    <xf numFmtId="169" fontId="156" fillId="0" borderId="0" xfId="0" applyNumberFormat="1" applyFont="1" applyAlignment="1" applyProtection="1">
      <alignment horizontal="right"/>
      <protection locked="0"/>
    </xf>
    <xf numFmtId="0" fontId="158" fillId="0" borderId="52" xfId="0" applyFont="1" applyBorder="1" applyProtection="1">
      <protection locked="0"/>
    </xf>
    <xf numFmtId="0" fontId="158" fillId="0" borderId="49" xfId="0" applyFont="1" applyBorder="1" applyProtection="1">
      <protection locked="0"/>
    </xf>
    <xf numFmtId="43" fontId="158" fillId="0" borderId="53" xfId="3" applyFont="1" applyBorder="1" applyProtection="1">
      <protection locked="0"/>
    </xf>
    <xf numFmtId="0" fontId="158" fillId="0" borderId="0" xfId="0" applyFont="1" applyProtection="1">
      <protection locked="0"/>
    </xf>
    <xf numFmtId="0" fontId="159" fillId="101" borderId="71" xfId="0" applyFont="1" applyFill="1" applyBorder="1" applyAlignment="1" applyProtection="1">
      <alignment horizontal="center" vertical="center"/>
      <protection locked="0"/>
    </xf>
    <xf numFmtId="0" fontId="159" fillId="101" borderId="1" xfId="0" applyFont="1" applyFill="1" applyBorder="1" applyAlignment="1" applyProtection="1">
      <alignment horizontal="center" vertical="center"/>
      <protection locked="0"/>
    </xf>
    <xf numFmtId="0" fontId="159" fillId="101" borderId="1" xfId="0" applyFont="1" applyFill="1" applyBorder="1" applyAlignment="1" applyProtection="1">
      <alignment horizontal="center" vertical="center" wrapText="1"/>
      <protection locked="0"/>
    </xf>
    <xf numFmtId="0" fontId="159" fillId="101" borderId="54" xfId="0" applyFont="1" applyFill="1" applyBorder="1" applyAlignment="1" applyProtection="1">
      <alignment horizontal="center" vertical="center" wrapText="1"/>
      <protection locked="0"/>
    </xf>
    <xf numFmtId="0" fontId="159" fillId="0" borderId="0" xfId="0" applyFont="1" applyAlignment="1" applyProtection="1">
      <alignment horizontal="center" vertical="center"/>
      <protection locked="0"/>
    </xf>
    <xf numFmtId="0" fontId="159" fillId="0" borderId="1" xfId="0" applyFont="1" applyBorder="1" applyAlignment="1" applyProtection="1">
      <alignment horizontal="center" vertical="center"/>
      <protection locked="0"/>
    </xf>
    <xf numFmtId="43" fontId="160" fillId="0" borderId="1" xfId="3" applyFont="1" applyBorder="1" applyAlignment="1" applyProtection="1">
      <alignment horizontal="center" vertical="center"/>
      <protection locked="0"/>
    </xf>
    <xf numFmtId="4" fontId="159" fillId="0" borderId="1" xfId="3" applyNumberFormat="1" applyFont="1" applyBorder="1" applyAlignment="1" applyProtection="1">
      <alignment horizontal="center" vertical="center"/>
      <protection locked="0"/>
    </xf>
    <xf numFmtId="43" fontId="159" fillId="0" borderId="54" xfId="3" applyFont="1" applyBorder="1" applyAlignment="1" applyProtection="1">
      <alignment horizontal="center" vertical="center"/>
    </xf>
    <xf numFmtId="0" fontId="159" fillId="0" borderId="71" xfId="0" applyFont="1" applyBorder="1" applyAlignment="1" applyProtection="1">
      <alignment horizontal="center" vertical="center"/>
      <protection locked="0"/>
    </xf>
    <xf numFmtId="179" fontId="161" fillId="0" borderId="1" xfId="0" applyNumberFormat="1" applyFont="1" applyBorder="1" applyAlignment="1" applyProtection="1">
      <alignment horizontal="center"/>
      <protection locked="0"/>
    </xf>
    <xf numFmtId="0" fontId="161" fillId="0" borderId="1" xfId="0" applyFont="1" applyBorder="1" applyAlignment="1" applyProtection="1">
      <alignment horizontal="center"/>
      <protection locked="0"/>
    </xf>
    <xf numFmtId="49" fontId="161" fillId="0" borderId="1" xfId="0" applyNumberFormat="1" applyFont="1" applyBorder="1" applyAlignment="1" applyProtection="1">
      <alignment horizontal="center"/>
      <protection locked="0"/>
    </xf>
    <xf numFmtId="43" fontId="161" fillId="0" borderId="1" xfId="3" applyFont="1" applyBorder="1" applyProtection="1">
      <protection locked="0"/>
    </xf>
    <xf numFmtId="43" fontId="161" fillId="0" borderId="1" xfId="3" applyFont="1" applyBorder="1" applyAlignment="1" applyProtection="1">
      <alignment horizontal="right"/>
      <protection locked="0"/>
    </xf>
    <xf numFmtId="43" fontId="159" fillId="0" borderId="1" xfId="3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right"/>
      <protection locked="0"/>
    </xf>
    <xf numFmtId="49" fontId="161" fillId="26" borderId="1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61" fillId="0" borderId="1" xfId="0" applyNumberFormat="1" applyFont="1" applyBorder="1" applyProtection="1">
      <protection locked="0"/>
    </xf>
    <xf numFmtId="0" fontId="161" fillId="0" borderId="1" xfId="0" applyFont="1" applyBorder="1" applyProtection="1">
      <protection locked="0"/>
    </xf>
    <xf numFmtId="14" fontId="161" fillId="0" borderId="1" xfId="0" applyNumberFormat="1" applyFon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right"/>
      <protection locked="0"/>
    </xf>
    <xf numFmtId="179" fontId="0" fillId="0" borderId="1" xfId="0" applyNumberFormat="1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43" fontId="0" fillId="0" borderId="1" xfId="3" applyFont="1" applyBorder="1" applyProtection="1">
      <protection locked="0"/>
    </xf>
    <xf numFmtId="4" fontId="0" fillId="0" borderId="1" xfId="3" applyNumberFormat="1" applyFont="1" applyBorder="1" applyProtection="1">
      <protection locked="0"/>
    </xf>
    <xf numFmtId="43" fontId="162" fillId="0" borderId="1" xfId="3" applyFont="1" applyBorder="1" applyProtection="1">
      <protection locked="0"/>
    </xf>
    <xf numFmtId="0" fontId="0" fillId="0" borderId="51" xfId="0" applyBorder="1" applyProtection="1">
      <protection locked="0"/>
    </xf>
    <xf numFmtId="43" fontId="0" fillId="0" borderId="51" xfId="3" applyFont="1" applyBorder="1" applyProtection="1">
      <protection locked="0"/>
    </xf>
    <xf numFmtId="4" fontId="0" fillId="0" borderId="51" xfId="3" applyNumberFormat="1" applyFont="1" applyBorder="1" applyProtection="1">
      <protection locked="0"/>
    </xf>
    <xf numFmtId="0" fontId="163" fillId="0" borderId="55" xfId="0" applyFont="1" applyBorder="1" applyAlignment="1" applyProtection="1">
      <alignment horizontal="right" vertical="center" indent="2"/>
      <protection locked="0"/>
    </xf>
    <xf numFmtId="180" fontId="164" fillId="0" borderId="52" xfId="3" applyNumberFormat="1" applyFont="1" applyBorder="1" applyAlignment="1" applyProtection="1">
      <alignment horizontal="center" vertical="center"/>
    </xf>
    <xf numFmtId="180" fontId="164" fillId="0" borderId="56" xfId="3" applyNumberFormat="1" applyFont="1" applyBorder="1" applyAlignment="1" applyProtection="1">
      <alignment horizontal="center" vertical="center"/>
    </xf>
    <xf numFmtId="0" fontId="163" fillId="0" borderId="16" xfId="0" applyFont="1" applyBorder="1" applyAlignment="1" applyProtection="1">
      <alignment horizontal="right" vertical="center" indent="2"/>
      <protection locked="0"/>
    </xf>
    <xf numFmtId="180" fontId="164" fillId="0" borderId="71" xfId="3" applyNumberFormat="1" applyFont="1" applyBorder="1" applyAlignment="1" applyProtection="1">
      <alignment horizontal="center" vertical="center"/>
    </xf>
    <xf numFmtId="180" fontId="164" fillId="102" borderId="54" xfId="3" applyNumberFormat="1" applyFont="1" applyFill="1" applyBorder="1" applyAlignment="1" applyProtection="1">
      <alignment horizontal="center"/>
    </xf>
    <xf numFmtId="180" fontId="164" fillId="102" borderId="71" xfId="3" applyNumberFormat="1" applyFont="1" applyFill="1" applyBorder="1" applyAlignment="1" applyProtection="1">
      <alignment horizontal="center" vertical="center"/>
    </xf>
    <xf numFmtId="180" fontId="164" fillId="0" borderId="54" xfId="3" applyNumberFormat="1" applyFont="1" applyBorder="1" applyAlignment="1" applyProtection="1">
      <alignment horizontal="center"/>
    </xf>
    <xf numFmtId="0" fontId="163" fillId="0" borderId="57" xfId="0" applyFont="1" applyBorder="1" applyAlignment="1" applyProtection="1">
      <alignment horizontal="right" vertical="center" indent="2"/>
      <protection locked="0"/>
    </xf>
    <xf numFmtId="180" fontId="164" fillId="0" borderId="58" xfId="3" applyNumberFormat="1" applyFont="1" applyBorder="1" applyAlignment="1" applyProtection="1">
      <alignment horizontal="center" vertical="center"/>
    </xf>
    <xf numFmtId="180" fontId="164" fillId="0" borderId="59" xfId="3" applyNumberFormat="1" applyFont="1" applyBorder="1" applyAlignment="1" applyProtection="1">
      <alignment horizontal="center"/>
    </xf>
    <xf numFmtId="180" fontId="0" fillId="0" borderId="0" xfId="0" applyNumberFormat="1" applyProtection="1">
      <protection locked="0"/>
    </xf>
    <xf numFmtId="0" fontId="165" fillId="0" borderId="0" xfId="0" applyFont="1" applyProtection="1">
      <protection locked="0"/>
    </xf>
    <xf numFmtId="0" fontId="166" fillId="0" borderId="0" xfId="0" applyFont="1" applyProtection="1">
      <protection locked="0"/>
    </xf>
    <xf numFmtId="0" fontId="165" fillId="0" borderId="9" xfId="0" applyFont="1" applyBorder="1" applyProtection="1">
      <protection locked="0"/>
    </xf>
    <xf numFmtId="0" fontId="166" fillId="0" borderId="0" xfId="0" applyFont="1" applyAlignment="1" applyProtection="1">
      <alignment horizontal="right"/>
      <protection locked="0"/>
    </xf>
    <xf numFmtId="171" fontId="165" fillId="0" borderId="0" xfId="0" applyNumberFormat="1" applyFont="1"/>
    <xf numFmtId="0" fontId="165" fillId="0" borderId="0" xfId="0" applyFont="1" applyAlignment="1" applyProtection="1">
      <alignment wrapText="1"/>
      <protection locked="0"/>
    </xf>
    <xf numFmtId="0" fontId="1" fillId="0" borderId="1" xfId="0" applyFont="1" applyBorder="1"/>
    <xf numFmtId="0" fontId="1" fillId="26" borderId="1" xfId="0" applyFont="1" applyFill="1" applyBorder="1" applyAlignment="1">
      <alignment horizontal="center" vertical="center" wrapText="1"/>
    </xf>
    <xf numFmtId="49" fontId="138" fillId="0" borderId="2" xfId="0" applyNumberFormat="1" applyFont="1" applyBorder="1" applyAlignment="1" applyProtection="1">
      <alignment horizontal="center" vertical="center"/>
      <protection locked="0"/>
    </xf>
    <xf numFmtId="49" fontId="138" fillId="0" borderId="1" xfId="0" applyNumberFormat="1" applyFont="1" applyBorder="1" applyAlignment="1" applyProtection="1">
      <alignment horizontal="right" vertical="center"/>
      <protection locked="0"/>
    </xf>
    <xf numFmtId="4" fontId="56" fillId="0" borderId="1" xfId="1612" applyNumberFormat="1" applyFont="1" applyBorder="1" applyAlignment="1" applyProtection="1">
      <alignment horizontal="right" vertical="center"/>
    </xf>
    <xf numFmtId="49" fontId="1" fillId="26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1" fillId="26" borderId="1" xfId="598" quotePrefix="1" applyFont="1" applyFill="1" applyBorder="1" applyAlignment="1">
      <alignment horizontal="center"/>
    </xf>
    <xf numFmtId="4" fontId="59" fillId="0" borderId="1" xfId="1612" applyNumberFormat="1" applyFont="1" applyBorder="1" applyAlignment="1" applyProtection="1">
      <alignment horizontal="right" vertical="center"/>
    </xf>
    <xf numFmtId="4" fontId="1" fillId="0" borderId="1" xfId="0" applyNumberFormat="1" applyFont="1" applyBorder="1" applyAlignment="1" applyProtection="1">
      <alignment horizontal="right"/>
      <protection locked="0"/>
    </xf>
    <xf numFmtId="0" fontId="1" fillId="26" borderId="1" xfId="0" applyFont="1" applyFill="1" applyBorder="1" applyAlignment="1">
      <alignment horizontal="center"/>
    </xf>
    <xf numFmtId="4" fontId="0" fillId="0" borderId="1" xfId="0" applyNumberFormat="1" applyBorder="1" applyAlignment="1" applyProtection="1">
      <alignment horizontal="right"/>
      <protection locked="0"/>
    </xf>
    <xf numFmtId="0" fontId="1" fillId="26" borderId="1" xfId="0" applyFont="1" applyFill="1" applyBorder="1" applyAlignment="1" applyProtection="1">
      <alignment horizontal="center"/>
      <protection locked="0"/>
    </xf>
    <xf numFmtId="174" fontId="0" fillId="0" borderId="0" xfId="0" applyNumberFormat="1" applyAlignment="1">
      <alignment horizontal="center"/>
    </xf>
    <xf numFmtId="2" fontId="1" fillId="0" borderId="1" xfId="0" applyNumberFormat="1" applyFont="1" applyBorder="1" applyAlignment="1" applyProtection="1">
      <alignment horizontal="right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49" fontId="138" fillId="0" borderId="1" xfId="0" applyNumberFormat="1" applyFont="1" applyBorder="1" applyAlignment="1" applyProtection="1">
      <alignment horizontal="left" vertical="center" indent="9"/>
      <protection locked="0"/>
    </xf>
    <xf numFmtId="49" fontId="138" fillId="0" borderId="1" xfId="0" applyNumberFormat="1" applyFont="1" applyBorder="1" applyAlignment="1" applyProtection="1">
      <alignment horizontal="center" vertical="center" wrapText="1"/>
      <protection locked="0"/>
    </xf>
    <xf numFmtId="165" fontId="59" fillId="0" borderId="1" xfId="1612" applyNumberFormat="1" applyFont="1" applyBorder="1" applyAlignment="1" applyProtection="1">
      <alignment horizontal="right" vertical="center"/>
    </xf>
    <xf numFmtId="0" fontId="144" fillId="0" borderId="1" xfId="0" applyFont="1" applyBorder="1" applyAlignment="1" applyProtection="1">
      <alignment horizontal="center" vertical="center"/>
      <protection locked="0"/>
    </xf>
    <xf numFmtId="0" fontId="144" fillId="26" borderId="1" xfId="0" applyFont="1" applyFill="1" applyBorder="1" applyAlignment="1" applyProtection="1">
      <alignment horizontal="center" vertical="center"/>
      <protection locked="0"/>
    </xf>
    <xf numFmtId="49" fontId="144" fillId="0" borderId="2" xfId="0" applyNumberFormat="1" applyFont="1" applyBorder="1" applyAlignment="1" applyProtection="1">
      <alignment horizontal="center" vertical="center"/>
      <protection locked="0"/>
    </xf>
    <xf numFmtId="49" fontId="144" fillId="0" borderId="1" xfId="0" applyNumberFormat="1" applyFont="1" applyBorder="1" applyAlignment="1" applyProtection="1">
      <alignment horizontal="center" vertical="center" wrapText="1"/>
      <protection locked="0"/>
    </xf>
    <xf numFmtId="49" fontId="57" fillId="26" borderId="1" xfId="0" applyNumberFormat="1" applyFont="1" applyFill="1" applyBorder="1" applyAlignment="1" applyProtection="1">
      <alignment horizontal="center"/>
      <protection locked="0"/>
    </xf>
    <xf numFmtId="0" fontId="0" fillId="26" borderId="1" xfId="0" applyFill="1" applyBorder="1" applyAlignment="1" applyProtection="1">
      <alignment horizontal="center"/>
      <protection locked="0"/>
    </xf>
    <xf numFmtId="169" fontId="11" fillId="0" borderId="21" xfId="503" applyNumberFormat="1" applyFont="1" applyBorder="1" applyAlignment="1">
      <alignment horizontal="center" vertical="center"/>
    </xf>
    <xf numFmtId="169" fontId="11" fillId="0" borderId="20" xfId="503" applyNumberFormat="1" applyFont="1" applyBorder="1" applyAlignment="1">
      <alignment horizontal="center" vertical="center"/>
    </xf>
    <xf numFmtId="0" fontId="22" fillId="13" borderId="2" xfId="503" applyFont="1" applyFill="1" applyBorder="1" applyAlignment="1" applyProtection="1">
      <alignment horizontal="center" vertical="center"/>
      <protection locked="0"/>
    </xf>
    <xf numFmtId="0" fontId="22" fillId="13" borderId="4" xfId="503" applyFont="1" applyFill="1" applyBorder="1" applyAlignment="1" applyProtection="1">
      <alignment horizontal="center" vertical="center"/>
      <protection locked="0"/>
    </xf>
    <xf numFmtId="169" fontId="11" fillId="0" borderId="15" xfId="503" applyNumberFormat="1" applyFont="1" applyBorder="1" applyAlignment="1">
      <alignment horizontal="center" vertical="center"/>
    </xf>
    <xf numFmtId="169" fontId="11" fillId="0" borderId="17" xfId="503" applyNumberFormat="1" applyFont="1" applyBorder="1" applyAlignment="1">
      <alignment horizontal="center" vertical="center"/>
    </xf>
    <xf numFmtId="169" fontId="31" fillId="0" borderId="15" xfId="503" applyNumberFormat="1" applyFont="1" applyBorder="1" applyAlignment="1">
      <alignment horizontal="center" vertical="center"/>
    </xf>
    <xf numFmtId="169" fontId="31" fillId="0" borderId="17" xfId="503" applyNumberFormat="1" applyFont="1" applyBorder="1" applyAlignment="1">
      <alignment horizontal="center" vertical="center"/>
    </xf>
    <xf numFmtId="169" fontId="31" fillId="0" borderId="8" xfId="503" applyNumberFormat="1" applyFont="1" applyBorder="1" applyAlignment="1">
      <alignment horizontal="center" vertical="center" wrapText="1"/>
    </xf>
    <xf numFmtId="169" fontId="31" fillId="0" borderId="18" xfId="503" applyNumberFormat="1" applyFont="1" applyBorder="1" applyAlignment="1">
      <alignment horizontal="center" vertical="center" wrapText="1"/>
    </xf>
    <xf numFmtId="0" fontId="42" fillId="21" borderId="2" xfId="503" applyFont="1" applyFill="1" applyBorder="1" applyAlignment="1">
      <alignment horizontal="center" vertical="center"/>
    </xf>
    <xf numFmtId="0" fontId="42" fillId="21" borderId="4" xfId="503" applyFont="1" applyFill="1" applyBorder="1" applyAlignment="1">
      <alignment horizontal="center" vertical="center"/>
    </xf>
    <xf numFmtId="169" fontId="133" fillId="26" borderId="2" xfId="594" applyNumberFormat="1" applyFont="1" applyFill="1" applyBorder="1" applyAlignment="1">
      <alignment horizontal="left" vertical="center" wrapText="1"/>
    </xf>
    <xf numFmtId="169" fontId="133" fillId="26" borderId="4" xfId="594" applyNumberFormat="1" applyFont="1" applyFill="1" applyBorder="1" applyAlignment="1">
      <alignment horizontal="left" vertical="center" wrapText="1"/>
    </xf>
    <xf numFmtId="0" fontId="22" fillId="21" borderId="2" xfId="503" applyFont="1" applyFill="1" applyBorder="1" applyAlignment="1">
      <alignment horizontal="center" vertical="center"/>
    </xf>
    <xf numFmtId="0" fontId="22" fillId="21" borderId="3" xfId="503" applyFont="1" applyFill="1" applyBorder="1" applyAlignment="1">
      <alignment horizontal="center" vertical="center"/>
    </xf>
    <xf numFmtId="0" fontId="22" fillId="21" borderId="4" xfId="503" applyFont="1" applyFill="1" applyBorder="1" applyAlignment="1">
      <alignment horizontal="center" vertical="center"/>
    </xf>
    <xf numFmtId="169" fontId="22" fillId="21" borderId="2" xfId="503" applyNumberFormat="1" applyFont="1" applyFill="1" applyBorder="1" applyAlignment="1">
      <alignment horizontal="left" vertical="center"/>
    </xf>
    <xf numFmtId="169" fontId="22" fillId="21" borderId="3" xfId="503" applyNumberFormat="1" applyFont="1" applyFill="1" applyBorder="1" applyAlignment="1">
      <alignment horizontal="left" vertical="center"/>
    </xf>
    <xf numFmtId="169" fontId="22" fillId="21" borderId="4" xfId="503" applyNumberFormat="1" applyFont="1" applyFill="1" applyBorder="1" applyAlignment="1">
      <alignment horizontal="left" vertical="center"/>
    </xf>
    <xf numFmtId="169" fontId="74" fillId="0" borderId="3" xfId="503" applyNumberFormat="1" applyFont="1" applyBorder="1" applyAlignment="1">
      <alignment horizontal="left" vertical="center"/>
    </xf>
    <xf numFmtId="169" fontId="74" fillId="0" borderId="4" xfId="503" applyNumberFormat="1" applyFont="1" applyBorder="1" applyAlignment="1">
      <alignment horizontal="left" vertical="center"/>
    </xf>
    <xf numFmtId="166" fontId="83" fillId="0" borderId="2" xfId="555" applyNumberFormat="1" applyFont="1" applyBorder="1" applyAlignment="1" applyProtection="1">
      <alignment horizontal="center" vertical="center"/>
      <protection locked="0"/>
    </xf>
    <xf numFmtId="166" fontId="83" fillId="0" borderId="4" xfId="555" applyNumberFormat="1" applyFont="1" applyBorder="1" applyAlignment="1" applyProtection="1">
      <alignment horizontal="center" vertical="center"/>
      <protection locked="0"/>
    </xf>
    <xf numFmtId="169" fontId="75" fillId="0" borderId="3" xfId="503" applyNumberFormat="1" applyFont="1" applyBorder="1" applyAlignment="1">
      <alignment horizontal="left" vertical="center"/>
    </xf>
    <xf numFmtId="169" fontId="75" fillId="0" borderId="4" xfId="503" applyNumberFormat="1" applyFont="1" applyBorder="1" applyAlignment="1">
      <alignment horizontal="left" vertical="center"/>
    </xf>
    <xf numFmtId="166" fontId="84" fillId="0" borderId="2" xfId="555" applyNumberFormat="1" applyFont="1" applyFill="1" applyBorder="1" applyAlignment="1" applyProtection="1">
      <alignment horizontal="center" vertical="center"/>
      <protection locked="0"/>
    </xf>
    <xf numFmtId="166" fontId="84" fillId="0" borderId="4" xfId="555" applyNumberFormat="1" applyFont="1" applyFill="1" applyBorder="1" applyAlignment="1" applyProtection="1">
      <alignment horizontal="center" vertical="center"/>
      <protection locked="0"/>
    </xf>
    <xf numFmtId="169" fontId="84" fillId="0" borderId="2" xfId="503" applyNumberFormat="1" applyFont="1" applyBorder="1" applyAlignment="1" applyProtection="1">
      <alignment horizontal="center" vertical="center"/>
      <protection locked="0"/>
    </xf>
    <xf numFmtId="169" fontId="84" fillId="0" borderId="4" xfId="503" applyNumberFormat="1" applyFont="1" applyBorder="1" applyAlignment="1" applyProtection="1">
      <alignment horizontal="center" vertical="center"/>
      <protection locked="0"/>
    </xf>
    <xf numFmtId="169" fontId="85" fillId="0" borderId="2" xfId="503" applyNumberFormat="1" applyFont="1" applyBorder="1" applyAlignment="1" applyProtection="1">
      <alignment horizontal="center" vertical="center"/>
      <protection locked="0"/>
    </xf>
    <xf numFmtId="169" fontId="85" fillId="0" borderId="4" xfId="503" applyNumberFormat="1" applyFont="1" applyBorder="1" applyAlignment="1" applyProtection="1">
      <alignment horizontal="center" vertical="center"/>
      <protection locked="0"/>
    </xf>
    <xf numFmtId="169" fontId="73" fillId="0" borderId="3" xfId="503" applyNumberFormat="1" applyFont="1" applyBorder="1" applyAlignment="1">
      <alignment horizontal="left" vertical="center"/>
    </xf>
    <xf numFmtId="169" fontId="73" fillId="0" borderId="4" xfId="503" applyNumberFormat="1" applyFont="1" applyBorder="1" applyAlignment="1">
      <alignment horizontal="left" vertical="center"/>
    </xf>
    <xf numFmtId="169" fontId="86" fillId="0" borderId="2" xfId="503" applyNumberFormat="1" applyFont="1" applyBorder="1" applyAlignment="1" applyProtection="1">
      <alignment horizontal="center" vertical="center"/>
      <protection locked="0"/>
    </xf>
    <xf numFmtId="169" fontId="86" fillId="0" borderId="4" xfId="503" applyNumberFormat="1" applyFont="1" applyBorder="1" applyAlignment="1" applyProtection="1">
      <alignment horizontal="center" vertical="center"/>
      <protection locked="0"/>
    </xf>
    <xf numFmtId="169" fontId="22" fillId="2" borderId="3" xfId="503" applyNumberFormat="1" applyFont="1" applyFill="1" applyBorder="1" applyAlignment="1">
      <alignment horizontal="left" vertical="center"/>
    </xf>
    <xf numFmtId="169" fontId="22" fillId="2" borderId="4" xfId="503" applyNumberFormat="1" applyFont="1" applyFill="1" applyBorder="1" applyAlignment="1">
      <alignment horizontal="left" vertical="center"/>
    </xf>
    <xf numFmtId="43" fontId="87" fillId="33" borderId="2" xfId="503" applyNumberFormat="1" applyFont="1" applyFill="1" applyBorder="1" applyAlignment="1">
      <alignment horizontal="center" vertical="center"/>
    </xf>
    <xf numFmtId="43" fontId="87" fillId="33" borderId="4" xfId="503" applyNumberFormat="1" applyFont="1" applyFill="1" applyBorder="1" applyAlignment="1">
      <alignment horizontal="center" vertical="center"/>
    </xf>
    <xf numFmtId="169" fontId="85" fillId="0" borderId="2" xfId="503" applyNumberFormat="1" applyFont="1" applyBorder="1" applyAlignment="1">
      <alignment horizontal="center" vertical="center"/>
    </xf>
    <xf numFmtId="169" fontId="85" fillId="0" borderId="4" xfId="503" applyNumberFormat="1" applyFont="1" applyBorder="1" applyAlignment="1">
      <alignment horizontal="center" vertical="center"/>
    </xf>
    <xf numFmtId="169" fontId="73" fillId="34" borderId="3" xfId="503" applyNumberFormat="1" applyFont="1" applyFill="1" applyBorder="1" applyAlignment="1">
      <alignment horizontal="left" vertical="center"/>
    </xf>
    <xf numFmtId="169" fontId="73" fillId="34" borderId="4" xfId="503" applyNumberFormat="1" applyFont="1" applyFill="1" applyBorder="1" applyAlignment="1">
      <alignment horizontal="left" vertical="center"/>
    </xf>
    <xf numFmtId="169" fontId="86" fillId="34" borderId="2" xfId="503" applyNumberFormat="1" applyFont="1" applyFill="1" applyBorder="1" applyAlignment="1">
      <alignment horizontal="center" vertical="center"/>
    </xf>
    <xf numFmtId="169" fontId="86" fillId="34" borderId="4" xfId="503" applyNumberFormat="1" applyFont="1" applyFill="1" applyBorder="1" applyAlignment="1">
      <alignment horizontal="center" vertical="center"/>
    </xf>
    <xf numFmtId="169" fontId="87" fillId="21" borderId="2" xfId="503" applyNumberFormat="1" applyFont="1" applyFill="1" applyBorder="1" applyAlignment="1">
      <alignment horizontal="center" vertical="center"/>
    </xf>
    <xf numFmtId="169" fontId="87" fillId="21" borderId="4" xfId="503" applyNumberFormat="1" applyFont="1" applyFill="1" applyBorder="1" applyAlignment="1">
      <alignment horizontal="center" vertical="center"/>
    </xf>
    <xf numFmtId="169" fontId="74" fillId="0" borderId="2" xfId="503" applyNumberFormat="1" applyFont="1" applyBorder="1" applyAlignment="1">
      <alignment horizontal="left" vertical="center"/>
    </xf>
    <xf numFmtId="0" fontId="87" fillId="21" borderId="2" xfId="503" applyFont="1" applyFill="1" applyBorder="1" applyAlignment="1">
      <alignment horizontal="center" vertical="center"/>
    </xf>
    <xf numFmtId="0" fontId="87" fillId="21" borderId="4" xfId="503" applyFont="1" applyFill="1" applyBorder="1" applyAlignment="1">
      <alignment horizontal="center" vertical="center"/>
    </xf>
    <xf numFmtId="169" fontId="73" fillId="35" borderId="2" xfId="503" applyNumberFormat="1" applyFont="1" applyFill="1" applyBorder="1" applyAlignment="1">
      <alignment horizontal="left" vertical="center"/>
    </xf>
    <xf numFmtId="169" fontId="73" fillId="35" borderId="3" xfId="503" applyNumberFormat="1" applyFont="1" applyFill="1" applyBorder="1" applyAlignment="1">
      <alignment horizontal="left" vertical="center"/>
    </xf>
    <xf numFmtId="169" fontId="73" fillId="35" borderId="4" xfId="503" applyNumberFormat="1" applyFont="1" applyFill="1" applyBorder="1" applyAlignment="1">
      <alignment horizontal="left" vertical="center"/>
    </xf>
    <xf numFmtId="169" fontId="86" fillId="35" borderId="2" xfId="503" applyNumberFormat="1" applyFont="1" applyFill="1" applyBorder="1" applyAlignment="1">
      <alignment horizontal="center" vertical="center"/>
    </xf>
    <xf numFmtId="169" fontId="86" fillId="35" borderId="4" xfId="503" applyNumberFormat="1" applyFont="1" applyFill="1" applyBorder="1" applyAlignment="1">
      <alignment horizontal="center" vertical="center"/>
    </xf>
    <xf numFmtId="169" fontId="73" fillId="36" borderId="2" xfId="503" applyNumberFormat="1" applyFont="1" applyFill="1" applyBorder="1" applyAlignment="1">
      <alignment horizontal="left" vertical="center"/>
    </xf>
    <xf numFmtId="169" fontId="73" fillId="36" borderId="3" xfId="503" applyNumberFormat="1" applyFont="1" applyFill="1" applyBorder="1" applyAlignment="1">
      <alignment horizontal="left" vertical="center"/>
    </xf>
    <xf numFmtId="169" fontId="73" fillId="36" borderId="4" xfId="503" applyNumberFormat="1" applyFont="1" applyFill="1" applyBorder="1" applyAlignment="1">
      <alignment horizontal="left" vertical="center"/>
    </xf>
    <xf numFmtId="169" fontId="86" fillId="36" borderId="2" xfId="503" applyNumberFormat="1" applyFont="1" applyFill="1" applyBorder="1" applyAlignment="1">
      <alignment horizontal="center" vertical="center"/>
    </xf>
    <xf numFmtId="169" fontId="86" fillId="36" borderId="4" xfId="503" applyNumberFormat="1" applyFont="1" applyFill="1" applyBorder="1" applyAlignment="1">
      <alignment horizontal="center" vertical="center"/>
    </xf>
    <xf numFmtId="169" fontId="74" fillId="37" borderId="2" xfId="503" applyNumberFormat="1" applyFont="1" applyFill="1" applyBorder="1" applyAlignment="1">
      <alignment horizontal="left" vertical="center"/>
    </xf>
    <xf numFmtId="169" fontId="74" fillId="37" borderId="3" xfId="503" applyNumberFormat="1" applyFont="1" applyFill="1" applyBorder="1" applyAlignment="1">
      <alignment horizontal="left" vertical="center"/>
    </xf>
    <xf numFmtId="169" fontId="74" fillId="37" borderId="4" xfId="503" applyNumberFormat="1" applyFont="1" applyFill="1" applyBorder="1" applyAlignment="1">
      <alignment horizontal="left" vertical="center"/>
    </xf>
    <xf numFmtId="169" fontId="85" fillId="37" borderId="2" xfId="503" applyNumberFormat="1" applyFont="1" applyFill="1" applyBorder="1" applyAlignment="1">
      <alignment horizontal="center" vertical="center"/>
    </xf>
    <xf numFmtId="169" fontId="85" fillId="37" borderId="4" xfId="503" applyNumberFormat="1" applyFont="1" applyFill="1" applyBorder="1" applyAlignment="1">
      <alignment horizontal="center" vertical="center"/>
    </xf>
    <xf numFmtId="43" fontId="152" fillId="97" borderId="2" xfId="3" applyFont="1" applyFill="1" applyBorder="1" applyAlignment="1" applyProtection="1">
      <alignment horizontal="center" vertical="center" wrapText="1"/>
    </xf>
    <xf numFmtId="43" fontId="152" fillId="97" borderId="4" xfId="3" applyFont="1" applyFill="1" applyBorder="1" applyAlignment="1" applyProtection="1">
      <alignment horizontal="center" vertical="center" wrapText="1"/>
    </xf>
    <xf numFmtId="43" fontId="84" fillId="0" borderId="2" xfId="3" applyFont="1" applyBorder="1" applyAlignment="1" applyProtection="1">
      <alignment horizontal="center" vertical="center"/>
      <protection locked="0"/>
    </xf>
    <xf numFmtId="43" fontId="84" fillId="0" borderId="4" xfId="3" applyFont="1" applyBorder="1" applyAlignment="1" applyProtection="1">
      <alignment horizontal="center" vertical="center"/>
      <protection locked="0"/>
    </xf>
    <xf numFmtId="169" fontId="74" fillId="0" borderId="40" xfId="503" applyNumberFormat="1" applyFont="1" applyBorder="1" applyAlignment="1">
      <alignment horizontal="left" vertical="center"/>
    </xf>
    <xf numFmtId="43" fontId="85" fillId="0" borderId="2" xfId="3" applyFont="1" applyBorder="1" applyAlignment="1" applyProtection="1">
      <alignment horizontal="center" vertical="center"/>
      <protection locked="0"/>
    </xf>
    <xf numFmtId="43" fontId="85" fillId="0" borderId="4" xfId="3" applyFont="1" applyBorder="1" applyAlignment="1" applyProtection="1">
      <alignment horizontal="center" vertical="center"/>
      <protection locked="0"/>
    </xf>
    <xf numFmtId="169" fontId="75" fillId="26" borderId="40" xfId="0" applyNumberFormat="1" applyFont="1" applyFill="1" applyBorder="1" applyAlignment="1">
      <alignment horizontal="left" vertical="center"/>
    </xf>
    <xf numFmtId="169" fontId="151" fillId="0" borderId="40" xfId="0" applyNumberFormat="1" applyFont="1" applyBorder="1" applyAlignment="1">
      <alignment horizontal="left" vertical="center"/>
    </xf>
    <xf numFmtId="43" fontId="152" fillId="0" borderId="2" xfId="3" applyFont="1" applyFill="1" applyBorder="1" applyAlignment="1" applyProtection="1">
      <alignment horizontal="center" vertical="center"/>
      <protection locked="0"/>
    </xf>
    <xf numFmtId="43" fontId="152" fillId="0" borderId="4" xfId="3" applyFont="1" applyFill="1" applyBorder="1" applyAlignment="1" applyProtection="1">
      <alignment horizontal="center" vertical="center"/>
      <protection locked="0"/>
    </xf>
    <xf numFmtId="169" fontId="30" fillId="92" borderId="40" xfId="503" applyNumberFormat="1" applyFont="1" applyFill="1" applyBorder="1" applyAlignment="1">
      <alignment horizontal="left" vertical="center"/>
    </xf>
    <xf numFmtId="43" fontId="89" fillId="92" borderId="2" xfId="3" applyFont="1" applyFill="1" applyBorder="1" applyAlignment="1" applyProtection="1">
      <alignment horizontal="center" vertical="center"/>
    </xf>
    <xf numFmtId="43" fontId="89" fillId="92" borderId="3" xfId="3" applyFont="1" applyFill="1" applyBorder="1" applyAlignment="1" applyProtection="1">
      <alignment horizontal="center" vertical="center"/>
    </xf>
    <xf numFmtId="43" fontId="152" fillId="97" borderId="2" xfId="3" applyFont="1" applyFill="1" applyBorder="1" applyAlignment="1" applyProtection="1">
      <alignment horizontal="center" vertical="center"/>
    </xf>
    <xf numFmtId="43" fontId="152" fillId="97" borderId="4" xfId="3" applyFont="1" applyFill="1" applyBorder="1" applyAlignment="1" applyProtection="1">
      <alignment horizontal="center" vertical="center"/>
    </xf>
    <xf numFmtId="169" fontId="153" fillId="99" borderId="40" xfId="503" applyNumberFormat="1" applyFont="1" applyFill="1" applyBorder="1" applyAlignment="1">
      <alignment horizontal="left" vertical="center"/>
    </xf>
    <xf numFmtId="43" fontId="154" fillId="99" borderId="2" xfId="3" applyFont="1" applyFill="1" applyBorder="1" applyAlignment="1" applyProtection="1">
      <alignment horizontal="center" vertical="center"/>
    </xf>
    <xf numFmtId="43" fontId="154" fillId="99" borderId="4" xfId="3" applyFont="1" applyFill="1" applyBorder="1" applyAlignment="1" applyProtection="1">
      <alignment horizontal="center" vertical="center"/>
    </xf>
    <xf numFmtId="169" fontId="151" fillId="98" borderId="40" xfId="0" applyNumberFormat="1" applyFont="1" applyFill="1" applyBorder="1" applyAlignment="1">
      <alignment horizontal="left" vertical="center"/>
    </xf>
    <xf numFmtId="0" fontId="74" fillId="0" borderId="19" xfId="503" applyFont="1" applyBorder="1" applyAlignment="1" applyProtection="1">
      <alignment horizontal="center" vertical="center"/>
      <protection locked="0"/>
    </xf>
    <xf numFmtId="0" fontId="74" fillId="0" borderId="20" xfId="503" applyFont="1" applyBorder="1" applyAlignment="1" applyProtection="1">
      <alignment horizontal="center" vertical="center"/>
      <protection locked="0"/>
    </xf>
    <xf numFmtId="0" fontId="53" fillId="0" borderId="0" xfId="503" applyAlignment="1">
      <alignment horizontal="center" vertical="center" wrapText="1"/>
    </xf>
    <xf numFmtId="0" fontId="74" fillId="0" borderId="0" xfId="503" applyFont="1" applyAlignment="1" applyProtection="1">
      <alignment horizontal="center" vertical="center"/>
      <protection locked="0"/>
    </xf>
    <xf numFmtId="0" fontId="74" fillId="0" borderId="17" xfId="503" applyFont="1" applyBorder="1" applyAlignment="1" applyProtection="1">
      <alignment horizontal="center" vertical="center"/>
      <protection locked="0"/>
    </xf>
    <xf numFmtId="0" fontId="88" fillId="0" borderId="9" xfId="503" applyFont="1" applyBorder="1" applyAlignment="1">
      <alignment horizontal="center" vertical="top" wrapText="1"/>
    </xf>
    <xf numFmtId="0" fontId="73" fillId="0" borderId="9" xfId="503" applyFont="1" applyBorder="1" applyAlignment="1" applyProtection="1">
      <alignment horizontal="center" vertical="top" wrapText="1"/>
      <protection locked="0"/>
    </xf>
    <xf numFmtId="0" fontId="73" fillId="0" borderId="18" xfId="503" applyFont="1" applyBorder="1" applyAlignment="1" applyProtection="1">
      <alignment horizontal="center" vertical="top" wrapText="1"/>
      <protection locked="0"/>
    </xf>
    <xf numFmtId="0" fontId="42" fillId="21" borderId="2" xfId="503" applyFont="1" applyFill="1" applyBorder="1" applyAlignment="1" applyProtection="1">
      <alignment horizontal="center" vertical="center"/>
      <protection locked="0"/>
    </xf>
    <xf numFmtId="0" fontId="42" fillId="21" borderId="4" xfId="503" applyFont="1" applyFill="1" applyBorder="1" applyAlignment="1" applyProtection="1">
      <alignment horizontal="center" vertical="center"/>
      <protection locked="0"/>
    </xf>
    <xf numFmtId="0" fontId="42" fillId="21" borderId="2" xfId="503" applyFont="1" applyFill="1" applyBorder="1" applyAlignment="1" applyProtection="1">
      <alignment horizontal="center" vertical="center" wrapText="1"/>
      <protection locked="0"/>
    </xf>
    <xf numFmtId="0" fontId="42" fillId="21" borderId="3" xfId="503" applyFont="1" applyFill="1" applyBorder="1" applyAlignment="1" applyProtection="1">
      <alignment horizontal="center" vertical="center" wrapText="1"/>
      <protection locked="0"/>
    </xf>
    <xf numFmtId="0" fontId="42" fillId="21" borderId="4" xfId="503" applyFont="1" applyFill="1" applyBorder="1" applyAlignment="1" applyProtection="1">
      <alignment horizontal="center" vertical="center" wrapText="1"/>
      <protection locked="0"/>
    </xf>
    <xf numFmtId="169" fontId="133" fillId="26" borderId="2" xfId="594" applyNumberFormat="1" applyFont="1" applyFill="1" applyBorder="1" applyAlignment="1" applyProtection="1">
      <alignment horizontal="left" vertical="center" wrapText="1"/>
      <protection locked="0"/>
    </xf>
    <xf numFmtId="169" fontId="133" fillId="26" borderId="4" xfId="594" applyNumberFormat="1" applyFont="1" applyFill="1" applyBorder="1" applyAlignment="1" applyProtection="1">
      <alignment horizontal="left" vertical="center" wrapText="1"/>
      <protection locked="0"/>
    </xf>
    <xf numFmtId="169" fontId="14" fillId="0" borderId="2" xfId="503" applyNumberFormat="1" applyFont="1" applyBorder="1" applyAlignment="1" applyProtection="1">
      <alignment horizontal="left" vertical="center" wrapText="1"/>
      <protection locked="0"/>
    </xf>
    <xf numFmtId="169" fontId="14" fillId="0" borderId="3" xfId="503" applyNumberFormat="1" applyFont="1" applyBorder="1" applyAlignment="1" applyProtection="1">
      <alignment horizontal="left" vertical="center" wrapText="1"/>
      <protection locked="0"/>
    </xf>
    <xf numFmtId="169" fontId="14" fillId="0" borderId="4" xfId="503" applyNumberFormat="1" applyFont="1" applyBorder="1" applyAlignment="1" applyProtection="1">
      <alignment horizontal="left" vertical="center" wrapText="1"/>
      <protection locked="0"/>
    </xf>
    <xf numFmtId="169" fontId="22" fillId="2" borderId="40" xfId="503" applyNumberFormat="1" applyFont="1" applyFill="1" applyBorder="1" applyAlignment="1">
      <alignment horizontal="left" vertical="center"/>
    </xf>
    <xf numFmtId="43" fontId="87" fillId="2" borderId="2" xfId="3" applyFont="1" applyFill="1" applyBorder="1" applyAlignment="1" applyProtection="1">
      <alignment horizontal="center" vertical="center"/>
    </xf>
    <xf numFmtId="43" fontId="87" fillId="2" borderId="4" xfId="3" applyFont="1" applyFill="1" applyBorder="1" applyAlignment="1" applyProtection="1">
      <alignment horizontal="center" vertical="center"/>
    </xf>
    <xf numFmtId="169" fontId="30" fillId="31" borderId="40" xfId="0" applyNumberFormat="1" applyFont="1" applyFill="1" applyBorder="1" applyAlignment="1">
      <alignment horizontal="left" vertical="center"/>
    </xf>
    <xf numFmtId="169" fontId="73" fillId="96" borderId="40" xfId="503" applyNumberFormat="1" applyFont="1" applyFill="1" applyBorder="1" applyAlignment="1">
      <alignment horizontal="left" vertical="center"/>
    </xf>
    <xf numFmtId="43" fontId="86" fillId="96" borderId="2" xfId="3" applyFont="1" applyFill="1" applyBorder="1" applyAlignment="1" applyProtection="1">
      <alignment horizontal="center" vertical="center"/>
    </xf>
    <xf numFmtId="43" fontId="86" fillId="96" borderId="4" xfId="3" applyFont="1" applyFill="1" applyBorder="1" applyAlignment="1" applyProtection="1">
      <alignment horizontal="center" vertical="center"/>
    </xf>
    <xf numFmtId="169" fontId="74" fillId="20" borderId="40" xfId="503" applyNumberFormat="1" applyFont="1" applyFill="1" applyBorder="1" applyAlignment="1">
      <alignment horizontal="left" vertical="center"/>
    </xf>
    <xf numFmtId="169" fontId="75" fillId="98" borderId="40" xfId="0" applyNumberFormat="1" applyFont="1" applyFill="1" applyBorder="1" applyAlignment="1">
      <alignment horizontal="left" vertical="center"/>
    </xf>
    <xf numFmtId="169" fontId="75" fillId="0" borderId="40" xfId="0" applyNumberFormat="1" applyFont="1" applyBorder="1" applyAlignment="1">
      <alignment horizontal="left" vertical="center"/>
    </xf>
    <xf numFmtId="169" fontId="75" fillId="95" borderId="40" xfId="0" applyNumberFormat="1" applyFont="1" applyFill="1" applyBorder="1" applyAlignment="1">
      <alignment horizontal="left" vertical="center"/>
    </xf>
    <xf numFmtId="169" fontId="22" fillId="2" borderId="2" xfId="503" applyNumberFormat="1" applyFont="1" applyFill="1" applyBorder="1" applyAlignment="1">
      <alignment horizontal="left" vertical="center"/>
    </xf>
    <xf numFmtId="169" fontId="87" fillId="2" borderId="2" xfId="503" applyNumberFormat="1" applyFont="1" applyFill="1" applyBorder="1" applyAlignment="1">
      <alignment horizontal="center" vertical="center"/>
    </xf>
    <xf numFmtId="169" fontId="87" fillId="2" borderId="4" xfId="503" applyNumberFormat="1" applyFont="1" applyFill="1" applyBorder="1" applyAlignment="1">
      <alignment horizontal="center" vertical="center"/>
    </xf>
    <xf numFmtId="169" fontId="30" fillId="100" borderId="40" xfId="0" applyNumberFormat="1" applyFont="1" applyFill="1" applyBorder="1" applyAlignment="1">
      <alignment horizontal="left" vertical="center"/>
    </xf>
    <xf numFmtId="43" fontId="85" fillId="31" borderId="2" xfId="3" applyFont="1" applyFill="1" applyBorder="1" applyAlignment="1" applyProtection="1">
      <alignment horizontal="center" vertical="center"/>
    </xf>
    <xf numFmtId="43" fontId="85" fillId="31" borderId="4" xfId="3" applyFont="1" applyFill="1" applyBorder="1" applyAlignment="1" applyProtection="1">
      <alignment horizontal="center" vertical="center"/>
    </xf>
    <xf numFmtId="43" fontId="85" fillId="97" borderId="2" xfId="3" applyFont="1" applyFill="1" applyBorder="1" applyAlignment="1" applyProtection="1">
      <alignment horizontal="center" vertical="center"/>
    </xf>
    <xf numFmtId="43" fontId="85" fillId="97" borderId="4" xfId="3" applyFont="1" applyFill="1" applyBorder="1" applyAlignment="1" applyProtection="1">
      <alignment horizontal="center" vertical="center"/>
    </xf>
    <xf numFmtId="169" fontId="75" fillId="97" borderId="40" xfId="0" applyNumberFormat="1" applyFont="1" applyFill="1" applyBorder="1" applyAlignment="1">
      <alignment horizontal="left" vertical="center"/>
    </xf>
    <xf numFmtId="0" fontId="75" fillId="0" borderId="2" xfId="503" applyFont="1" applyBorder="1" applyAlignment="1">
      <alignment horizontal="left" vertical="center"/>
    </xf>
    <xf numFmtId="0" fontId="75" fillId="0" borderId="3" xfId="503" applyFont="1" applyBorder="1" applyAlignment="1">
      <alignment horizontal="left" vertical="center"/>
    </xf>
    <xf numFmtId="0" fontId="75" fillId="0" borderId="4" xfId="503" applyFont="1" applyBorder="1" applyAlignment="1">
      <alignment horizontal="left" vertical="center"/>
    </xf>
    <xf numFmtId="169" fontId="30" fillId="35" borderId="2" xfId="503" applyNumberFormat="1" applyFont="1" applyFill="1" applyBorder="1" applyAlignment="1">
      <alignment horizontal="left" vertical="center"/>
    </xf>
    <xf numFmtId="169" fontId="30" fillId="35" borderId="3" xfId="503" applyNumberFormat="1" applyFont="1" applyFill="1" applyBorder="1" applyAlignment="1">
      <alignment horizontal="left" vertical="center"/>
    </xf>
    <xf numFmtId="169" fontId="30" fillId="35" borderId="4" xfId="503" applyNumberFormat="1" applyFont="1" applyFill="1" applyBorder="1" applyAlignment="1">
      <alignment horizontal="left" vertical="center"/>
    </xf>
    <xf numFmtId="169" fontId="89" fillId="35" borderId="2" xfId="503" applyNumberFormat="1" applyFont="1" applyFill="1" applyBorder="1" applyAlignment="1">
      <alignment horizontal="center" vertical="center"/>
    </xf>
    <xf numFmtId="169" fontId="89" fillId="35" borderId="4" xfId="503" applyNumberFormat="1" applyFont="1" applyFill="1" applyBorder="1" applyAlignment="1">
      <alignment horizontal="center" vertical="center"/>
    </xf>
    <xf numFmtId="169" fontId="86" fillId="35" borderId="2" xfId="503" applyNumberFormat="1" applyFont="1" applyFill="1" applyBorder="1" applyAlignment="1" applyProtection="1">
      <alignment horizontal="center" vertical="center"/>
      <protection locked="0"/>
    </xf>
    <xf numFmtId="169" fontId="86" fillId="35" borderId="4" xfId="503" applyNumberFormat="1" applyFont="1" applyFill="1" applyBorder="1" applyAlignment="1" applyProtection="1">
      <alignment horizontal="center" vertical="center"/>
      <protection locked="0"/>
    </xf>
    <xf numFmtId="169" fontId="73" fillId="34" borderId="2" xfId="503" applyNumberFormat="1" applyFont="1" applyFill="1" applyBorder="1" applyAlignment="1">
      <alignment horizontal="left" vertical="center"/>
    </xf>
    <xf numFmtId="169" fontId="73" fillId="20" borderId="2" xfId="503" applyNumberFormat="1" applyFont="1" applyFill="1" applyBorder="1" applyAlignment="1">
      <alignment horizontal="left" vertical="center"/>
    </xf>
    <xf numFmtId="169" fontId="73" fillId="20" borderId="3" xfId="503" applyNumberFormat="1" applyFont="1" applyFill="1" applyBorder="1" applyAlignment="1">
      <alignment horizontal="left" vertical="center"/>
    </xf>
    <xf numFmtId="169" fontId="73" fillId="20" borderId="4" xfId="503" applyNumberFormat="1" applyFont="1" applyFill="1" applyBorder="1" applyAlignment="1">
      <alignment horizontal="left" vertical="center"/>
    </xf>
    <xf numFmtId="0" fontId="90" fillId="0" borderId="15" xfId="503" applyFont="1" applyBorder="1" applyAlignment="1">
      <alignment horizontal="center" vertical="center"/>
    </xf>
    <xf numFmtId="0" fontId="90" fillId="0" borderId="17" xfId="503" applyFont="1" applyBorder="1" applyAlignment="1">
      <alignment horizontal="center" vertical="center"/>
    </xf>
    <xf numFmtId="169" fontId="22" fillId="21" borderId="2" xfId="503" applyNumberFormat="1" applyFont="1" applyFill="1" applyBorder="1" applyAlignment="1">
      <alignment horizontal="center" vertical="center"/>
    </xf>
    <xf numFmtId="169" fontId="22" fillId="21" borderId="4" xfId="503" applyNumberFormat="1" applyFont="1" applyFill="1" applyBorder="1" applyAlignment="1">
      <alignment horizontal="center" vertical="center"/>
    </xf>
    <xf numFmtId="0" fontId="71" fillId="0" borderId="2" xfId="503" applyFont="1" applyBorder="1" applyAlignment="1">
      <alignment horizontal="left" vertical="center"/>
    </xf>
    <xf numFmtId="0" fontId="71" fillId="0" borderId="3" xfId="503" applyFont="1" applyBorder="1" applyAlignment="1">
      <alignment horizontal="left" vertical="center"/>
    </xf>
    <xf numFmtId="0" fontId="71" fillId="0" borderId="4" xfId="503" applyFont="1" applyBorder="1" applyAlignment="1">
      <alignment horizontal="left" vertical="center"/>
    </xf>
    <xf numFmtId="0" fontId="22" fillId="21" borderId="2" xfId="503" applyFont="1" applyFill="1" applyBorder="1" applyAlignment="1">
      <alignment horizontal="left" vertical="center"/>
    </xf>
    <xf numFmtId="0" fontId="22" fillId="21" borderId="3" xfId="503" applyFont="1" applyFill="1" applyBorder="1" applyAlignment="1">
      <alignment horizontal="left" vertical="center"/>
    </xf>
    <xf numFmtId="0" fontId="22" fillId="21" borderId="4" xfId="503" applyFont="1" applyFill="1" applyBorder="1" applyAlignment="1">
      <alignment horizontal="left" vertical="center"/>
    </xf>
    <xf numFmtId="0" fontId="53" fillId="0" borderId="21" xfId="503" applyBorder="1" applyAlignment="1">
      <alignment horizontal="center" vertical="center"/>
    </xf>
    <xf numFmtId="0" fontId="53" fillId="0" borderId="19" xfId="503" applyBorder="1" applyAlignment="1">
      <alignment horizontal="center" vertical="center"/>
    </xf>
    <xf numFmtId="0" fontId="22" fillId="21" borderId="8" xfId="503" applyFont="1" applyFill="1" applyBorder="1" applyAlignment="1">
      <alignment horizontal="center" vertical="center"/>
    </xf>
    <xf numFmtId="0" fontId="22" fillId="21" borderId="9" xfId="503" applyFont="1" applyFill="1" applyBorder="1" applyAlignment="1">
      <alignment horizontal="center" vertical="center"/>
    </xf>
    <xf numFmtId="0" fontId="22" fillId="21" borderId="18" xfId="503" applyFont="1" applyFill="1" applyBorder="1" applyAlignment="1">
      <alignment horizontal="center" vertical="center"/>
    </xf>
    <xf numFmtId="169" fontId="22" fillId="21" borderId="8" xfId="503" applyNumberFormat="1" applyFont="1" applyFill="1" applyBorder="1" applyAlignment="1">
      <alignment horizontal="center" vertical="center"/>
    </xf>
    <xf numFmtId="169" fontId="22" fillId="21" borderId="18" xfId="503" applyNumberFormat="1" applyFont="1" applyFill="1" applyBorder="1" applyAlignment="1">
      <alignment horizontal="center" vertical="center"/>
    </xf>
    <xf numFmtId="0" fontId="74" fillId="0" borderId="2" xfId="503" applyFont="1" applyBorder="1" applyAlignment="1">
      <alignment horizontal="left" vertical="center" wrapText="1"/>
    </xf>
    <xf numFmtId="0" fontId="74" fillId="0" borderId="3" xfId="503" applyFont="1" applyBorder="1" applyAlignment="1">
      <alignment horizontal="left" vertical="center" wrapText="1"/>
    </xf>
    <xf numFmtId="0" fontId="74" fillId="0" borderId="4" xfId="503" applyFont="1" applyBorder="1" applyAlignment="1">
      <alignment horizontal="left" vertical="center" wrapText="1"/>
    </xf>
    <xf numFmtId="169" fontId="83" fillId="0" borderId="44" xfId="0" applyNumberFormat="1" applyFont="1" applyBorder="1" applyAlignment="1" applyProtection="1">
      <alignment horizontal="center" vertical="center" wrapText="1"/>
      <protection locked="0"/>
    </xf>
    <xf numFmtId="169" fontId="83" fillId="0" borderId="45" xfId="0" applyNumberFormat="1" applyFont="1" applyBorder="1" applyAlignment="1" applyProtection="1">
      <alignment horizontal="center" vertical="center" wrapText="1"/>
      <protection locked="0"/>
    </xf>
    <xf numFmtId="169" fontId="83" fillId="0" borderId="43" xfId="0" applyNumberFormat="1" applyFont="1" applyBorder="1" applyAlignment="1" applyProtection="1">
      <alignment horizontal="center" vertical="center" wrapText="1"/>
      <protection locked="0"/>
    </xf>
    <xf numFmtId="169" fontId="83" fillId="0" borderId="42" xfId="0" applyNumberFormat="1" applyFont="1" applyBorder="1" applyAlignment="1" applyProtection="1">
      <alignment horizontal="center" vertical="center" wrapText="1"/>
      <protection locked="0"/>
    </xf>
    <xf numFmtId="0" fontId="74" fillId="0" borderId="2" xfId="503" applyFont="1" applyBorder="1" applyAlignment="1">
      <alignment horizontal="left" vertical="center"/>
    </xf>
    <xf numFmtId="0" fontId="74" fillId="0" borderId="3" xfId="503" applyFont="1" applyBorder="1" applyAlignment="1">
      <alignment horizontal="left" vertical="center"/>
    </xf>
    <xf numFmtId="0" fontId="74" fillId="0" borderId="4" xfId="503" applyFont="1" applyBorder="1" applyAlignment="1">
      <alignment horizontal="left" vertical="center"/>
    </xf>
    <xf numFmtId="169" fontId="83" fillId="0" borderId="46" xfId="0" applyNumberFormat="1" applyFont="1" applyBorder="1" applyAlignment="1" applyProtection="1">
      <alignment horizontal="center" vertical="center" wrapText="1"/>
      <protection locked="0"/>
    </xf>
    <xf numFmtId="169" fontId="83" fillId="0" borderId="47" xfId="0" applyNumberFormat="1" applyFont="1" applyBorder="1" applyAlignment="1" applyProtection="1">
      <alignment horizontal="center" vertical="center" wrapText="1"/>
      <protection locked="0"/>
    </xf>
    <xf numFmtId="0" fontId="91" fillId="0" borderId="0" xfId="503" applyFont="1" applyAlignment="1">
      <alignment horizontal="left" vertical="center" wrapText="1"/>
    </xf>
    <xf numFmtId="0" fontId="74" fillId="0" borderId="19" xfId="503" applyFont="1" applyBorder="1" applyAlignment="1">
      <alignment horizontal="center" vertical="center"/>
    </xf>
    <xf numFmtId="0" fontId="74" fillId="0" borderId="20" xfId="503" applyFont="1" applyBorder="1" applyAlignment="1">
      <alignment horizontal="center" vertical="center"/>
    </xf>
    <xf numFmtId="0" fontId="31" fillId="0" borderId="0" xfId="503" applyFont="1" applyAlignment="1" applyProtection="1">
      <alignment horizontal="center" vertical="center"/>
      <protection locked="0"/>
    </xf>
    <xf numFmtId="0" fontId="74" fillId="0" borderId="0" xfId="503" applyFont="1" applyAlignment="1">
      <alignment horizontal="center" vertical="center"/>
    </xf>
    <xf numFmtId="0" fontId="74" fillId="0" borderId="17" xfId="503" applyFont="1" applyBorder="1" applyAlignment="1">
      <alignment horizontal="center" vertical="center"/>
    </xf>
    <xf numFmtId="0" fontId="73" fillId="0" borderId="9" xfId="503" applyFont="1" applyBorder="1" applyAlignment="1">
      <alignment horizontal="center" vertical="top" wrapText="1"/>
    </xf>
    <xf numFmtId="0" fontId="73" fillId="0" borderId="18" xfId="503" applyFont="1" applyBorder="1" applyAlignment="1">
      <alignment horizontal="center" vertical="top" wrapText="1"/>
    </xf>
    <xf numFmtId="0" fontId="53" fillId="0" borderId="5" xfId="503" applyBorder="1" applyAlignment="1">
      <alignment horizontal="center" vertical="center" wrapText="1"/>
    </xf>
    <xf numFmtId="0" fontId="53" fillId="0" borderId="6" xfId="503" applyBorder="1" applyAlignment="1">
      <alignment horizontal="center" vertical="center" wrapText="1"/>
    </xf>
    <xf numFmtId="0" fontId="53" fillId="0" borderId="7" xfId="503" applyBorder="1" applyAlignment="1">
      <alignment horizontal="center" vertical="center" wrapText="1"/>
    </xf>
    <xf numFmtId="0" fontId="42" fillId="21" borderId="5" xfId="503" applyFont="1" applyFill="1" applyBorder="1" applyAlignment="1" applyProtection="1">
      <alignment horizontal="center" vertical="center" wrapText="1"/>
      <protection locked="0"/>
    </xf>
    <xf numFmtId="0" fontId="42" fillId="21" borderId="7" xfId="503" applyFont="1" applyFill="1" applyBorder="1" applyAlignment="1" applyProtection="1">
      <alignment horizontal="center" vertical="center" wrapText="1"/>
      <protection locked="0"/>
    </xf>
    <xf numFmtId="49" fontId="16" fillId="20" borderId="5" xfId="503" applyNumberFormat="1" applyFont="1" applyFill="1" applyBorder="1" applyAlignment="1" applyProtection="1">
      <alignment horizontal="center" vertical="center" wrapText="1"/>
      <protection locked="0"/>
    </xf>
    <xf numFmtId="49" fontId="16" fillId="20" borderId="7" xfId="503" applyNumberFormat="1" applyFont="1" applyFill="1" applyBorder="1" applyAlignment="1" applyProtection="1">
      <alignment horizontal="center" vertical="center" wrapText="1"/>
      <protection locked="0"/>
    </xf>
    <xf numFmtId="0" fontId="81" fillId="0" borderId="5" xfId="503" applyFont="1" applyBorder="1" applyAlignment="1" applyProtection="1">
      <alignment horizontal="center" vertical="center"/>
      <protection locked="0"/>
    </xf>
    <xf numFmtId="0" fontId="81" fillId="0" borderId="7" xfId="503" applyFont="1" applyBorder="1" applyAlignment="1" applyProtection="1">
      <alignment horizontal="center" vertical="center"/>
      <protection locked="0"/>
    </xf>
    <xf numFmtId="169" fontId="22" fillId="21" borderId="21" xfId="503" applyNumberFormat="1" applyFont="1" applyFill="1" applyBorder="1" applyAlignment="1">
      <alignment horizontal="center" vertical="center"/>
    </xf>
    <xf numFmtId="169" fontId="22" fillId="21" borderId="20" xfId="503" applyNumberFormat="1" applyFont="1" applyFill="1" applyBorder="1" applyAlignment="1">
      <alignment horizontal="center" vertical="center"/>
    </xf>
    <xf numFmtId="169" fontId="151" fillId="97" borderId="40" xfId="0" applyNumberFormat="1" applyFont="1" applyFill="1" applyBorder="1" applyAlignment="1">
      <alignment horizontal="left" vertical="center"/>
    </xf>
    <xf numFmtId="43" fontId="154" fillId="97" borderId="2" xfId="3" applyFont="1" applyFill="1" applyBorder="1" applyAlignment="1" applyProtection="1">
      <alignment horizontal="center" vertical="center"/>
    </xf>
    <xf numFmtId="43" fontId="154" fillId="97" borderId="4" xfId="3" applyFont="1" applyFill="1" applyBorder="1" applyAlignment="1" applyProtection="1">
      <alignment horizontal="center" vertical="center"/>
    </xf>
    <xf numFmtId="169" fontId="153" fillId="97" borderId="40" xfId="503" applyNumberFormat="1" applyFont="1" applyFill="1" applyBorder="1" applyAlignment="1">
      <alignment horizontal="left" vertical="center"/>
    </xf>
    <xf numFmtId="43" fontId="85" fillId="0" borderId="2" xfId="3" applyFont="1" applyBorder="1" applyAlignment="1" applyProtection="1">
      <alignment horizontal="center" vertical="center" wrapText="1"/>
      <protection locked="0"/>
    </xf>
    <xf numFmtId="43" fontId="85" fillId="0" borderId="4" xfId="3" applyFont="1" applyBorder="1" applyAlignment="1" applyProtection="1">
      <alignment horizontal="center" vertical="center" wrapText="1"/>
      <protection locked="0"/>
    </xf>
    <xf numFmtId="169" fontId="11" fillId="0" borderId="0" xfId="503" applyNumberFormat="1" applyFont="1" applyAlignment="1" applyProtection="1">
      <alignment horizontal="center" vertical="center" wrapText="1"/>
      <protection locked="0"/>
    </xf>
    <xf numFmtId="169" fontId="12" fillId="0" borderId="0" xfId="503" applyNumberFormat="1" applyFont="1" applyAlignment="1" applyProtection="1">
      <alignment horizontal="center" vertical="center" wrapText="1"/>
      <protection locked="0"/>
    </xf>
    <xf numFmtId="0" fontId="134" fillId="10" borderId="1" xfId="0" applyFont="1" applyFill="1" applyBorder="1" applyAlignment="1" applyProtection="1">
      <alignment horizontal="center" vertical="center" wrapText="1"/>
      <protection locked="0"/>
    </xf>
    <xf numFmtId="0" fontId="134" fillId="10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wrapText="1"/>
    </xf>
    <xf numFmtId="0" fontId="25" fillId="11" borderId="1" xfId="0" applyFont="1" applyFill="1" applyBorder="1" applyAlignment="1">
      <alignment horizontal="center"/>
    </xf>
    <xf numFmtId="0" fontId="24" fillId="0" borderId="0" xfId="0" applyFont="1" applyAlignment="1" applyProtection="1">
      <alignment horizontal="left"/>
      <protection locked="0"/>
    </xf>
    <xf numFmtId="0" fontId="22" fillId="10" borderId="1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wrapText="1"/>
    </xf>
    <xf numFmtId="0" fontId="22" fillId="10" borderId="3" xfId="0" applyFont="1" applyFill="1" applyBorder="1" applyAlignment="1">
      <alignment horizontal="center" wrapText="1"/>
    </xf>
    <xf numFmtId="0" fontId="22" fillId="13" borderId="1" xfId="0" applyFont="1" applyFill="1" applyBorder="1" applyAlignment="1">
      <alignment horizontal="center" vertical="center" wrapText="1"/>
    </xf>
    <xf numFmtId="44" fontId="26" fillId="12" borderId="5" xfId="10" applyFont="1" applyFill="1" applyBorder="1" applyAlignment="1" applyProtection="1">
      <alignment horizontal="center"/>
    </xf>
    <xf numFmtId="44" fontId="26" fillId="12" borderId="6" xfId="10" applyFont="1" applyFill="1" applyBorder="1" applyAlignment="1" applyProtection="1">
      <alignment horizontal="center"/>
    </xf>
    <xf numFmtId="44" fontId="26" fillId="12" borderId="7" xfId="10" applyFont="1" applyFill="1" applyBorder="1" applyAlignment="1" applyProtection="1">
      <alignment horizontal="center"/>
    </xf>
    <xf numFmtId="0" fontId="24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horizontal="left"/>
    </xf>
    <xf numFmtId="0" fontId="26" fillId="16" borderId="0" xfId="0" applyFont="1" applyFill="1" applyAlignment="1">
      <alignment horizontal="left"/>
    </xf>
    <xf numFmtId="0" fontId="22" fillId="10" borderId="1" xfId="0" applyFont="1" applyFill="1" applyBorder="1" applyAlignment="1">
      <alignment horizontal="center"/>
    </xf>
    <xf numFmtId="0" fontId="42" fillId="13" borderId="1" xfId="533" applyFont="1" applyFill="1" applyBorder="1" applyAlignment="1" applyProtection="1">
      <alignment horizontal="center" vertical="center" wrapText="1"/>
      <protection locked="0"/>
    </xf>
    <xf numFmtId="171" fontId="29" fillId="28" borderId="1" xfId="533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533" applyFont="1" applyBorder="1" applyAlignment="1" applyProtection="1">
      <alignment horizontal="center" wrapText="1"/>
      <protection locked="0"/>
    </xf>
    <xf numFmtId="49" fontId="51" fillId="0" borderId="1" xfId="533" applyNumberFormat="1" applyFont="1" applyBorder="1" applyAlignment="1" applyProtection="1">
      <alignment horizontal="center" vertical="center"/>
      <protection locked="0"/>
    </xf>
    <xf numFmtId="169" fontId="11" fillId="0" borderId="0" xfId="503" applyNumberFormat="1" applyFont="1" applyAlignment="1" applyProtection="1">
      <alignment horizontal="center" vertical="center"/>
      <protection locked="0"/>
    </xf>
    <xf numFmtId="171" fontId="29" fillId="13" borderId="2" xfId="533" applyNumberFormat="1" applyFont="1" applyFill="1" applyBorder="1" applyAlignment="1" applyProtection="1">
      <alignment horizontal="center" vertical="center" wrapText="1"/>
      <protection locked="0"/>
    </xf>
    <xf numFmtId="171" fontId="29" fillId="13" borderId="3" xfId="533" applyNumberFormat="1" applyFont="1" applyFill="1" applyBorder="1" applyAlignment="1" applyProtection="1">
      <alignment horizontal="center" vertical="center" wrapText="1"/>
      <protection locked="0"/>
    </xf>
    <xf numFmtId="171" fontId="29" fillId="13" borderId="4" xfId="533" applyNumberFormat="1" applyFont="1" applyFill="1" applyBorder="1" applyAlignment="1" applyProtection="1">
      <alignment horizontal="center" vertical="center" wrapText="1"/>
      <protection locked="0"/>
    </xf>
    <xf numFmtId="0" fontId="42" fillId="13" borderId="2" xfId="533" applyFont="1" applyFill="1" applyBorder="1" applyAlignment="1" applyProtection="1">
      <alignment horizontal="center" vertical="center" wrapText="1"/>
      <protection locked="0"/>
    </xf>
    <xf numFmtId="0" fontId="42" fillId="13" borderId="3" xfId="533" applyFont="1" applyFill="1" applyBorder="1" applyAlignment="1" applyProtection="1">
      <alignment horizontal="center" vertical="center" wrapText="1"/>
      <protection locked="0"/>
    </xf>
    <xf numFmtId="0" fontId="42" fillId="13" borderId="4" xfId="533" applyFont="1" applyFill="1" applyBorder="1" applyAlignment="1" applyProtection="1">
      <alignment horizontal="center" vertical="center" wrapText="1"/>
      <protection locked="0"/>
    </xf>
    <xf numFmtId="0" fontId="47" fillId="0" borderId="0" xfId="533" applyFont="1" applyBorder="1" applyAlignment="1" applyProtection="1">
      <alignment horizontal="right"/>
      <protection locked="0"/>
    </xf>
    <xf numFmtId="0" fontId="47" fillId="0" borderId="14" xfId="533" applyFont="1" applyBorder="1" applyAlignment="1" applyProtection="1">
      <alignment horizontal="left"/>
    </xf>
    <xf numFmtId="0" fontId="46" fillId="0" borderId="0" xfId="533" applyFont="1" applyBorder="1" applyAlignment="1" applyProtection="1">
      <alignment horizontal="center" wrapText="1"/>
      <protection locked="0"/>
    </xf>
    <xf numFmtId="0" fontId="42" fillId="13" borderId="12" xfId="533" applyFont="1" applyFill="1" applyBorder="1" applyAlignment="1" applyProtection="1">
      <alignment horizontal="center" vertical="center" wrapText="1"/>
      <protection locked="0"/>
    </xf>
    <xf numFmtId="0" fontId="42" fillId="13" borderId="13" xfId="533" applyFont="1" applyFill="1" applyBorder="1" applyAlignment="1" applyProtection="1">
      <alignment horizontal="center" vertical="center" wrapText="1"/>
      <protection locked="0"/>
    </xf>
    <xf numFmtId="0" fontId="42" fillId="13" borderId="1" xfId="533" applyFont="1" applyFill="1" applyBorder="1" applyAlignment="1" applyProtection="1">
      <alignment horizontal="center" vertical="top" wrapText="1"/>
      <protection locked="0"/>
    </xf>
    <xf numFmtId="0" fontId="11" fillId="0" borderId="2" xfId="533" applyFont="1" applyBorder="1" applyAlignment="1" applyProtection="1">
      <alignment horizontal="center" vertical="top" wrapText="1"/>
      <protection locked="0"/>
    </xf>
    <xf numFmtId="0" fontId="11" fillId="0" borderId="3" xfId="533" applyFont="1" applyBorder="1" applyAlignment="1" applyProtection="1">
      <alignment horizontal="center" vertical="top" wrapText="1"/>
      <protection locked="0"/>
    </xf>
    <xf numFmtId="0" fontId="11" fillId="0" borderId="4" xfId="533" applyFont="1" applyBorder="1" applyAlignment="1" applyProtection="1">
      <alignment horizontal="center" vertical="top" wrapText="1"/>
      <protection locked="0"/>
    </xf>
    <xf numFmtId="2" fontId="158" fillId="20" borderId="49" xfId="3" applyNumberFormat="1" applyFont="1" applyFill="1" applyBorder="1" applyAlignment="1" applyProtection="1">
      <alignment horizontal="center" vertical="center"/>
      <protection locked="0"/>
    </xf>
    <xf numFmtId="0" fontId="156" fillId="0" borderId="48" xfId="0" applyFont="1" applyBorder="1" applyAlignment="1" applyProtection="1">
      <alignment horizontal="center" vertical="center"/>
      <protection locked="0"/>
    </xf>
    <xf numFmtId="0" fontId="157" fillId="20" borderId="49" xfId="0" applyFont="1" applyFill="1" applyBorder="1" applyAlignment="1" applyProtection="1">
      <alignment horizontal="center" vertical="center"/>
      <protection locked="0"/>
    </xf>
    <xf numFmtId="0" fontId="156" fillId="0" borderId="50" xfId="0" applyFont="1" applyBorder="1" applyAlignment="1" applyProtection="1">
      <alignment horizontal="center" vertical="center"/>
      <protection locked="0"/>
    </xf>
    <xf numFmtId="0" fontId="157" fillId="20" borderId="1" xfId="0" applyFont="1" applyFill="1" applyBorder="1" applyAlignment="1" applyProtection="1">
      <alignment horizontal="center" vertical="center"/>
      <protection locked="0"/>
    </xf>
    <xf numFmtId="49" fontId="157" fillId="20" borderId="51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wrapText="1"/>
      <protection locked="0"/>
    </xf>
    <xf numFmtId="0" fontId="77" fillId="13" borderId="1" xfId="0" applyFont="1" applyFill="1" applyBorder="1" applyAlignment="1" applyProtection="1">
      <alignment horizontal="right"/>
      <protection locked="0"/>
    </xf>
    <xf numFmtId="0" fontId="77" fillId="13" borderId="40" xfId="0" applyFont="1" applyFill="1" applyBorder="1" applyAlignment="1">
      <alignment horizontal="right"/>
    </xf>
    <xf numFmtId="0" fontId="0" fillId="0" borderId="0" xfId="0" applyAlignment="1" applyProtection="1">
      <alignment horizontal="center" wrapText="1"/>
      <protection locked="0"/>
    </xf>
    <xf numFmtId="0" fontId="79" fillId="0" borderId="0" xfId="0" applyFont="1" applyAlignment="1" applyProtection="1">
      <alignment horizontal="center" wrapText="1"/>
      <protection locked="0"/>
    </xf>
    <xf numFmtId="0" fontId="76" fillId="13" borderId="15" xfId="0" applyFont="1" applyFill="1" applyBorder="1" applyAlignment="1" applyProtection="1">
      <alignment horizontal="center" wrapText="1"/>
      <protection locked="0"/>
    </xf>
    <xf numFmtId="0" fontId="126" fillId="13" borderId="0" xfId="0" applyFont="1" applyFill="1" applyAlignment="1" applyProtection="1">
      <alignment horizontal="center" wrapText="1"/>
      <protection locked="0"/>
    </xf>
    <xf numFmtId="0" fontId="127" fillId="13" borderId="16" xfId="0" applyFont="1" applyFill="1" applyBorder="1" applyAlignment="1" applyProtection="1">
      <alignment horizontal="center" wrapText="1"/>
      <protection locked="0"/>
    </xf>
    <xf numFmtId="0" fontId="127" fillId="13" borderId="0" xfId="0" applyFont="1" applyFill="1" applyAlignment="1" applyProtection="1">
      <alignment horizontal="center" wrapText="1"/>
      <protection locked="0"/>
    </xf>
    <xf numFmtId="0" fontId="77" fillId="13" borderId="1" xfId="0" applyFont="1" applyFill="1" applyBorder="1" applyAlignment="1">
      <alignment horizontal="right"/>
    </xf>
    <xf numFmtId="0" fontId="76" fillId="13" borderId="0" xfId="0" applyFont="1" applyFill="1" applyAlignment="1" applyProtection="1">
      <alignment horizontal="center" wrapText="1"/>
      <protection locked="0"/>
    </xf>
    <xf numFmtId="0" fontId="77" fillId="13" borderId="16" xfId="0" applyFont="1" applyFill="1" applyBorder="1" applyAlignment="1" applyProtection="1">
      <alignment horizontal="center" wrapText="1"/>
      <protection locked="0"/>
    </xf>
    <xf numFmtId="0" fontId="77" fillId="13" borderId="0" xfId="0" applyFont="1" applyFill="1" applyAlignment="1" applyProtection="1">
      <alignment horizontal="center" wrapText="1"/>
      <protection locked="0"/>
    </xf>
    <xf numFmtId="169" fontId="31" fillId="0" borderId="0" xfId="503" applyNumberFormat="1" applyFont="1" applyAlignment="1" applyProtection="1">
      <alignment horizontal="center" vertical="center" wrapText="1"/>
      <protection locked="0"/>
    </xf>
    <xf numFmtId="49" fontId="34" fillId="29" borderId="1" xfId="478" applyNumberFormat="1" applyFont="1" applyFill="1" applyBorder="1" applyAlignment="1" applyProtection="1">
      <alignment horizontal="center" vertical="center" wrapText="1"/>
      <protection locked="0"/>
    </xf>
    <xf numFmtId="49" fontId="62" fillId="30" borderId="1" xfId="478" applyNumberFormat="1" applyFont="1" applyFill="1" applyBorder="1" applyAlignment="1" applyProtection="1">
      <alignment horizontal="center" vertical="center" wrapText="1"/>
      <protection locked="0"/>
    </xf>
    <xf numFmtId="49" fontId="15" fillId="29" borderId="1" xfId="478" applyNumberFormat="1" applyFont="1" applyFill="1" applyBorder="1" applyAlignment="1">
      <alignment horizontal="center" vertical="center" wrapText="1"/>
    </xf>
    <xf numFmtId="0" fontId="70" fillId="0" borderId="0" xfId="465" applyFont="1" applyAlignment="1" applyProtection="1">
      <alignment horizontal="center" wrapText="1"/>
      <protection locked="0"/>
    </xf>
    <xf numFmtId="49" fontId="129" fillId="30" borderId="1" xfId="478" applyNumberFormat="1" applyFont="1" applyFill="1" applyBorder="1" applyAlignment="1" applyProtection="1">
      <alignment horizontal="center" vertical="center" wrapText="1"/>
      <protection locked="0"/>
    </xf>
    <xf numFmtId="4" fontId="63" fillId="29" borderId="1" xfId="3" applyNumberFormat="1" applyFont="1" applyFill="1" applyBorder="1" applyAlignment="1" applyProtection="1">
      <alignment horizontal="center" vertical="center" wrapText="1"/>
    </xf>
    <xf numFmtId="0" fontId="22" fillId="32" borderId="40" xfId="507" applyFont="1" applyFill="1" applyBorder="1" applyAlignment="1">
      <alignment horizontal="left" wrapText="1"/>
    </xf>
    <xf numFmtId="169" fontId="11" fillId="26" borderId="2" xfId="503" applyNumberFormat="1" applyFont="1" applyFill="1" applyBorder="1" applyAlignment="1" applyProtection="1">
      <alignment horizontal="center" vertical="center" wrapText="1"/>
      <protection locked="0"/>
    </xf>
    <xf numFmtId="169" fontId="11" fillId="26" borderId="3" xfId="503" applyNumberFormat="1" applyFont="1" applyFill="1" applyBorder="1" applyAlignment="1" applyProtection="1">
      <alignment horizontal="center" vertical="center" wrapText="1"/>
      <protection locked="0"/>
    </xf>
    <xf numFmtId="169" fontId="11" fillId="0" borderId="2" xfId="503" applyNumberFormat="1" applyFont="1" applyBorder="1" applyAlignment="1" applyProtection="1">
      <alignment horizontal="center" vertical="center"/>
      <protection locked="0"/>
    </xf>
    <xf numFmtId="169" fontId="11" fillId="0" borderId="3" xfId="503" applyNumberFormat="1" applyFont="1" applyBorder="1" applyAlignment="1" applyProtection="1">
      <alignment horizontal="center" vertical="center"/>
      <protection locked="0"/>
    </xf>
    <xf numFmtId="0" fontId="22" fillId="32" borderId="40" xfId="507" applyFont="1" applyFill="1" applyBorder="1" applyAlignment="1" applyProtection="1">
      <alignment horizontal="center" wrapText="1"/>
      <protection locked="0"/>
    </xf>
    <xf numFmtId="0" fontId="22" fillId="32" borderId="40" xfId="507" applyFont="1" applyFill="1" applyBorder="1" applyAlignment="1" applyProtection="1">
      <alignment horizontal="left" wrapText="1"/>
      <protection locked="0"/>
    </xf>
    <xf numFmtId="0" fontId="72" fillId="0" borderId="0" xfId="507" applyFont="1" applyAlignment="1" applyProtection="1">
      <alignment horizontal="center" vertical="center" wrapText="1"/>
      <protection locked="0"/>
    </xf>
    <xf numFmtId="0" fontId="22" fillId="32" borderId="40" xfId="507" applyFont="1" applyFill="1" applyBorder="1" applyAlignment="1">
      <alignment horizontal="left" vertical="center" wrapText="1"/>
    </xf>
    <xf numFmtId="169" fontId="31" fillId="0" borderId="0" xfId="503" applyNumberFormat="1" applyFont="1" applyAlignment="1" applyProtection="1">
      <alignment horizontal="center" vertical="center"/>
      <protection locked="0"/>
    </xf>
    <xf numFmtId="0" fontId="34" fillId="21" borderId="2" xfId="503" applyFont="1" applyFill="1" applyBorder="1" applyAlignment="1" applyProtection="1">
      <alignment horizontal="center" vertical="center"/>
      <protection locked="0"/>
    </xf>
    <xf numFmtId="0" fontId="34" fillId="21" borderId="3" xfId="503" applyFont="1" applyFill="1" applyBorder="1" applyAlignment="1" applyProtection="1">
      <alignment horizontal="center" vertical="center"/>
      <protection locked="0"/>
    </xf>
    <xf numFmtId="0" fontId="42" fillId="21" borderId="3" xfId="503" applyFont="1" applyFill="1" applyBorder="1" applyAlignment="1" applyProtection="1">
      <alignment horizontal="center" vertical="center"/>
      <protection locked="0"/>
    </xf>
    <xf numFmtId="0" fontId="19" fillId="0" borderId="0" xfId="507" applyFont="1" applyAlignment="1" applyProtection="1">
      <alignment horizontal="center" wrapText="1"/>
      <protection locked="0"/>
    </xf>
    <xf numFmtId="0" fontId="22" fillId="32" borderId="40" xfId="507" applyFont="1" applyFill="1" applyBorder="1" applyAlignment="1" applyProtection="1">
      <alignment horizontal="left" vertical="center" wrapText="1"/>
      <protection locked="0"/>
    </xf>
    <xf numFmtId="0" fontId="34" fillId="13" borderId="1" xfId="533" applyFont="1" applyFill="1" applyBorder="1" applyAlignment="1" applyProtection="1">
      <alignment horizontal="center" vertical="center" wrapText="1"/>
      <protection locked="0"/>
    </xf>
    <xf numFmtId="171" fontId="29" fillId="13" borderId="1" xfId="533" applyNumberFormat="1" applyFont="1" applyFill="1" applyBorder="1" applyAlignment="1" applyProtection="1">
      <alignment horizontal="center" vertical="center" wrapText="1"/>
      <protection locked="0"/>
    </xf>
    <xf numFmtId="0" fontId="35" fillId="13" borderId="1" xfId="533" applyFont="1" applyFill="1" applyBorder="1" applyAlignment="1" applyProtection="1">
      <alignment horizontal="center" vertical="center" wrapText="1"/>
      <protection locked="0"/>
    </xf>
    <xf numFmtId="0" fontId="36" fillId="0" borderId="2" xfId="533" applyFont="1" applyBorder="1" applyAlignment="1" applyProtection="1">
      <alignment horizontal="center" wrapText="1"/>
      <protection locked="0"/>
    </xf>
    <xf numFmtId="0" fontId="36" fillId="0" borderId="3" xfId="533" applyFont="1" applyBorder="1" applyAlignment="1" applyProtection="1">
      <alignment horizontal="center" wrapText="1"/>
      <protection locked="0"/>
    </xf>
    <xf numFmtId="0" fontId="36" fillId="0" borderId="4" xfId="533" applyFont="1" applyBorder="1" applyAlignment="1" applyProtection="1">
      <alignment horizontal="center" wrapText="1"/>
      <protection locked="0"/>
    </xf>
    <xf numFmtId="49" fontId="41" fillId="0" borderId="1" xfId="533" applyNumberFormat="1" applyFont="1" applyBorder="1" applyAlignment="1" applyProtection="1">
      <alignment horizontal="center" vertical="center"/>
      <protection locked="0"/>
    </xf>
    <xf numFmtId="0" fontId="35" fillId="21" borderId="8" xfId="533" applyFont="1" applyFill="1" applyBorder="1" applyAlignment="1" applyProtection="1">
      <alignment horizontal="center" vertical="center" wrapText="1"/>
      <protection locked="0"/>
    </xf>
    <xf numFmtId="0" fontId="35" fillId="21" borderId="9" xfId="533" applyFont="1" applyFill="1" applyBorder="1" applyAlignment="1" applyProtection="1">
      <alignment horizontal="center" vertical="center" wrapText="1"/>
      <protection locked="0"/>
    </xf>
    <xf numFmtId="0" fontId="31" fillId="23" borderId="1" xfId="533" applyFont="1" applyFill="1" applyBorder="1" applyAlignment="1" applyProtection="1">
      <alignment horizontal="right" vertical="center"/>
    </xf>
    <xf numFmtId="0" fontId="17" fillId="27" borderId="10" xfId="533" applyFont="1" applyFill="1" applyBorder="1" applyAlignment="1" applyProtection="1">
      <alignment horizontal="right" vertical="center"/>
    </xf>
    <xf numFmtId="0" fontId="31" fillId="22" borderId="1" xfId="533" applyFont="1" applyFill="1" applyBorder="1" applyAlignment="1" applyProtection="1">
      <alignment horizontal="center" vertical="center" wrapText="1"/>
    </xf>
    <xf numFmtId="0" fontId="31" fillId="23" borderId="1" xfId="533" applyFont="1" applyFill="1" applyBorder="1" applyAlignment="1" applyProtection="1">
      <alignment horizontal="center" vertical="center" wrapText="1"/>
    </xf>
    <xf numFmtId="0" fontId="31" fillId="24" borderId="1" xfId="533" applyFont="1" applyFill="1" applyBorder="1" applyAlignment="1" applyProtection="1">
      <alignment horizontal="center" vertical="center" textRotation="90"/>
    </xf>
    <xf numFmtId="0" fontId="40" fillId="25" borderId="1" xfId="533" applyFont="1" applyFill="1" applyBorder="1" applyAlignment="1" applyProtection="1">
      <alignment horizontal="center" vertical="center" textRotation="90" wrapText="1"/>
    </xf>
    <xf numFmtId="0" fontId="135" fillId="2" borderId="1" xfId="0" applyFont="1" applyFill="1" applyBorder="1" applyAlignment="1" applyProtection="1">
      <alignment horizontal="center" wrapText="1"/>
      <protection locked="0"/>
    </xf>
    <xf numFmtId="0" fontId="13" fillId="2" borderId="2" xfId="0" applyFont="1" applyFill="1" applyBorder="1" applyAlignment="1" applyProtection="1">
      <alignment horizontal="center" wrapText="1"/>
      <protection locked="0"/>
    </xf>
    <xf numFmtId="0" fontId="13" fillId="2" borderId="3" xfId="0" applyFont="1" applyFill="1" applyBorder="1" applyAlignment="1" applyProtection="1">
      <alignment horizontal="center" wrapText="1"/>
      <protection locked="0"/>
    </xf>
    <xf numFmtId="0" fontId="13" fillId="2" borderId="4" xfId="0" applyFont="1" applyFill="1" applyBorder="1" applyAlignment="1" applyProtection="1">
      <alignment horizontal="center" wrapText="1"/>
      <protection locked="0"/>
    </xf>
    <xf numFmtId="0" fontId="11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wrapText="1"/>
    </xf>
    <xf numFmtId="0" fontId="19" fillId="9" borderId="3" xfId="0" applyFont="1" applyFill="1" applyBorder="1" applyAlignment="1">
      <alignment horizontal="center" wrapText="1"/>
    </xf>
    <xf numFmtId="0" fontId="19" fillId="9" borderId="4" xfId="0" applyFont="1" applyFill="1" applyBorder="1" applyAlignment="1">
      <alignment horizontal="center" wrapText="1"/>
    </xf>
    <xf numFmtId="0" fontId="19" fillId="0" borderId="2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/>
    </xf>
    <xf numFmtId="0" fontId="19" fillId="0" borderId="4" xfId="0" applyFont="1" applyBorder="1" applyAlignment="1">
      <alignment horizontal="left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</cellXfs>
  <cellStyles count="55231">
    <cellStyle name="20% - Ênfase1 10" xfId="20"/>
    <cellStyle name="20% - Ênfase1 10 10" xfId="26436"/>
    <cellStyle name="20% - Ênfase1 10 11" xfId="38526"/>
    <cellStyle name="20% - Ênfase1 10 12" xfId="2175"/>
    <cellStyle name="20% - Ênfase1 10 2" xfId="50"/>
    <cellStyle name="20% - Ênfase1 10 2 10" xfId="38549"/>
    <cellStyle name="20% - Ênfase1 10 2 11" xfId="2198"/>
    <cellStyle name="20% - Ênfase1 10 2 2" xfId="1149"/>
    <cellStyle name="20% - Ênfase1 10 2 2 2" xfId="5248"/>
    <cellStyle name="20% - Ênfase1 10 2 2 2 2" xfId="11307"/>
    <cellStyle name="20% - Ênfase1 10 2 2 2 2 2" xfId="23427"/>
    <cellStyle name="20% - Ênfase1 10 2 2 2 2 3" xfId="35516"/>
    <cellStyle name="20% - Ênfase1 10 2 2 2 2 4" xfId="51874"/>
    <cellStyle name="20% - Ênfase1 10 2 2 2 3" xfId="17367"/>
    <cellStyle name="20% - Ênfase1 10 2 2 2 4" xfId="29457"/>
    <cellStyle name="20% - Ênfase1 10 2 2 2 5" xfId="43597"/>
    <cellStyle name="20% - Ênfase1 10 2 2 3" xfId="7273"/>
    <cellStyle name="20% - Ênfase1 10 2 2 3 2" xfId="13332"/>
    <cellStyle name="20% - Ênfase1 10 2 2 3 2 2" xfId="25452"/>
    <cellStyle name="20% - Ênfase1 10 2 2 3 2 3" xfId="37541"/>
    <cellStyle name="20% - Ênfase1 10 2 2 3 2 4" xfId="53899"/>
    <cellStyle name="20% - Ênfase1 10 2 2 3 3" xfId="19392"/>
    <cellStyle name="20% - Ênfase1 10 2 2 3 4" xfId="31482"/>
    <cellStyle name="20% - Ênfase1 10 2 2 3 5" xfId="45622"/>
    <cellStyle name="20% - Ênfase1 10 2 2 4" xfId="9277"/>
    <cellStyle name="20% - Ênfase1 10 2 2 4 2" xfId="21397"/>
    <cellStyle name="20% - Ênfase1 10 2 2 4 2 2" xfId="49839"/>
    <cellStyle name="20% - Ênfase1 10 2 2 4 3" xfId="33486"/>
    <cellStyle name="20% - Ênfase1 10 2 2 4 4" xfId="41562"/>
    <cellStyle name="20% - Ênfase1 10 2 2 5" xfId="15337"/>
    <cellStyle name="20% - Ênfase1 10 2 2 5 2" xfId="47790"/>
    <cellStyle name="20% - Ênfase1 10 2 2 6" xfId="27452"/>
    <cellStyle name="20% - Ênfase1 10 2 2 7" xfId="39542"/>
    <cellStyle name="20% - Ênfase1 10 2 2 8" xfId="3211"/>
    <cellStyle name="20% - Ênfase1 10 2 3" xfId="640"/>
    <cellStyle name="20% - Ênfase1 10 2 3 2" xfId="4753"/>
    <cellStyle name="20% - Ênfase1 10 2 3 2 2" xfId="10812"/>
    <cellStyle name="20% - Ênfase1 10 2 3 2 2 2" xfId="22932"/>
    <cellStyle name="20% - Ênfase1 10 2 3 2 2 3" xfId="35021"/>
    <cellStyle name="20% - Ênfase1 10 2 3 2 2 4" xfId="51379"/>
    <cellStyle name="20% - Ênfase1 10 2 3 2 3" xfId="16872"/>
    <cellStyle name="20% - Ênfase1 10 2 3 2 4" xfId="28962"/>
    <cellStyle name="20% - Ênfase1 10 2 3 2 5" xfId="43102"/>
    <cellStyle name="20% - Ênfase1 10 2 3 3" xfId="6778"/>
    <cellStyle name="20% - Ênfase1 10 2 3 3 2" xfId="12837"/>
    <cellStyle name="20% - Ênfase1 10 2 3 3 2 2" xfId="24957"/>
    <cellStyle name="20% - Ênfase1 10 2 3 3 2 3" xfId="37046"/>
    <cellStyle name="20% - Ênfase1 10 2 3 3 2 4" xfId="53404"/>
    <cellStyle name="20% - Ênfase1 10 2 3 3 3" xfId="18897"/>
    <cellStyle name="20% - Ênfase1 10 2 3 3 4" xfId="30987"/>
    <cellStyle name="20% - Ênfase1 10 2 3 3 5" xfId="45127"/>
    <cellStyle name="20% - Ênfase1 10 2 3 4" xfId="8782"/>
    <cellStyle name="20% - Ênfase1 10 2 3 4 2" xfId="20902"/>
    <cellStyle name="20% - Ênfase1 10 2 3 4 2 2" xfId="49334"/>
    <cellStyle name="20% - Ênfase1 10 2 3 4 3" xfId="32991"/>
    <cellStyle name="20% - Ênfase1 10 2 3 4 4" xfId="41057"/>
    <cellStyle name="20% - Ênfase1 10 2 3 5" xfId="14842"/>
    <cellStyle name="20% - Ênfase1 10 2 3 5 2" xfId="47286"/>
    <cellStyle name="20% - Ênfase1 10 2 3 6" xfId="26957"/>
    <cellStyle name="20% - Ênfase1 10 2 3 7" xfId="39047"/>
    <cellStyle name="20% - Ênfase1 10 2 3 8" xfId="2705"/>
    <cellStyle name="20% - Ênfase1 10 2 4" xfId="1694"/>
    <cellStyle name="20% - Ênfase1 10 2 4 2" xfId="5786"/>
    <cellStyle name="20% - Ênfase1 10 2 4 2 2" xfId="11845"/>
    <cellStyle name="20% - Ênfase1 10 2 4 2 2 2" xfId="23965"/>
    <cellStyle name="20% - Ênfase1 10 2 4 2 2 3" xfId="36054"/>
    <cellStyle name="20% - Ênfase1 10 2 4 2 2 4" xfId="52412"/>
    <cellStyle name="20% - Ênfase1 10 2 4 2 3" xfId="17905"/>
    <cellStyle name="20% - Ênfase1 10 2 4 2 4" xfId="29995"/>
    <cellStyle name="20% - Ênfase1 10 2 4 2 5" xfId="44135"/>
    <cellStyle name="20% - Ênfase1 10 2 4 3" xfId="7786"/>
    <cellStyle name="20% - Ênfase1 10 2 4 3 2" xfId="13845"/>
    <cellStyle name="20% - Ênfase1 10 2 4 3 2 2" xfId="25965"/>
    <cellStyle name="20% - Ênfase1 10 2 4 3 2 3" xfId="38054"/>
    <cellStyle name="20% - Ênfase1 10 2 4 3 2 4" xfId="54412"/>
    <cellStyle name="20% - Ênfase1 10 2 4 3 3" xfId="19905"/>
    <cellStyle name="20% - Ênfase1 10 2 4 3 4" xfId="31995"/>
    <cellStyle name="20% - Ênfase1 10 2 4 3 5" xfId="46135"/>
    <cellStyle name="20% - Ênfase1 10 2 4 4" xfId="9815"/>
    <cellStyle name="20% - Ênfase1 10 2 4 4 2" xfId="21935"/>
    <cellStyle name="20% - Ênfase1 10 2 4 4 2 2" xfId="50378"/>
    <cellStyle name="20% - Ênfase1 10 2 4 4 3" xfId="34024"/>
    <cellStyle name="20% - Ênfase1 10 2 4 4 4" xfId="42101"/>
    <cellStyle name="20% - Ênfase1 10 2 4 5" xfId="15875"/>
    <cellStyle name="20% - Ênfase1 10 2 4 5 2" xfId="48329"/>
    <cellStyle name="20% - Ênfase1 10 2 4 6" xfId="27965"/>
    <cellStyle name="20% - Ênfase1 10 2 4 7" xfId="40055"/>
    <cellStyle name="20% - Ênfase1 10 2 4 8" xfId="3752"/>
    <cellStyle name="20% - Ênfase1 10 2 5" xfId="4249"/>
    <cellStyle name="20% - Ênfase1 10 2 5 2" xfId="10309"/>
    <cellStyle name="20% - Ênfase1 10 2 5 2 2" xfId="22429"/>
    <cellStyle name="20% - Ênfase1 10 2 5 2 3" xfId="34518"/>
    <cellStyle name="20% - Ênfase1 10 2 5 2 4" xfId="50875"/>
    <cellStyle name="20% - Ênfase1 10 2 5 3" xfId="16369"/>
    <cellStyle name="20% - Ênfase1 10 2 5 4" xfId="28459"/>
    <cellStyle name="20% - Ênfase1 10 2 5 5" xfId="42598"/>
    <cellStyle name="20% - Ênfase1 10 2 6" xfId="6280"/>
    <cellStyle name="20% - Ênfase1 10 2 6 2" xfId="12339"/>
    <cellStyle name="20% - Ênfase1 10 2 6 2 2" xfId="24459"/>
    <cellStyle name="20% - Ênfase1 10 2 6 2 3" xfId="36548"/>
    <cellStyle name="20% - Ênfase1 10 2 6 2 4" xfId="52906"/>
    <cellStyle name="20% - Ênfase1 10 2 6 3" xfId="18399"/>
    <cellStyle name="20% - Ênfase1 10 2 6 4" xfId="30489"/>
    <cellStyle name="20% - Ênfase1 10 2 6 5" xfId="44629"/>
    <cellStyle name="20% - Ênfase1 10 2 7" xfId="8279"/>
    <cellStyle name="20% - Ênfase1 10 2 7 2" xfId="20399"/>
    <cellStyle name="20% - Ênfase1 10 2 7 2 2" xfId="48825"/>
    <cellStyle name="20% - Ênfase1 10 2 7 3" xfId="32488"/>
    <cellStyle name="20% - Ênfase1 10 2 7 4" xfId="40548"/>
    <cellStyle name="20% - Ênfase1 10 2 8" xfId="14339"/>
    <cellStyle name="20% - Ênfase1 10 2 8 2" xfId="46780"/>
    <cellStyle name="20% - Ênfase1 10 2 9" xfId="26459"/>
    <cellStyle name="20% - Ênfase1 10 3" xfId="1125"/>
    <cellStyle name="20% - Ênfase1 10 3 2" xfId="5224"/>
    <cellStyle name="20% - Ênfase1 10 3 2 2" xfId="11283"/>
    <cellStyle name="20% - Ênfase1 10 3 2 2 2" xfId="23403"/>
    <cellStyle name="20% - Ênfase1 10 3 2 2 3" xfId="35492"/>
    <cellStyle name="20% - Ênfase1 10 3 2 2 4" xfId="51850"/>
    <cellStyle name="20% - Ênfase1 10 3 2 3" xfId="17343"/>
    <cellStyle name="20% - Ênfase1 10 3 2 4" xfId="29433"/>
    <cellStyle name="20% - Ênfase1 10 3 2 5" xfId="43573"/>
    <cellStyle name="20% - Ênfase1 10 3 3" xfId="7249"/>
    <cellStyle name="20% - Ênfase1 10 3 3 2" xfId="13308"/>
    <cellStyle name="20% - Ênfase1 10 3 3 2 2" xfId="25428"/>
    <cellStyle name="20% - Ênfase1 10 3 3 2 3" xfId="37517"/>
    <cellStyle name="20% - Ênfase1 10 3 3 2 4" xfId="53875"/>
    <cellStyle name="20% - Ênfase1 10 3 3 3" xfId="19368"/>
    <cellStyle name="20% - Ênfase1 10 3 3 4" xfId="31458"/>
    <cellStyle name="20% - Ênfase1 10 3 3 5" xfId="45598"/>
    <cellStyle name="20% - Ênfase1 10 3 4" xfId="9253"/>
    <cellStyle name="20% - Ênfase1 10 3 4 2" xfId="21373"/>
    <cellStyle name="20% - Ênfase1 10 3 4 2 2" xfId="49815"/>
    <cellStyle name="20% - Ênfase1 10 3 4 3" xfId="33462"/>
    <cellStyle name="20% - Ênfase1 10 3 4 4" xfId="41538"/>
    <cellStyle name="20% - Ênfase1 10 3 5" xfId="15313"/>
    <cellStyle name="20% - Ênfase1 10 3 5 2" xfId="47766"/>
    <cellStyle name="20% - Ênfase1 10 3 6" xfId="27428"/>
    <cellStyle name="20% - Ênfase1 10 3 7" xfId="39518"/>
    <cellStyle name="20% - Ênfase1 10 3 8" xfId="3187"/>
    <cellStyle name="20% - Ênfase1 10 4" xfId="617"/>
    <cellStyle name="20% - Ênfase1 10 4 2" xfId="4730"/>
    <cellStyle name="20% - Ênfase1 10 4 2 2" xfId="10789"/>
    <cellStyle name="20% - Ênfase1 10 4 2 2 2" xfId="22909"/>
    <cellStyle name="20% - Ênfase1 10 4 2 2 3" xfId="34998"/>
    <cellStyle name="20% - Ênfase1 10 4 2 2 4" xfId="51356"/>
    <cellStyle name="20% - Ênfase1 10 4 2 3" xfId="16849"/>
    <cellStyle name="20% - Ênfase1 10 4 2 4" xfId="28939"/>
    <cellStyle name="20% - Ênfase1 10 4 2 5" xfId="43079"/>
    <cellStyle name="20% - Ênfase1 10 4 3" xfId="6755"/>
    <cellStyle name="20% - Ênfase1 10 4 3 2" xfId="12814"/>
    <cellStyle name="20% - Ênfase1 10 4 3 2 2" xfId="24934"/>
    <cellStyle name="20% - Ênfase1 10 4 3 2 3" xfId="37023"/>
    <cellStyle name="20% - Ênfase1 10 4 3 2 4" xfId="53381"/>
    <cellStyle name="20% - Ênfase1 10 4 3 3" xfId="18874"/>
    <cellStyle name="20% - Ênfase1 10 4 3 4" xfId="30964"/>
    <cellStyle name="20% - Ênfase1 10 4 3 5" xfId="45104"/>
    <cellStyle name="20% - Ênfase1 10 4 4" xfId="8759"/>
    <cellStyle name="20% - Ênfase1 10 4 4 2" xfId="20879"/>
    <cellStyle name="20% - Ênfase1 10 4 4 2 2" xfId="49311"/>
    <cellStyle name="20% - Ênfase1 10 4 4 3" xfId="32968"/>
    <cellStyle name="20% - Ênfase1 10 4 4 4" xfId="41034"/>
    <cellStyle name="20% - Ênfase1 10 4 5" xfId="14819"/>
    <cellStyle name="20% - Ênfase1 10 4 5 2" xfId="47263"/>
    <cellStyle name="20% - Ênfase1 10 4 6" xfId="26934"/>
    <cellStyle name="20% - Ênfase1 10 4 7" xfId="39024"/>
    <cellStyle name="20% - Ênfase1 10 4 8" xfId="2682"/>
    <cellStyle name="20% - Ênfase1 10 5" xfId="1671"/>
    <cellStyle name="20% - Ênfase1 10 5 2" xfId="5763"/>
    <cellStyle name="20% - Ênfase1 10 5 2 2" xfId="11822"/>
    <cellStyle name="20% - Ênfase1 10 5 2 2 2" xfId="23942"/>
    <cellStyle name="20% - Ênfase1 10 5 2 2 3" xfId="36031"/>
    <cellStyle name="20% - Ênfase1 10 5 2 2 4" xfId="52389"/>
    <cellStyle name="20% - Ênfase1 10 5 2 3" xfId="17882"/>
    <cellStyle name="20% - Ênfase1 10 5 2 4" xfId="29972"/>
    <cellStyle name="20% - Ênfase1 10 5 2 5" xfId="44112"/>
    <cellStyle name="20% - Ênfase1 10 5 3" xfId="7763"/>
    <cellStyle name="20% - Ênfase1 10 5 3 2" xfId="13822"/>
    <cellStyle name="20% - Ênfase1 10 5 3 2 2" xfId="25942"/>
    <cellStyle name="20% - Ênfase1 10 5 3 2 3" xfId="38031"/>
    <cellStyle name="20% - Ênfase1 10 5 3 2 4" xfId="54389"/>
    <cellStyle name="20% - Ênfase1 10 5 3 3" xfId="19882"/>
    <cellStyle name="20% - Ênfase1 10 5 3 4" xfId="31972"/>
    <cellStyle name="20% - Ênfase1 10 5 3 5" xfId="46112"/>
    <cellStyle name="20% - Ênfase1 10 5 4" xfId="9792"/>
    <cellStyle name="20% - Ênfase1 10 5 4 2" xfId="21912"/>
    <cellStyle name="20% - Ênfase1 10 5 4 2 2" xfId="50355"/>
    <cellStyle name="20% - Ênfase1 10 5 4 3" xfId="34001"/>
    <cellStyle name="20% - Ênfase1 10 5 4 4" xfId="42078"/>
    <cellStyle name="20% - Ênfase1 10 5 5" xfId="15852"/>
    <cellStyle name="20% - Ênfase1 10 5 5 2" xfId="48306"/>
    <cellStyle name="20% - Ênfase1 10 5 6" xfId="27942"/>
    <cellStyle name="20% - Ênfase1 10 5 7" xfId="40032"/>
    <cellStyle name="20% - Ênfase1 10 5 8" xfId="3729"/>
    <cellStyle name="20% - Ênfase1 10 6" xfId="4226"/>
    <cellStyle name="20% - Ênfase1 10 6 2" xfId="10286"/>
    <cellStyle name="20% - Ênfase1 10 6 2 2" xfId="22406"/>
    <cellStyle name="20% - Ênfase1 10 6 2 3" xfId="34495"/>
    <cellStyle name="20% - Ênfase1 10 6 2 4" xfId="50852"/>
    <cellStyle name="20% - Ênfase1 10 6 3" xfId="16346"/>
    <cellStyle name="20% - Ênfase1 10 6 4" xfId="28436"/>
    <cellStyle name="20% - Ênfase1 10 6 5" xfId="42575"/>
    <cellStyle name="20% - Ênfase1 10 7" xfId="6257"/>
    <cellStyle name="20% - Ênfase1 10 7 2" xfId="12316"/>
    <cellStyle name="20% - Ênfase1 10 7 2 2" xfId="24436"/>
    <cellStyle name="20% - Ênfase1 10 7 2 3" xfId="36525"/>
    <cellStyle name="20% - Ênfase1 10 7 2 4" xfId="52883"/>
    <cellStyle name="20% - Ênfase1 10 7 3" xfId="18376"/>
    <cellStyle name="20% - Ênfase1 10 7 4" xfId="30466"/>
    <cellStyle name="20% - Ênfase1 10 7 5" xfId="44606"/>
    <cellStyle name="20% - Ênfase1 10 8" xfId="8256"/>
    <cellStyle name="20% - Ênfase1 10 8 2" xfId="20376"/>
    <cellStyle name="20% - Ênfase1 10 8 2 2" xfId="48802"/>
    <cellStyle name="20% - Ênfase1 10 8 3" xfId="32465"/>
    <cellStyle name="20% - Ênfase1 10 8 4" xfId="40525"/>
    <cellStyle name="20% - Ênfase1 10 9" xfId="14316"/>
    <cellStyle name="20% - Ênfase1 10 9 2" xfId="46757"/>
    <cellStyle name="20% - Ênfase1 11" xfId="54"/>
    <cellStyle name="20% - Ênfase1 11 10" xfId="26462"/>
    <cellStyle name="20% - Ênfase1 11 11" xfId="38552"/>
    <cellStyle name="20% - Ênfase1 11 12" xfId="2201"/>
    <cellStyle name="20% - Ênfase1 11 2" xfId="42"/>
    <cellStyle name="20% - Ênfase1 11 2 10" xfId="38543"/>
    <cellStyle name="20% - Ênfase1 11 2 11" xfId="2192"/>
    <cellStyle name="20% - Ênfase1 11 2 2" xfId="1143"/>
    <cellStyle name="20% - Ênfase1 11 2 2 2" xfId="5242"/>
    <cellStyle name="20% - Ênfase1 11 2 2 2 2" xfId="11301"/>
    <cellStyle name="20% - Ênfase1 11 2 2 2 2 2" xfId="23421"/>
    <cellStyle name="20% - Ênfase1 11 2 2 2 2 3" xfId="35510"/>
    <cellStyle name="20% - Ênfase1 11 2 2 2 2 4" xfId="51868"/>
    <cellStyle name="20% - Ênfase1 11 2 2 2 3" xfId="17361"/>
    <cellStyle name="20% - Ênfase1 11 2 2 2 4" xfId="29451"/>
    <cellStyle name="20% - Ênfase1 11 2 2 2 5" xfId="43591"/>
    <cellStyle name="20% - Ênfase1 11 2 2 3" xfId="7267"/>
    <cellStyle name="20% - Ênfase1 11 2 2 3 2" xfId="13326"/>
    <cellStyle name="20% - Ênfase1 11 2 2 3 2 2" xfId="25446"/>
    <cellStyle name="20% - Ênfase1 11 2 2 3 2 3" xfId="37535"/>
    <cellStyle name="20% - Ênfase1 11 2 2 3 2 4" xfId="53893"/>
    <cellStyle name="20% - Ênfase1 11 2 2 3 3" xfId="19386"/>
    <cellStyle name="20% - Ênfase1 11 2 2 3 4" xfId="31476"/>
    <cellStyle name="20% - Ênfase1 11 2 2 3 5" xfId="45616"/>
    <cellStyle name="20% - Ênfase1 11 2 2 4" xfId="9271"/>
    <cellStyle name="20% - Ênfase1 11 2 2 4 2" xfId="21391"/>
    <cellStyle name="20% - Ênfase1 11 2 2 4 2 2" xfId="49833"/>
    <cellStyle name="20% - Ênfase1 11 2 2 4 3" xfId="33480"/>
    <cellStyle name="20% - Ênfase1 11 2 2 4 4" xfId="41556"/>
    <cellStyle name="20% - Ênfase1 11 2 2 5" xfId="15331"/>
    <cellStyle name="20% - Ênfase1 11 2 2 5 2" xfId="47784"/>
    <cellStyle name="20% - Ênfase1 11 2 2 6" xfId="27446"/>
    <cellStyle name="20% - Ênfase1 11 2 2 7" xfId="39536"/>
    <cellStyle name="20% - Ênfase1 11 2 2 8" xfId="3205"/>
    <cellStyle name="20% - Ênfase1 11 2 3" xfId="634"/>
    <cellStyle name="20% - Ênfase1 11 2 3 2" xfId="4747"/>
    <cellStyle name="20% - Ênfase1 11 2 3 2 2" xfId="10806"/>
    <cellStyle name="20% - Ênfase1 11 2 3 2 2 2" xfId="22926"/>
    <cellStyle name="20% - Ênfase1 11 2 3 2 2 3" xfId="35015"/>
    <cellStyle name="20% - Ênfase1 11 2 3 2 2 4" xfId="51373"/>
    <cellStyle name="20% - Ênfase1 11 2 3 2 3" xfId="16866"/>
    <cellStyle name="20% - Ênfase1 11 2 3 2 4" xfId="28956"/>
    <cellStyle name="20% - Ênfase1 11 2 3 2 5" xfId="43096"/>
    <cellStyle name="20% - Ênfase1 11 2 3 3" xfId="6772"/>
    <cellStyle name="20% - Ênfase1 11 2 3 3 2" xfId="12831"/>
    <cellStyle name="20% - Ênfase1 11 2 3 3 2 2" xfId="24951"/>
    <cellStyle name="20% - Ênfase1 11 2 3 3 2 3" xfId="37040"/>
    <cellStyle name="20% - Ênfase1 11 2 3 3 2 4" xfId="53398"/>
    <cellStyle name="20% - Ênfase1 11 2 3 3 3" xfId="18891"/>
    <cellStyle name="20% - Ênfase1 11 2 3 3 4" xfId="30981"/>
    <cellStyle name="20% - Ênfase1 11 2 3 3 5" xfId="45121"/>
    <cellStyle name="20% - Ênfase1 11 2 3 4" xfId="8776"/>
    <cellStyle name="20% - Ênfase1 11 2 3 4 2" xfId="20896"/>
    <cellStyle name="20% - Ênfase1 11 2 3 4 2 2" xfId="49328"/>
    <cellStyle name="20% - Ênfase1 11 2 3 4 3" xfId="32985"/>
    <cellStyle name="20% - Ênfase1 11 2 3 4 4" xfId="41051"/>
    <cellStyle name="20% - Ênfase1 11 2 3 5" xfId="14836"/>
    <cellStyle name="20% - Ênfase1 11 2 3 5 2" xfId="47280"/>
    <cellStyle name="20% - Ênfase1 11 2 3 6" xfId="26951"/>
    <cellStyle name="20% - Ênfase1 11 2 3 7" xfId="39041"/>
    <cellStyle name="20% - Ênfase1 11 2 3 8" xfId="2699"/>
    <cellStyle name="20% - Ênfase1 11 2 4" xfId="1688"/>
    <cellStyle name="20% - Ênfase1 11 2 4 2" xfId="5780"/>
    <cellStyle name="20% - Ênfase1 11 2 4 2 2" xfId="11839"/>
    <cellStyle name="20% - Ênfase1 11 2 4 2 2 2" xfId="23959"/>
    <cellStyle name="20% - Ênfase1 11 2 4 2 2 3" xfId="36048"/>
    <cellStyle name="20% - Ênfase1 11 2 4 2 2 4" xfId="52406"/>
    <cellStyle name="20% - Ênfase1 11 2 4 2 3" xfId="17899"/>
    <cellStyle name="20% - Ênfase1 11 2 4 2 4" xfId="29989"/>
    <cellStyle name="20% - Ênfase1 11 2 4 2 5" xfId="44129"/>
    <cellStyle name="20% - Ênfase1 11 2 4 3" xfId="7780"/>
    <cellStyle name="20% - Ênfase1 11 2 4 3 2" xfId="13839"/>
    <cellStyle name="20% - Ênfase1 11 2 4 3 2 2" xfId="25959"/>
    <cellStyle name="20% - Ênfase1 11 2 4 3 2 3" xfId="38048"/>
    <cellStyle name="20% - Ênfase1 11 2 4 3 2 4" xfId="54406"/>
    <cellStyle name="20% - Ênfase1 11 2 4 3 3" xfId="19899"/>
    <cellStyle name="20% - Ênfase1 11 2 4 3 4" xfId="31989"/>
    <cellStyle name="20% - Ênfase1 11 2 4 3 5" xfId="46129"/>
    <cellStyle name="20% - Ênfase1 11 2 4 4" xfId="9809"/>
    <cellStyle name="20% - Ênfase1 11 2 4 4 2" xfId="21929"/>
    <cellStyle name="20% - Ênfase1 11 2 4 4 2 2" xfId="50372"/>
    <cellStyle name="20% - Ênfase1 11 2 4 4 3" xfId="34018"/>
    <cellStyle name="20% - Ênfase1 11 2 4 4 4" xfId="42095"/>
    <cellStyle name="20% - Ênfase1 11 2 4 5" xfId="15869"/>
    <cellStyle name="20% - Ênfase1 11 2 4 5 2" xfId="48323"/>
    <cellStyle name="20% - Ênfase1 11 2 4 6" xfId="27959"/>
    <cellStyle name="20% - Ênfase1 11 2 4 7" xfId="40049"/>
    <cellStyle name="20% - Ênfase1 11 2 4 8" xfId="3746"/>
    <cellStyle name="20% - Ênfase1 11 2 5" xfId="4243"/>
    <cellStyle name="20% - Ênfase1 11 2 5 2" xfId="10303"/>
    <cellStyle name="20% - Ênfase1 11 2 5 2 2" xfId="22423"/>
    <cellStyle name="20% - Ênfase1 11 2 5 2 3" xfId="34512"/>
    <cellStyle name="20% - Ênfase1 11 2 5 2 4" xfId="50869"/>
    <cellStyle name="20% - Ênfase1 11 2 5 3" xfId="16363"/>
    <cellStyle name="20% - Ênfase1 11 2 5 4" xfId="28453"/>
    <cellStyle name="20% - Ênfase1 11 2 5 5" xfId="42592"/>
    <cellStyle name="20% - Ênfase1 11 2 6" xfId="6274"/>
    <cellStyle name="20% - Ênfase1 11 2 6 2" xfId="12333"/>
    <cellStyle name="20% - Ênfase1 11 2 6 2 2" xfId="24453"/>
    <cellStyle name="20% - Ênfase1 11 2 6 2 3" xfId="36542"/>
    <cellStyle name="20% - Ênfase1 11 2 6 2 4" xfId="52900"/>
    <cellStyle name="20% - Ênfase1 11 2 6 3" xfId="18393"/>
    <cellStyle name="20% - Ênfase1 11 2 6 4" xfId="30483"/>
    <cellStyle name="20% - Ênfase1 11 2 6 5" xfId="44623"/>
    <cellStyle name="20% - Ênfase1 11 2 7" xfId="8273"/>
    <cellStyle name="20% - Ênfase1 11 2 7 2" xfId="20393"/>
    <cellStyle name="20% - Ênfase1 11 2 7 2 2" xfId="48819"/>
    <cellStyle name="20% - Ênfase1 11 2 7 3" xfId="32482"/>
    <cellStyle name="20% - Ênfase1 11 2 7 4" xfId="40542"/>
    <cellStyle name="20% - Ênfase1 11 2 8" xfId="14333"/>
    <cellStyle name="20% - Ênfase1 11 2 8 2" xfId="46774"/>
    <cellStyle name="20% - Ênfase1 11 2 9" xfId="26453"/>
    <cellStyle name="20% - Ênfase1 11 3" xfId="1153"/>
    <cellStyle name="20% - Ênfase1 11 3 2" xfId="5252"/>
    <cellStyle name="20% - Ênfase1 11 3 2 2" xfId="11311"/>
    <cellStyle name="20% - Ênfase1 11 3 2 2 2" xfId="23431"/>
    <cellStyle name="20% - Ênfase1 11 3 2 2 3" xfId="35520"/>
    <cellStyle name="20% - Ênfase1 11 3 2 2 4" xfId="51878"/>
    <cellStyle name="20% - Ênfase1 11 3 2 3" xfId="17371"/>
    <cellStyle name="20% - Ênfase1 11 3 2 4" xfId="29461"/>
    <cellStyle name="20% - Ênfase1 11 3 2 5" xfId="43601"/>
    <cellStyle name="20% - Ênfase1 11 3 3" xfId="7277"/>
    <cellStyle name="20% - Ênfase1 11 3 3 2" xfId="13336"/>
    <cellStyle name="20% - Ênfase1 11 3 3 2 2" xfId="25456"/>
    <cellStyle name="20% - Ênfase1 11 3 3 2 3" xfId="37545"/>
    <cellStyle name="20% - Ênfase1 11 3 3 2 4" xfId="53903"/>
    <cellStyle name="20% - Ênfase1 11 3 3 3" xfId="19396"/>
    <cellStyle name="20% - Ênfase1 11 3 3 4" xfId="31486"/>
    <cellStyle name="20% - Ênfase1 11 3 3 5" xfId="45626"/>
    <cellStyle name="20% - Ênfase1 11 3 4" xfId="9281"/>
    <cellStyle name="20% - Ênfase1 11 3 4 2" xfId="21401"/>
    <cellStyle name="20% - Ênfase1 11 3 4 2 2" xfId="49843"/>
    <cellStyle name="20% - Ênfase1 11 3 4 3" xfId="33490"/>
    <cellStyle name="20% - Ênfase1 11 3 4 4" xfId="41566"/>
    <cellStyle name="20% - Ênfase1 11 3 5" xfId="15341"/>
    <cellStyle name="20% - Ênfase1 11 3 5 2" xfId="47794"/>
    <cellStyle name="20% - Ênfase1 11 3 6" xfId="27456"/>
    <cellStyle name="20% - Ênfase1 11 3 7" xfId="39546"/>
    <cellStyle name="20% - Ênfase1 11 3 8" xfId="3215"/>
    <cellStyle name="20% - Ênfase1 11 4" xfId="643"/>
    <cellStyle name="20% - Ênfase1 11 4 2" xfId="4756"/>
    <cellStyle name="20% - Ênfase1 11 4 2 2" xfId="10815"/>
    <cellStyle name="20% - Ênfase1 11 4 2 2 2" xfId="22935"/>
    <cellStyle name="20% - Ênfase1 11 4 2 2 3" xfId="35024"/>
    <cellStyle name="20% - Ênfase1 11 4 2 2 4" xfId="51382"/>
    <cellStyle name="20% - Ênfase1 11 4 2 3" xfId="16875"/>
    <cellStyle name="20% - Ênfase1 11 4 2 4" xfId="28965"/>
    <cellStyle name="20% - Ênfase1 11 4 2 5" xfId="43105"/>
    <cellStyle name="20% - Ênfase1 11 4 3" xfId="6781"/>
    <cellStyle name="20% - Ênfase1 11 4 3 2" xfId="12840"/>
    <cellStyle name="20% - Ênfase1 11 4 3 2 2" xfId="24960"/>
    <cellStyle name="20% - Ênfase1 11 4 3 2 3" xfId="37049"/>
    <cellStyle name="20% - Ênfase1 11 4 3 2 4" xfId="53407"/>
    <cellStyle name="20% - Ênfase1 11 4 3 3" xfId="18900"/>
    <cellStyle name="20% - Ênfase1 11 4 3 4" xfId="30990"/>
    <cellStyle name="20% - Ênfase1 11 4 3 5" xfId="45130"/>
    <cellStyle name="20% - Ênfase1 11 4 4" xfId="8785"/>
    <cellStyle name="20% - Ênfase1 11 4 4 2" xfId="20905"/>
    <cellStyle name="20% - Ênfase1 11 4 4 2 2" xfId="49337"/>
    <cellStyle name="20% - Ênfase1 11 4 4 3" xfId="32994"/>
    <cellStyle name="20% - Ênfase1 11 4 4 4" xfId="41060"/>
    <cellStyle name="20% - Ênfase1 11 4 5" xfId="14845"/>
    <cellStyle name="20% - Ênfase1 11 4 5 2" xfId="47289"/>
    <cellStyle name="20% - Ênfase1 11 4 6" xfId="26960"/>
    <cellStyle name="20% - Ênfase1 11 4 7" xfId="39050"/>
    <cellStyle name="20% - Ênfase1 11 4 8" xfId="2708"/>
    <cellStyle name="20% - Ênfase1 11 5" xfId="1697"/>
    <cellStyle name="20% - Ênfase1 11 5 2" xfId="5789"/>
    <cellStyle name="20% - Ênfase1 11 5 2 2" xfId="11848"/>
    <cellStyle name="20% - Ênfase1 11 5 2 2 2" xfId="23968"/>
    <cellStyle name="20% - Ênfase1 11 5 2 2 3" xfId="36057"/>
    <cellStyle name="20% - Ênfase1 11 5 2 2 4" xfId="52415"/>
    <cellStyle name="20% - Ênfase1 11 5 2 3" xfId="17908"/>
    <cellStyle name="20% - Ênfase1 11 5 2 4" xfId="29998"/>
    <cellStyle name="20% - Ênfase1 11 5 2 5" xfId="44138"/>
    <cellStyle name="20% - Ênfase1 11 5 3" xfId="7789"/>
    <cellStyle name="20% - Ênfase1 11 5 3 2" xfId="13848"/>
    <cellStyle name="20% - Ênfase1 11 5 3 2 2" xfId="25968"/>
    <cellStyle name="20% - Ênfase1 11 5 3 2 3" xfId="38057"/>
    <cellStyle name="20% - Ênfase1 11 5 3 2 4" xfId="54415"/>
    <cellStyle name="20% - Ênfase1 11 5 3 3" xfId="19908"/>
    <cellStyle name="20% - Ênfase1 11 5 3 4" xfId="31998"/>
    <cellStyle name="20% - Ênfase1 11 5 3 5" xfId="46138"/>
    <cellStyle name="20% - Ênfase1 11 5 4" xfId="9818"/>
    <cellStyle name="20% - Ênfase1 11 5 4 2" xfId="21938"/>
    <cellStyle name="20% - Ênfase1 11 5 4 2 2" xfId="50381"/>
    <cellStyle name="20% - Ênfase1 11 5 4 3" xfId="34027"/>
    <cellStyle name="20% - Ênfase1 11 5 4 4" xfId="42104"/>
    <cellStyle name="20% - Ênfase1 11 5 5" xfId="15878"/>
    <cellStyle name="20% - Ênfase1 11 5 5 2" xfId="48332"/>
    <cellStyle name="20% - Ênfase1 11 5 6" xfId="27968"/>
    <cellStyle name="20% - Ênfase1 11 5 7" xfId="40058"/>
    <cellStyle name="20% - Ênfase1 11 5 8" xfId="3755"/>
    <cellStyle name="20% - Ênfase1 11 6" xfId="4252"/>
    <cellStyle name="20% - Ênfase1 11 6 2" xfId="10312"/>
    <cellStyle name="20% - Ênfase1 11 6 2 2" xfId="22432"/>
    <cellStyle name="20% - Ênfase1 11 6 2 3" xfId="34521"/>
    <cellStyle name="20% - Ênfase1 11 6 2 4" xfId="50878"/>
    <cellStyle name="20% - Ênfase1 11 6 3" xfId="16372"/>
    <cellStyle name="20% - Ênfase1 11 6 4" xfId="28462"/>
    <cellStyle name="20% - Ênfase1 11 6 5" xfId="42601"/>
    <cellStyle name="20% - Ênfase1 11 7" xfId="6283"/>
    <cellStyle name="20% - Ênfase1 11 7 2" xfId="12342"/>
    <cellStyle name="20% - Ênfase1 11 7 2 2" xfId="24462"/>
    <cellStyle name="20% - Ênfase1 11 7 2 3" xfId="36551"/>
    <cellStyle name="20% - Ênfase1 11 7 2 4" xfId="52909"/>
    <cellStyle name="20% - Ênfase1 11 7 3" xfId="18402"/>
    <cellStyle name="20% - Ênfase1 11 7 4" xfId="30492"/>
    <cellStyle name="20% - Ênfase1 11 7 5" xfId="44632"/>
    <cellStyle name="20% - Ênfase1 11 8" xfId="8282"/>
    <cellStyle name="20% - Ênfase1 11 8 2" xfId="20402"/>
    <cellStyle name="20% - Ênfase1 11 8 2 2" xfId="48829"/>
    <cellStyle name="20% - Ênfase1 11 8 3" xfId="32491"/>
    <cellStyle name="20% - Ênfase1 11 8 4" xfId="40552"/>
    <cellStyle name="20% - Ênfase1 11 9" xfId="14342"/>
    <cellStyle name="20% - Ênfase1 11 9 2" xfId="46783"/>
    <cellStyle name="20% - Ênfase1 12" xfId="38"/>
    <cellStyle name="20% - Ênfase1 12 10" xfId="38540"/>
    <cellStyle name="20% - Ênfase1 12 11" xfId="2189"/>
    <cellStyle name="20% - Ênfase1 12 2" xfId="1140"/>
    <cellStyle name="20% - Ênfase1 12 2 2" xfId="5239"/>
    <cellStyle name="20% - Ênfase1 12 2 2 2" xfId="11298"/>
    <cellStyle name="20% - Ênfase1 12 2 2 2 2" xfId="23418"/>
    <cellStyle name="20% - Ênfase1 12 2 2 2 3" xfId="35507"/>
    <cellStyle name="20% - Ênfase1 12 2 2 2 4" xfId="51865"/>
    <cellStyle name="20% - Ênfase1 12 2 2 3" xfId="17358"/>
    <cellStyle name="20% - Ênfase1 12 2 2 4" xfId="29448"/>
    <cellStyle name="20% - Ênfase1 12 2 2 5" xfId="43588"/>
    <cellStyle name="20% - Ênfase1 12 2 3" xfId="7264"/>
    <cellStyle name="20% - Ênfase1 12 2 3 2" xfId="13323"/>
    <cellStyle name="20% - Ênfase1 12 2 3 2 2" xfId="25443"/>
    <cellStyle name="20% - Ênfase1 12 2 3 2 3" xfId="37532"/>
    <cellStyle name="20% - Ênfase1 12 2 3 2 4" xfId="53890"/>
    <cellStyle name="20% - Ênfase1 12 2 3 3" xfId="19383"/>
    <cellStyle name="20% - Ênfase1 12 2 3 4" xfId="31473"/>
    <cellStyle name="20% - Ênfase1 12 2 3 5" xfId="45613"/>
    <cellStyle name="20% - Ênfase1 12 2 4" xfId="9268"/>
    <cellStyle name="20% - Ênfase1 12 2 4 2" xfId="21388"/>
    <cellStyle name="20% - Ênfase1 12 2 4 2 2" xfId="49830"/>
    <cellStyle name="20% - Ênfase1 12 2 4 3" xfId="33477"/>
    <cellStyle name="20% - Ênfase1 12 2 4 4" xfId="41553"/>
    <cellStyle name="20% - Ênfase1 12 2 5" xfId="15328"/>
    <cellStyle name="20% - Ênfase1 12 2 5 2" xfId="47781"/>
    <cellStyle name="20% - Ênfase1 12 2 6" xfId="27443"/>
    <cellStyle name="20% - Ênfase1 12 2 7" xfId="39533"/>
    <cellStyle name="20% - Ênfase1 12 2 8" xfId="3202"/>
    <cellStyle name="20% - Ênfase1 12 3" xfId="631"/>
    <cellStyle name="20% - Ênfase1 12 3 2" xfId="4744"/>
    <cellStyle name="20% - Ênfase1 12 3 2 2" xfId="10803"/>
    <cellStyle name="20% - Ênfase1 12 3 2 2 2" xfId="22923"/>
    <cellStyle name="20% - Ênfase1 12 3 2 2 3" xfId="35012"/>
    <cellStyle name="20% - Ênfase1 12 3 2 2 4" xfId="51370"/>
    <cellStyle name="20% - Ênfase1 12 3 2 3" xfId="16863"/>
    <cellStyle name="20% - Ênfase1 12 3 2 4" xfId="28953"/>
    <cellStyle name="20% - Ênfase1 12 3 2 5" xfId="43093"/>
    <cellStyle name="20% - Ênfase1 12 3 3" xfId="6769"/>
    <cellStyle name="20% - Ênfase1 12 3 3 2" xfId="12828"/>
    <cellStyle name="20% - Ênfase1 12 3 3 2 2" xfId="24948"/>
    <cellStyle name="20% - Ênfase1 12 3 3 2 3" xfId="37037"/>
    <cellStyle name="20% - Ênfase1 12 3 3 2 4" xfId="53395"/>
    <cellStyle name="20% - Ênfase1 12 3 3 3" xfId="18888"/>
    <cellStyle name="20% - Ênfase1 12 3 3 4" xfId="30978"/>
    <cellStyle name="20% - Ênfase1 12 3 3 5" xfId="45118"/>
    <cellStyle name="20% - Ênfase1 12 3 4" xfId="8773"/>
    <cellStyle name="20% - Ênfase1 12 3 4 2" xfId="20893"/>
    <cellStyle name="20% - Ênfase1 12 3 4 2 2" xfId="49325"/>
    <cellStyle name="20% - Ênfase1 12 3 4 3" xfId="32982"/>
    <cellStyle name="20% - Ênfase1 12 3 4 4" xfId="41048"/>
    <cellStyle name="20% - Ênfase1 12 3 5" xfId="14833"/>
    <cellStyle name="20% - Ênfase1 12 3 5 2" xfId="47277"/>
    <cellStyle name="20% - Ênfase1 12 3 6" xfId="26948"/>
    <cellStyle name="20% - Ênfase1 12 3 7" xfId="39038"/>
    <cellStyle name="20% - Ênfase1 12 3 8" xfId="2696"/>
    <cellStyle name="20% - Ênfase1 12 4" xfId="1685"/>
    <cellStyle name="20% - Ênfase1 12 4 2" xfId="5777"/>
    <cellStyle name="20% - Ênfase1 12 4 2 2" xfId="11836"/>
    <cellStyle name="20% - Ênfase1 12 4 2 2 2" xfId="23956"/>
    <cellStyle name="20% - Ênfase1 12 4 2 2 3" xfId="36045"/>
    <cellStyle name="20% - Ênfase1 12 4 2 2 4" xfId="52403"/>
    <cellStyle name="20% - Ênfase1 12 4 2 3" xfId="17896"/>
    <cellStyle name="20% - Ênfase1 12 4 2 4" xfId="29986"/>
    <cellStyle name="20% - Ênfase1 12 4 2 5" xfId="44126"/>
    <cellStyle name="20% - Ênfase1 12 4 3" xfId="7777"/>
    <cellStyle name="20% - Ênfase1 12 4 3 2" xfId="13836"/>
    <cellStyle name="20% - Ênfase1 12 4 3 2 2" xfId="25956"/>
    <cellStyle name="20% - Ênfase1 12 4 3 2 3" xfId="38045"/>
    <cellStyle name="20% - Ênfase1 12 4 3 2 4" xfId="54403"/>
    <cellStyle name="20% - Ênfase1 12 4 3 3" xfId="19896"/>
    <cellStyle name="20% - Ênfase1 12 4 3 4" xfId="31986"/>
    <cellStyle name="20% - Ênfase1 12 4 3 5" xfId="46126"/>
    <cellStyle name="20% - Ênfase1 12 4 4" xfId="9806"/>
    <cellStyle name="20% - Ênfase1 12 4 4 2" xfId="21926"/>
    <cellStyle name="20% - Ênfase1 12 4 4 2 2" xfId="50369"/>
    <cellStyle name="20% - Ênfase1 12 4 4 3" xfId="34015"/>
    <cellStyle name="20% - Ênfase1 12 4 4 4" xfId="42092"/>
    <cellStyle name="20% - Ênfase1 12 4 5" xfId="15866"/>
    <cellStyle name="20% - Ênfase1 12 4 5 2" xfId="48320"/>
    <cellStyle name="20% - Ênfase1 12 4 6" xfId="27956"/>
    <cellStyle name="20% - Ênfase1 12 4 7" xfId="40046"/>
    <cellStyle name="20% - Ênfase1 12 4 8" xfId="3743"/>
    <cellStyle name="20% - Ênfase1 12 5" xfId="4240"/>
    <cellStyle name="20% - Ênfase1 12 5 2" xfId="10300"/>
    <cellStyle name="20% - Ênfase1 12 5 2 2" xfId="22420"/>
    <cellStyle name="20% - Ênfase1 12 5 2 3" xfId="34509"/>
    <cellStyle name="20% - Ênfase1 12 5 2 4" xfId="50866"/>
    <cellStyle name="20% - Ênfase1 12 5 3" xfId="16360"/>
    <cellStyle name="20% - Ênfase1 12 5 4" xfId="28450"/>
    <cellStyle name="20% - Ênfase1 12 5 5" xfId="42589"/>
    <cellStyle name="20% - Ênfase1 12 6" xfId="6271"/>
    <cellStyle name="20% - Ênfase1 12 6 2" xfId="12330"/>
    <cellStyle name="20% - Ênfase1 12 6 2 2" xfId="24450"/>
    <cellStyle name="20% - Ênfase1 12 6 2 3" xfId="36539"/>
    <cellStyle name="20% - Ênfase1 12 6 2 4" xfId="52897"/>
    <cellStyle name="20% - Ênfase1 12 6 3" xfId="18390"/>
    <cellStyle name="20% - Ênfase1 12 6 4" xfId="30480"/>
    <cellStyle name="20% - Ênfase1 12 6 5" xfId="44620"/>
    <cellStyle name="20% - Ênfase1 12 7" xfId="8270"/>
    <cellStyle name="20% - Ênfase1 12 7 2" xfId="20390"/>
    <cellStyle name="20% - Ênfase1 12 7 2 2" xfId="48816"/>
    <cellStyle name="20% - Ênfase1 12 7 3" xfId="32479"/>
    <cellStyle name="20% - Ênfase1 12 7 4" xfId="40539"/>
    <cellStyle name="20% - Ênfase1 12 8" xfId="14330"/>
    <cellStyle name="20% - Ênfase1 12 8 2" xfId="46771"/>
    <cellStyle name="20% - Ênfase1 12 9" xfId="26450"/>
    <cellStyle name="20% - Ênfase1 13" xfId="41"/>
    <cellStyle name="20% - Ênfase1 13 10" xfId="38542"/>
    <cellStyle name="20% - Ênfase1 13 11" xfId="2191"/>
    <cellStyle name="20% - Ênfase1 13 2" xfId="1142"/>
    <cellStyle name="20% - Ênfase1 13 2 2" xfId="5241"/>
    <cellStyle name="20% - Ênfase1 13 2 2 2" xfId="11300"/>
    <cellStyle name="20% - Ênfase1 13 2 2 2 2" xfId="23420"/>
    <cellStyle name="20% - Ênfase1 13 2 2 2 3" xfId="35509"/>
    <cellStyle name="20% - Ênfase1 13 2 2 2 4" xfId="51867"/>
    <cellStyle name="20% - Ênfase1 13 2 2 3" xfId="17360"/>
    <cellStyle name="20% - Ênfase1 13 2 2 4" xfId="29450"/>
    <cellStyle name="20% - Ênfase1 13 2 2 5" xfId="43590"/>
    <cellStyle name="20% - Ênfase1 13 2 3" xfId="7266"/>
    <cellStyle name="20% - Ênfase1 13 2 3 2" xfId="13325"/>
    <cellStyle name="20% - Ênfase1 13 2 3 2 2" xfId="25445"/>
    <cellStyle name="20% - Ênfase1 13 2 3 2 3" xfId="37534"/>
    <cellStyle name="20% - Ênfase1 13 2 3 2 4" xfId="53892"/>
    <cellStyle name="20% - Ênfase1 13 2 3 3" xfId="19385"/>
    <cellStyle name="20% - Ênfase1 13 2 3 4" xfId="31475"/>
    <cellStyle name="20% - Ênfase1 13 2 3 5" xfId="45615"/>
    <cellStyle name="20% - Ênfase1 13 2 4" xfId="9270"/>
    <cellStyle name="20% - Ênfase1 13 2 4 2" xfId="21390"/>
    <cellStyle name="20% - Ênfase1 13 2 4 2 2" xfId="49832"/>
    <cellStyle name="20% - Ênfase1 13 2 4 3" xfId="33479"/>
    <cellStyle name="20% - Ênfase1 13 2 4 4" xfId="41555"/>
    <cellStyle name="20% - Ênfase1 13 2 5" xfId="15330"/>
    <cellStyle name="20% - Ênfase1 13 2 5 2" xfId="47783"/>
    <cellStyle name="20% - Ênfase1 13 2 6" xfId="27445"/>
    <cellStyle name="20% - Ênfase1 13 2 7" xfId="39535"/>
    <cellStyle name="20% - Ênfase1 13 2 8" xfId="3204"/>
    <cellStyle name="20% - Ênfase1 13 3" xfId="633"/>
    <cellStyle name="20% - Ênfase1 13 3 2" xfId="4746"/>
    <cellStyle name="20% - Ênfase1 13 3 2 2" xfId="10805"/>
    <cellStyle name="20% - Ênfase1 13 3 2 2 2" xfId="22925"/>
    <cellStyle name="20% - Ênfase1 13 3 2 2 3" xfId="35014"/>
    <cellStyle name="20% - Ênfase1 13 3 2 2 4" xfId="51372"/>
    <cellStyle name="20% - Ênfase1 13 3 2 3" xfId="16865"/>
    <cellStyle name="20% - Ênfase1 13 3 2 4" xfId="28955"/>
    <cellStyle name="20% - Ênfase1 13 3 2 5" xfId="43095"/>
    <cellStyle name="20% - Ênfase1 13 3 3" xfId="6771"/>
    <cellStyle name="20% - Ênfase1 13 3 3 2" xfId="12830"/>
    <cellStyle name="20% - Ênfase1 13 3 3 2 2" xfId="24950"/>
    <cellStyle name="20% - Ênfase1 13 3 3 2 3" xfId="37039"/>
    <cellStyle name="20% - Ênfase1 13 3 3 2 4" xfId="53397"/>
    <cellStyle name="20% - Ênfase1 13 3 3 3" xfId="18890"/>
    <cellStyle name="20% - Ênfase1 13 3 3 4" xfId="30980"/>
    <cellStyle name="20% - Ênfase1 13 3 3 5" xfId="45120"/>
    <cellStyle name="20% - Ênfase1 13 3 4" xfId="8775"/>
    <cellStyle name="20% - Ênfase1 13 3 4 2" xfId="20895"/>
    <cellStyle name="20% - Ênfase1 13 3 4 2 2" xfId="49327"/>
    <cellStyle name="20% - Ênfase1 13 3 4 3" xfId="32984"/>
    <cellStyle name="20% - Ênfase1 13 3 4 4" xfId="41050"/>
    <cellStyle name="20% - Ênfase1 13 3 5" xfId="14835"/>
    <cellStyle name="20% - Ênfase1 13 3 5 2" xfId="47279"/>
    <cellStyle name="20% - Ênfase1 13 3 6" xfId="26950"/>
    <cellStyle name="20% - Ênfase1 13 3 7" xfId="39040"/>
    <cellStyle name="20% - Ênfase1 13 3 8" xfId="2698"/>
    <cellStyle name="20% - Ênfase1 13 4" xfId="1687"/>
    <cellStyle name="20% - Ênfase1 13 4 2" xfId="5779"/>
    <cellStyle name="20% - Ênfase1 13 4 2 2" xfId="11838"/>
    <cellStyle name="20% - Ênfase1 13 4 2 2 2" xfId="23958"/>
    <cellStyle name="20% - Ênfase1 13 4 2 2 3" xfId="36047"/>
    <cellStyle name="20% - Ênfase1 13 4 2 2 4" xfId="52405"/>
    <cellStyle name="20% - Ênfase1 13 4 2 3" xfId="17898"/>
    <cellStyle name="20% - Ênfase1 13 4 2 4" xfId="29988"/>
    <cellStyle name="20% - Ênfase1 13 4 2 5" xfId="44128"/>
    <cellStyle name="20% - Ênfase1 13 4 3" xfId="7779"/>
    <cellStyle name="20% - Ênfase1 13 4 3 2" xfId="13838"/>
    <cellStyle name="20% - Ênfase1 13 4 3 2 2" xfId="25958"/>
    <cellStyle name="20% - Ênfase1 13 4 3 2 3" xfId="38047"/>
    <cellStyle name="20% - Ênfase1 13 4 3 2 4" xfId="54405"/>
    <cellStyle name="20% - Ênfase1 13 4 3 3" xfId="19898"/>
    <cellStyle name="20% - Ênfase1 13 4 3 4" xfId="31988"/>
    <cellStyle name="20% - Ênfase1 13 4 3 5" xfId="46128"/>
    <cellStyle name="20% - Ênfase1 13 4 4" xfId="9808"/>
    <cellStyle name="20% - Ênfase1 13 4 4 2" xfId="21928"/>
    <cellStyle name="20% - Ênfase1 13 4 4 2 2" xfId="50371"/>
    <cellStyle name="20% - Ênfase1 13 4 4 3" xfId="34017"/>
    <cellStyle name="20% - Ênfase1 13 4 4 4" xfId="42094"/>
    <cellStyle name="20% - Ênfase1 13 4 5" xfId="15868"/>
    <cellStyle name="20% - Ênfase1 13 4 5 2" xfId="48322"/>
    <cellStyle name="20% - Ênfase1 13 4 6" xfId="27958"/>
    <cellStyle name="20% - Ênfase1 13 4 7" xfId="40048"/>
    <cellStyle name="20% - Ênfase1 13 4 8" xfId="3745"/>
    <cellStyle name="20% - Ênfase1 13 5" xfId="4242"/>
    <cellStyle name="20% - Ênfase1 13 5 2" xfId="10302"/>
    <cellStyle name="20% - Ênfase1 13 5 2 2" xfId="22422"/>
    <cellStyle name="20% - Ênfase1 13 5 2 3" xfId="34511"/>
    <cellStyle name="20% - Ênfase1 13 5 2 4" xfId="50868"/>
    <cellStyle name="20% - Ênfase1 13 5 3" xfId="16362"/>
    <cellStyle name="20% - Ênfase1 13 5 4" xfId="28452"/>
    <cellStyle name="20% - Ênfase1 13 5 5" xfId="42591"/>
    <cellStyle name="20% - Ênfase1 13 6" xfId="6273"/>
    <cellStyle name="20% - Ênfase1 13 6 2" xfId="12332"/>
    <cellStyle name="20% - Ênfase1 13 6 2 2" xfId="24452"/>
    <cellStyle name="20% - Ênfase1 13 6 2 3" xfId="36541"/>
    <cellStyle name="20% - Ênfase1 13 6 2 4" xfId="52899"/>
    <cellStyle name="20% - Ênfase1 13 6 3" xfId="18392"/>
    <cellStyle name="20% - Ênfase1 13 6 4" xfId="30482"/>
    <cellStyle name="20% - Ênfase1 13 6 5" xfId="44622"/>
    <cellStyle name="20% - Ênfase1 13 7" xfId="8272"/>
    <cellStyle name="20% - Ênfase1 13 7 2" xfId="20392"/>
    <cellStyle name="20% - Ênfase1 13 7 2 2" xfId="48818"/>
    <cellStyle name="20% - Ênfase1 13 7 3" xfId="32481"/>
    <cellStyle name="20% - Ênfase1 13 7 4" xfId="40541"/>
    <cellStyle name="20% - Ênfase1 13 8" xfId="14332"/>
    <cellStyle name="20% - Ênfase1 13 8 2" xfId="46773"/>
    <cellStyle name="20% - Ênfase1 13 9" xfId="26452"/>
    <cellStyle name="20% - Ênfase1 14" xfId="4"/>
    <cellStyle name="20% - Ênfase1 14 10" xfId="38515"/>
    <cellStyle name="20% - Ênfase1 14 11" xfId="2163"/>
    <cellStyle name="20% - Ênfase1 14 2" xfId="1114"/>
    <cellStyle name="20% - Ênfase1 14 2 2" xfId="5213"/>
    <cellStyle name="20% - Ênfase1 14 2 2 2" xfId="11272"/>
    <cellStyle name="20% - Ênfase1 14 2 2 2 2" xfId="23392"/>
    <cellStyle name="20% - Ênfase1 14 2 2 2 3" xfId="35481"/>
    <cellStyle name="20% - Ênfase1 14 2 2 2 4" xfId="51839"/>
    <cellStyle name="20% - Ênfase1 14 2 2 3" xfId="17332"/>
    <cellStyle name="20% - Ênfase1 14 2 2 4" xfId="29422"/>
    <cellStyle name="20% - Ênfase1 14 2 2 5" xfId="43562"/>
    <cellStyle name="20% - Ênfase1 14 2 3" xfId="7238"/>
    <cellStyle name="20% - Ênfase1 14 2 3 2" xfId="13297"/>
    <cellStyle name="20% - Ênfase1 14 2 3 2 2" xfId="25417"/>
    <cellStyle name="20% - Ênfase1 14 2 3 2 3" xfId="37506"/>
    <cellStyle name="20% - Ênfase1 14 2 3 2 4" xfId="53864"/>
    <cellStyle name="20% - Ênfase1 14 2 3 3" xfId="19357"/>
    <cellStyle name="20% - Ênfase1 14 2 3 4" xfId="31447"/>
    <cellStyle name="20% - Ênfase1 14 2 3 5" xfId="45587"/>
    <cellStyle name="20% - Ênfase1 14 2 4" xfId="9242"/>
    <cellStyle name="20% - Ênfase1 14 2 4 2" xfId="21362"/>
    <cellStyle name="20% - Ênfase1 14 2 4 2 2" xfId="49804"/>
    <cellStyle name="20% - Ênfase1 14 2 4 3" xfId="33451"/>
    <cellStyle name="20% - Ênfase1 14 2 4 4" xfId="41527"/>
    <cellStyle name="20% - Ênfase1 14 2 5" xfId="15302"/>
    <cellStyle name="20% - Ênfase1 14 2 5 2" xfId="47755"/>
    <cellStyle name="20% - Ênfase1 14 2 6" xfId="27417"/>
    <cellStyle name="20% - Ênfase1 14 2 7" xfId="39507"/>
    <cellStyle name="20% - Ênfase1 14 2 8" xfId="3176"/>
    <cellStyle name="20% - Ênfase1 14 3" xfId="606"/>
    <cellStyle name="20% - Ênfase1 14 3 2" xfId="4719"/>
    <cellStyle name="20% - Ênfase1 14 3 2 2" xfId="10778"/>
    <cellStyle name="20% - Ênfase1 14 3 2 2 2" xfId="22898"/>
    <cellStyle name="20% - Ênfase1 14 3 2 2 3" xfId="34987"/>
    <cellStyle name="20% - Ênfase1 14 3 2 2 4" xfId="51345"/>
    <cellStyle name="20% - Ênfase1 14 3 2 3" xfId="16838"/>
    <cellStyle name="20% - Ênfase1 14 3 2 4" xfId="28928"/>
    <cellStyle name="20% - Ênfase1 14 3 2 5" xfId="43068"/>
    <cellStyle name="20% - Ênfase1 14 3 3" xfId="6744"/>
    <cellStyle name="20% - Ênfase1 14 3 3 2" xfId="12803"/>
    <cellStyle name="20% - Ênfase1 14 3 3 2 2" xfId="24923"/>
    <cellStyle name="20% - Ênfase1 14 3 3 2 3" xfId="37012"/>
    <cellStyle name="20% - Ênfase1 14 3 3 2 4" xfId="53370"/>
    <cellStyle name="20% - Ênfase1 14 3 3 3" xfId="18863"/>
    <cellStyle name="20% - Ênfase1 14 3 3 4" xfId="30953"/>
    <cellStyle name="20% - Ênfase1 14 3 3 5" xfId="45093"/>
    <cellStyle name="20% - Ênfase1 14 3 4" xfId="8748"/>
    <cellStyle name="20% - Ênfase1 14 3 4 2" xfId="20868"/>
    <cellStyle name="20% - Ênfase1 14 3 4 2 2" xfId="49300"/>
    <cellStyle name="20% - Ênfase1 14 3 4 3" xfId="32957"/>
    <cellStyle name="20% - Ênfase1 14 3 4 4" xfId="41023"/>
    <cellStyle name="20% - Ênfase1 14 3 5" xfId="14808"/>
    <cellStyle name="20% - Ênfase1 14 3 5 2" xfId="47252"/>
    <cellStyle name="20% - Ênfase1 14 3 6" xfId="26923"/>
    <cellStyle name="20% - Ênfase1 14 3 7" xfId="39013"/>
    <cellStyle name="20% - Ênfase1 14 3 8" xfId="2671"/>
    <cellStyle name="20% - Ênfase1 14 4" xfId="1660"/>
    <cellStyle name="20% - Ênfase1 14 4 2" xfId="5752"/>
    <cellStyle name="20% - Ênfase1 14 4 2 2" xfId="11811"/>
    <cellStyle name="20% - Ênfase1 14 4 2 2 2" xfId="23931"/>
    <cellStyle name="20% - Ênfase1 14 4 2 2 3" xfId="36020"/>
    <cellStyle name="20% - Ênfase1 14 4 2 2 4" xfId="52378"/>
    <cellStyle name="20% - Ênfase1 14 4 2 3" xfId="17871"/>
    <cellStyle name="20% - Ênfase1 14 4 2 4" xfId="29961"/>
    <cellStyle name="20% - Ênfase1 14 4 2 5" xfId="44101"/>
    <cellStyle name="20% - Ênfase1 14 4 3" xfId="7752"/>
    <cellStyle name="20% - Ênfase1 14 4 3 2" xfId="13811"/>
    <cellStyle name="20% - Ênfase1 14 4 3 2 2" xfId="25931"/>
    <cellStyle name="20% - Ênfase1 14 4 3 2 3" xfId="38020"/>
    <cellStyle name="20% - Ênfase1 14 4 3 2 4" xfId="54378"/>
    <cellStyle name="20% - Ênfase1 14 4 3 3" xfId="19871"/>
    <cellStyle name="20% - Ênfase1 14 4 3 4" xfId="31961"/>
    <cellStyle name="20% - Ênfase1 14 4 3 5" xfId="46101"/>
    <cellStyle name="20% - Ênfase1 14 4 4" xfId="9781"/>
    <cellStyle name="20% - Ênfase1 14 4 4 2" xfId="21901"/>
    <cellStyle name="20% - Ênfase1 14 4 4 2 2" xfId="50344"/>
    <cellStyle name="20% - Ênfase1 14 4 4 3" xfId="33990"/>
    <cellStyle name="20% - Ênfase1 14 4 4 4" xfId="42067"/>
    <cellStyle name="20% - Ênfase1 14 4 5" xfId="15841"/>
    <cellStyle name="20% - Ênfase1 14 4 5 2" xfId="48295"/>
    <cellStyle name="20% - Ênfase1 14 4 6" xfId="27931"/>
    <cellStyle name="20% - Ênfase1 14 4 7" xfId="40021"/>
    <cellStyle name="20% - Ênfase1 14 4 8" xfId="3718"/>
    <cellStyle name="20% - Ênfase1 14 5" xfId="4215"/>
    <cellStyle name="20% - Ênfase1 14 5 2" xfId="10275"/>
    <cellStyle name="20% - Ênfase1 14 5 2 2" xfId="22395"/>
    <cellStyle name="20% - Ênfase1 14 5 2 3" xfId="34484"/>
    <cellStyle name="20% - Ênfase1 14 5 2 4" xfId="50841"/>
    <cellStyle name="20% - Ênfase1 14 5 3" xfId="16335"/>
    <cellStyle name="20% - Ênfase1 14 5 4" xfId="28425"/>
    <cellStyle name="20% - Ênfase1 14 5 5" xfId="42564"/>
    <cellStyle name="20% - Ênfase1 14 6" xfId="6246"/>
    <cellStyle name="20% - Ênfase1 14 6 2" xfId="12305"/>
    <cellStyle name="20% - Ênfase1 14 6 2 2" xfId="24425"/>
    <cellStyle name="20% - Ênfase1 14 6 2 3" xfId="36514"/>
    <cellStyle name="20% - Ênfase1 14 6 2 4" xfId="52872"/>
    <cellStyle name="20% - Ênfase1 14 6 3" xfId="18365"/>
    <cellStyle name="20% - Ênfase1 14 6 4" xfId="30455"/>
    <cellStyle name="20% - Ênfase1 14 6 5" xfId="44595"/>
    <cellStyle name="20% - Ênfase1 14 7" xfId="8245"/>
    <cellStyle name="20% - Ênfase1 14 7 2" xfId="20365"/>
    <cellStyle name="20% - Ênfase1 14 7 2 2" xfId="48791"/>
    <cellStyle name="20% - Ênfase1 14 7 3" xfId="32454"/>
    <cellStyle name="20% - Ênfase1 14 7 4" xfId="40514"/>
    <cellStyle name="20% - Ênfase1 14 8" xfId="14305"/>
    <cellStyle name="20% - Ênfase1 14 8 2" xfId="46746"/>
    <cellStyle name="20% - Ênfase1 14 9" xfId="26425"/>
    <cellStyle name="20% - Ênfase1 15" xfId="56"/>
    <cellStyle name="20% - Ênfase1 15 10" xfId="38554"/>
    <cellStyle name="20% - Ênfase1 15 11" xfId="2203"/>
    <cellStyle name="20% - Ênfase1 15 2" xfId="1155"/>
    <cellStyle name="20% - Ênfase1 15 2 2" xfId="5254"/>
    <cellStyle name="20% - Ênfase1 15 2 2 2" xfId="11313"/>
    <cellStyle name="20% - Ênfase1 15 2 2 2 2" xfId="23433"/>
    <cellStyle name="20% - Ênfase1 15 2 2 2 3" xfId="35522"/>
    <cellStyle name="20% - Ênfase1 15 2 2 2 4" xfId="51880"/>
    <cellStyle name="20% - Ênfase1 15 2 2 3" xfId="17373"/>
    <cellStyle name="20% - Ênfase1 15 2 2 4" xfId="29463"/>
    <cellStyle name="20% - Ênfase1 15 2 2 5" xfId="43603"/>
    <cellStyle name="20% - Ênfase1 15 2 3" xfId="7279"/>
    <cellStyle name="20% - Ênfase1 15 2 3 2" xfId="13338"/>
    <cellStyle name="20% - Ênfase1 15 2 3 2 2" xfId="25458"/>
    <cellStyle name="20% - Ênfase1 15 2 3 2 3" xfId="37547"/>
    <cellStyle name="20% - Ênfase1 15 2 3 2 4" xfId="53905"/>
    <cellStyle name="20% - Ênfase1 15 2 3 3" xfId="19398"/>
    <cellStyle name="20% - Ênfase1 15 2 3 4" xfId="31488"/>
    <cellStyle name="20% - Ênfase1 15 2 3 5" xfId="45628"/>
    <cellStyle name="20% - Ênfase1 15 2 4" xfId="9283"/>
    <cellStyle name="20% - Ênfase1 15 2 4 2" xfId="21403"/>
    <cellStyle name="20% - Ênfase1 15 2 4 2 2" xfId="49845"/>
    <cellStyle name="20% - Ênfase1 15 2 4 3" xfId="33492"/>
    <cellStyle name="20% - Ênfase1 15 2 4 4" xfId="41568"/>
    <cellStyle name="20% - Ênfase1 15 2 5" xfId="15343"/>
    <cellStyle name="20% - Ênfase1 15 2 5 2" xfId="47796"/>
    <cellStyle name="20% - Ênfase1 15 2 6" xfId="27458"/>
    <cellStyle name="20% - Ênfase1 15 2 7" xfId="39548"/>
    <cellStyle name="20% - Ênfase1 15 2 8" xfId="3217"/>
    <cellStyle name="20% - Ênfase1 15 3" xfId="645"/>
    <cellStyle name="20% - Ênfase1 15 3 2" xfId="4758"/>
    <cellStyle name="20% - Ênfase1 15 3 2 2" xfId="10817"/>
    <cellStyle name="20% - Ênfase1 15 3 2 2 2" xfId="22937"/>
    <cellStyle name="20% - Ênfase1 15 3 2 2 3" xfId="35026"/>
    <cellStyle name="20% - Ênfase1 15 3 2 2 4" xfId="51384"/>
    <cellStyle name="20% - Ênfase1 15 3 2 3" xfId="16877"/>
    <cellStyle name="20% - Ênfase1 15 3 2 4" xfId="28967"/>
    <cellStyle name="20% - Ênfase1 15 3 2 5" xfId="43107"/>
    <cellStyle name="20% - Ênfase1 15 3 3" xfId="6783"/>
    <cellStyle name="20% - Ênfase1 15 3 3 2" xfId="12842"/>
    <cellStyle name="20% - Ênfase1 15 3 3 2 2" xfId="24962"/>
    <cellStyle name="20% - Ênfase1 15 3 3 2 3" xfId="37051"/>
    <cellStyle name="20% - Ênfase1 15 3 3 2 4" xfId="53409"/>
    <cellStyle name="20% - Ênfase1 15 3 3 3" xfId="18902"/>
    <cellStyle name="20% - Ênfase1 15 3 3 4" xfId="30992"/>
    <cellStyle name="20% - Ênfase1 15 3 3 5" xfId="45132"/>
    <cellStyle name="20% - Ênfase1 15 3 4" xfId="8787"/>
    <cellStyle name="20% - Ênfase1 15 3 4 2" xfId="20907"/>
    <cellStyle name="20% - Ênfase1 15 3 4 2 2" xfId="49339"/>
    <cellStyle name="20% - Ênfase1 15 3 4 3" xfId="32996"/>
    <cellStyle name="20% - Ênfase1 15 3 4 4" xfId="41062"/>
    <cellStyle name="20% - Ênfase1 15 3 5" xfId="14847"/>
    <cellStyle name="20% - Ênfase1 15 3 5 2" xfId="47291"/>
    <cellStyle name="20% - Ênfase1 15 3 6" xfId="26962"/>
    <cellStyle name="20% - Ênfase1 15 3 7" xfId="39052"/>
    <cellStyle name="20% - Ênfase1 15 3 8" xfId="2710"/>
    <cellStyle name="20% - Ênfase1 15 4" xfId="1699"/>
    <cellStyle name="20% - Ênfase1 15 4 2" xfId="5791"/>
    <cellStyle name="20% - Ênfase1 15 4 2 2" xfId="11850"/>
    <cellStyle name="20% - Ênfase1 15 4 2 2 2" xfId="23970"/>
    <cellStyle name="20% - Ênfase1 15 4 2 2 3" xfId="36059"/>
    <cellStyle name="20% - Ênfase1 15 4 2 2 4" xfId="52417"/>
    <cellStyle name="20% - Ênfase1 15 4 2 3" xfId="17910"/>
    <cellStyle name="20% - Ênfase1 15 4 2 4" xfId="30000"/>
    <cellStyle name="20% - Ênfase1 15 4 2 5" xfId="44140"/>
    <cellStyle name="20% - Ênfase1 15 4 3" xfId="7791"/>
    <cellStyle name="20% - Ênfase1 15 4 3 2" xfId="13850"/>
    <cellStyle name="20% - Ênfase1 15 4 3 2 2" xfId="25970"/>
    <cellStyle name="20% - Ênfase1 15 4 3 2 3" xfId="38059"/>
    <cellStyle name="20% - Ênfase1 15 4 3 2 4" xfId="54417"/>
    <cellStyle name="20% - Ênfase1 15 4 3 3" xfId="19910"/>
    <cellStyle name="20% - Ênfase1 15 4 3 4" xfId="32000"/>
    <cellStyle name="20% - Ênfase1 15 4 3 5" xfId="46140"/>
    <cellStyle name="20% - Ênfase1 15 4 4" xfId="9820"/>
    <cellStyle name="20% - Ênfase1 15 4 4 2" xfId="21940"/>
    <cellStyle name="20% - Ênfase1 15 4 4 2 2" xfId="50383"/>
    <cellStyle name="20% - Ênfase1 15 4 4 3" xfId="34029"/>
    <cellStyle name="20% - Ênfase1 15 4 4 4" xfId="42106"/>
    <cellStyle name="20% - Ênfase1 15 4 5" xfId="15880"/>
    <cellStyle name="20% - Ênfase1 15 4 5 2" xfId="48334"/>
    <cellStyle name="20% - Ênfase1 15 4 6" xfId="27970"/>
    <cellStyle name="20% - Ênfase1 15 4 7" xfId="40060"/>
    <cellStyle name="20% - Ênfase1 15 4 8" xfId="3757"/>
    <cellStyle name="20% - Ênfase1 15 5" xfId="4254"/>
    <cellStyle name="20% - Ênfase1 15 5 2" xfId="10314"/>
    <cellStyle name="20% - Ênfase1 15 5 2 2" xfId="22434"/>
    <cellStyle name="20% - Ênfase1 15 5 2 3" xfId="34523"/>
    <cellStyle name="20% - Ênfase1 15 5 2 4" xfId="50880"/>
    <cellStyle name="20% - Ênfase1 15 5 3" xfId="16374"/>
    <cellStyle name="20% - Ênfase1 15 5 4" xfId="28464"/>
    <cellStyle name="20% - Ênfase1 15 5 5" xfId="42603"/>
    <cellStyle name="20% - Ênfase1 15 6" xfId="6285"/>
    <cellStyle name="20% - Ênfase1 15 6 2" xfId="12344"/>
    <cellStyle name="20% - Ênfase1 15 6 2 2" xfId="24464"/>
    <cellStyle name="20% - Ênfase1 15 6 2 3" xfId="36553"/>
    <cellStyle name="20% - Ênfase1 15 6 2 4" xfId="52911"/>
    <cellStyle name="20% - Ênfase1 15 6 3" xfId="18404"/>
    <cellStyle name="20% - Ênfase1 15 6 4" xfId="30494"/>
    <cellStyle name="20% - Ênfase1 15 6 5" xfId="44634"/>
    <cellStyle name="20% - Ênfase1 15 7" xfId="8284"/>
    <cellStyle name="20% - Ênfase1 15 7 2" xfId="20404"/>
    <cellStyle name="20% - Ênfase1 15 7 2 2" xfId="48831"/>
    <cellStyle name="20% - Ênfase1 15 7 3" xfId="32493"/>
    <cellStyle name="20% - Ênfase1 15 7 4" xfId="40554"/>
    <cellStyle name="20% - Ênfase1 15 8" xfId="14344"/>
    <cellStyle name="20% - Ênfase1 15 8 2" xfId="46785"/>
    <cellStyle name="20% - Ênfase1 15 9" xfId="26464"/>
    <cellStyle name="20% - Ênfase1 16" xfId="58"/>
    <cellStyle name="20% - Ênfase1 16 10" xfId="38556"/>
    <cellStyle name="20% - Ênfase1 16 11" xfId="2205"/>
    <cellStyle name="20% - Ênfase1 16 2" xfId="1157"/>
    <cellStyle name="20% - Ênfase1 16 2 2" xfId="5256"/>
    <cellStyle name="20% - Ênfase1 16 2 2 2" xfId="11315"/>
    <cellStyle name="20% - Ênfase1 16 2 2 2 2" xfId="23435"/>
    <cellStyle name="20% - Ênfase1 16 2 2 2 3" xfId="35524"/>
    <cellStyle name="20% - Ênfase1 16 2 2 2 4" xfId="51882"/>
    <cellStyle name="20% - Ênfase1 16 2 2 3" xfId="17375"/>
    <cellStyle name="20% - Ênfase1 16 2 2 4" xfId="29465"/>
    <cellStyle name="20% - Ênfase1 16 2 2 5" xfId="43605"/>
    <cellStyle name="20% - Ênfase1 16 2 3" xfId="7281"/>
    <cellStyle name="20% - Ênfase1 16 2 3 2" xfId="13340"/>
    <cellStyle name="20% - Ênfase1 16 2 3 2 2" xfId="25460"/>
    <cellStyle name="20% - Ênfase1 16 2 3 2 3" xfId="37549"/>
    <cellStyle name="20% - Ênfase1 16 2 3 2 4" xfId="53907"/>
    <cellStyle name="20% - Ênfase1 16 2 3 3" xfId="19400"/>
    <cellStyle name="20% - Ênfase1 16 2 3 4" xfId="31490"/>
    <cellStyle name="20% - Ênfase1 16 2 3 5" xfId="45630"/>
    <cellStyle name="20% - Ênfase1 16 2 4" xfId="9285"/>
    <cellStyle name="20% - Ênfase1 16 2 4 2" xfId="21405"/>
    <cellStyle name="20% - Ênfase1 16 2 4 2 2" xfId="49847"/>
    <cellStyle name="20% - Ênfase1 16 2 4 3" xfId="33494"/>
    <cellStyle name="20% - Ênfase1 16 2 4 4" xfId="41570"/>
    <cellStyle name="20% - Ênfase1 16 2 5" xfId="15345"/>
    <cellStyle name="20% - Ênfase1 16 2 5 2" xfId="47798"/>
    <cellStyle name="20% - Ênfase1 16 2 6" xfId="27460"/>
    <cellStyle name="20% - Ênfase1 16 2 7" xfId="39550"/>
    <cellStyle name="20% - Ênfase1 16 2 8" xfId="3219"/>
    <cellStyle name="20% - Ênfase1 16 3" xfId="647"/>
    <cellStyle name="20% - Ênfase1 16 3 2" xfId="4760"/>
    <cellStyle name="20% - Ênfase1 16 3 2 2" xfId="10819"/>
    <cellStyle name="20% - Ênfase1 16 3 2 2 2" xfId="22939"/>
    <cellStyle name="20% - Ênfase1 16 3 2 2 3" xfId="35028"/>
    <cellStyle name="20% - Ênfase1 16 3 2 2 4" xfId="51386"/>
    <cellStyle name="20% - Ênfase1 16 3 2 3" xfId="16879"/>
    <cellStyle name="20% - Ênfase1 16 3 2 4" xfId="28969"/>
    <cellStyle name="20% - Ênfase1 16 3 2 5" xfId="43109"/>
    <cellStyle name="20% - Ênfase1 16 3 3" xfId="6785"/>
    <cellStyle name="20% - Ênfase1 16 3 3 2" xfId="12844"/>
    <cellStyle name="20% - Ênfase1 16 3 3 2 2" xfId="24964"/>
    <cellStyle name="20% - Ênfase1 16 3 3 2 3" xfId="37053"/>
    <cellStyle name="20% - Ênfase1 16 3 3 2 4" xfId="53411"/>
    <cellStyle name="20% - Ênfase1 16 3 3 3" xfId="18904"/>
    <cellStyle name="20% - Ênfase1 16 3 3 4" xfId="30994"/>
    <cellStyle name="20% - Ênfase1 16 3 3 5" xfId="45134"/>
    <cellStyle name="20% - Ênfase1 16 3 4" xfId="8789"/>
    <cellStyle name="20% - Ênfase1 16 3 4 2" xfId="20909"/>
    <cellStyle name="20% - Ênfase1 16 3 4 2 2" xfId="49341"/>
    <cellStyle name="20% - Ênfase1 16 3 4 3" xfId="32998"/>
    <cellStyle name="20% - Ênfase1 16 3 4 4" xfId="41064"/>
    <cellStyle name="20% - Ênfase1 16 3 5" xfId="14849"/>
    <cellStyle name="20% - Ênfase1 16 3 5 2" xfId="47293"/>
    <cellStyle name="20% - Ênfase1 16 3 6" xfId="26964"/>
    <cellStyle name="20% - Ênfase1 16 3 7" xfId="39054"/>
    <cellStyle name="20% - Ênfase1 16 3 8" xfId="2712"/>
    <cellStyle name="20% - Ênfase1 16 4" xfId="1701"/>
    <cellStyle name="20% - Ênfase1 16 4 2" xfId="5793"/>
    <cellStyle name="20% - Ênfase1 16 4 2 2" xfId="11852"/>
    <cellStyle name="20% - Ênfase1 16 4 2 2 2" xfId="23972"/>
    <cellStyle name="20% - Ênfase1 16 4 2 2 3" xfId="36061"/>
    <cellStyle name="20% - Ênfase1 16 4 2 2 4" xfId="52419"/>
    <cellStyle name="20% - Ênfase1 16 4 2 3" xfId="17912"/>
    <cellStyle name="20% - Ênfase1 16 4 2 4" xfId="30002"/>
    <cellStyle name="20% - Ênfase1 16 4 2 5" xfId="44142"/>
    <cellStyle name="20% - Ênfase1 16 4 3" xfId="7793"/>
    <cellStyle name="20% - Ênfase1 16 4 3 2" xfId="13852"/>
    <cellStyle name="20% - Ênfase1 16 4 3 2 2" xfId="25972"/>
    <cellStyle name="20% - Ênfase1 16 4 3 2 3" xfId="38061"/>
    <cellStyle name="20% - Ênfase1 16 4 3 2 4" xfId="54419"/>
    <cellStyle name="20% - Ênfase1 16 4 3 3" xfId="19912"/>
    <cellStyle name="20% - Ênfase1 16 4 3 4" xfId="32002"/>
    <cellStyle name="20% - Ênfase1 16 4 3 5" xfId="46142"/>
    <cellStyle name="20% - Ênfase1 16 4 4" xfId="9822"/>
    <cellStyle name="20% - Ênfase1 16 4 4 2" xfId="21942"/>
    <cellStyle name="20% - Ênfase1 16 4 4 2 2" xfId="50385"/>
    <cellStyle name="20% - Ênfase1 16 4 4 3" xfId="34031"/>
    <cellStyle name="20% - Ênfase1 16 4 4 4" xfId="42108"/>
    <cellStyle name="20% - Ênfase1 16 4 5" xfId="15882"/>
    <cellStyle name="20% - Ênfase1 16 4 5 2" xfId="48336"/>
    <cellStyle name="20% - Ênfase1 16 4 6" xfId="27972"/>
    <cellStyle name="20% - Ênfase1 16 4 7" xfId="40062"/>
    <cellStyle name="20% - Ênfase1 16 4 8" xfId="3759"/>
    <cellStyle name="20% - Ênfase1 16 5" xfId="4256"/>
    <cellStyle name="20% - Ênfase1 16 5 2" xfId="10316"/>
    <cellStyle name="20% - Ênfase1 16 5 2 2" xfId="22436"/>
    <cellStyle name="20% - Ênfase1 16 5 2 3" xfId="34525"/>
    <cellStyle name="20% - Ênfase1 16 5 2 4" xfId="50882"/>
    <cellStyle name="20% - Ênfase1 16 5 3" xfId="16376"/>
    <cellStyle name="20% - Ênfase1 16 5 4" xfId="28466"/>
    <cellStyle name="20% - Ênfase1 16 5 5" xfId="42605"/>
    <cellStyle name="20% - Ênfase1 16 6" xfId="6287"/>
    <cellStyle name="20% - Ênfase1 16 6 2" xfId="12346"/>
    <cellStyle name="20% - Ênfase1 16 6 2 2" xfId="24466"/>
    <cellStyle name="20% - Ênfase1 16 6 2 3" xfId="36555"/>
    <cellStyle name="20% - Ênfase1 16 6 2 4" xfId="52913"/>
    <cellStyle name="20% - Ênfase1 16 6 3" xfId="18406"/>
    <cellStyle name="20% - Ênfase1 16 6 4" xfId="30496"/>
    <cellStyle name="20% - Ênfase1 16 6 5" xfId="44636"/>
    <cellStyle name="20% - Ênfase1 16 7" xfId="8286"/>
    <cellStyle name="20% - Ênfase1 16 7 2" xfId="20406"/>
    <cellStyle name="20% - Ênfase1 16 7 2 2" xfId="48833"/>
    <cellStyle name="20% - Ênfase1 16 7 3" xfId="32495"/>
    <cellStyle name="20% - Ênfase1 16 7 4" xfId="40556"/>
    <cellStyle name="20% - Ênfase1 16 8" xfId="14346"/>
    <cellStyle name="20% - Ênfase1 16 8 2" xfId="46787"/>
    <cellStyle name="20% - Ênfase1 16 9" xfId="26466"/>
    <cellStyle name="20% - Ênfase1 17" xfId="59"/>
    <cellStyle name="20% - Ênfase1 17 10" xfId="38557"/>
    <cellStyle name="20% - Ênfase1 17 11" xfId="2206"/>
    <cellStyle name="20% - Ênfase1 17 2" xfId="1158"/>
    <cellStyle name="20% - Ênfase1 17 2 2" xfId="5257"/>
    <cellStyle name="20% - Ênfase1 17 2 2 2" xfId="11316"/>
    <cellStyle name="20% - Ênfase1 17 2 2 2 2" xfId="23436"/>
    <cellStyle name="20% - Ênfase1 17 2 2 2 3" xfId="35525"/>
    <cellStyle name="20% - Ênfase1 17 2 2 2 4" xfId="51883"/>
    <cellStyle name="20% - Ênfase1 17 2 2 3" xfId="17376"/>
    <cellStyle name="20% - Ênfase1 17 2 2 4" xfId="29466"/>
    <cellStyle name="20% - Ênfase1 17 2 2 5" xfId="43606"/>
    <cellStyle name="20% - Ênfase1 17 2 3" xfId="7282"/>
    <cellStyle name="20% - Ênfase1 17 2 3 2" xfId="13341"/>
    <cellStyle name="20% - Ênfase1 17 2 3 2 2" xfId="25461"/>
    <cellStyle name="20% - Ênfase1 17 2 3 2 3" xfId="37550"/>
    <cellStyle name="20% - Ênfase1 17 2 3 2 4" xfId="53908"/>
    <cellStyle name="20% - Ênfase1 17 2 3 3" xfId="19401"/>
    <cellStyle name="20% - Ênfase1 17 2 3 4" xfId="31491"/>
    <cellStyle name="20% - Ênfase1 17 2 3 5" xfId="45631"/>
    <cellStyle name="20% - Ênfase1 17 2 4" xfId="9286"/>
    <cellStyle name="20% - Ênfase1 17 2 4 2" xfId="21406"/>
    <cellStyle name="20% - Ênfase1 17 2 4 2 2" xfId="49848"/>
    <cellStyle name="20% - Ênfase1 17 2 4 3" xfId="33495"/>
    <cellStyle name="20% - Ênfase1 17 2 4 4" xfId="41571"/>
    <cellStyle name="20% - Ênfase1 17 2 5" xfId="15346"/>
    <cellStyle name="20% - Ênfase1 17 2 5 2" xfId="47799"/>
    <cellStyle name="20% - Ênfase1 17 2 6" xfId="27461"/>
    <cellStyle name="20% - Ênfase1 17 2 7" xfId="39551"/>
    <cellStyle name="20% - Ênfase1 17 2 8" xfId="3220"/>
    <cellStyle name="20% - Ênfase1 17 3" xfId="648"/>
    <cellStyle name="20% - Ênfase1 17 3 2" xfId="4761"/>
    <cellStyle name="20% - Ênfase1 17 3 2 2" xfId="10820"/>
    <cellStyle name="20% - Ênfase1 17 3 2 2 2" xfId="22940"/>
    <cellStyle name="20% - Ênfase1 17 3 2 2 3" xfId="35029"/>
    <cellStyle name="20% - Ênfase1 17 3 2 2 4" xfId="51387"/>
    <cellStyle name="20% - Ênfase1 17 3 2 3" xfId="16880"/>
    <cellStyle name="20% - Ênfase1 17 3 2 4" xfId="28970"/>
    <cellStyle name="20% - Ênfase1 17 3 2 5" xfId="43110"/>
    <cellStyle name="20% - Ênfase1 17 3 3" xfId="6786"/>
    <cellStyle name="20% - Ênfase1 17 3 3 2" xfId="12845"/>
    <cellStyle name="20% - Ênfase1 17 3 3 2 2" xfId="24965"/>
    <cellStyle name="20% - Ênfase1 17 3 3 2 3" xfId="37054"/>
    <cellStyle name="20% - Ênfase1 17 3 3 2 4" xfId="53412"/>
    <cellStyle name="20% - Ênfase1 17 3 3 3" xfId="18905"/>
    <cellStyle name="20% - Ênfase1 17 3 3 4" xfId="30995"/>
    <cellStyle name="20% - Ênfase1 17 3 3 5" xfId="45135"/>
    <cellStyle name="20% - Ênfase1 17 3 4" xfId="8790"/>
    <cellStyle name="20% - Ênfase1 17 3 4 2" xfId="20910"/>
    <cellStyle name="20% - Ênfase1 17 3 4 2 2" xfId="49342"/>
    <cellStyle name="20% - Ênfase1 17 3 4 3" xfId="32999"/>
    <cellStyle name="20% - Ênfase1 17 3 4 4" xfId="41065"/>
    <cellStyle name="20% - Ênfase1 17 3 5" xfId="14850"/>
    <cellStyle name="20% - Ênfase1 17 3 5 2" xfId="47294"/>
    <cellStyle name="20% - Ênfase1 17 3 6" xfId="26965"/>
    <cellStyle name="20% - Ênfase1 17 3 7" xfId="39055"/>
    <cellStyle name="20% - Ênfase1 17 3 8" xfId="2713"/>
    <cellStyle name="20% - Ênfase1 17 4" xfId="1702"/>
    <cellStyle name="20% - Ênfase1 17 4 2" xfId="5794"/>
    <cellStyle name="20% - Ênfase1 17 4 2 2" xfId="11853"/>
    <cellStyle name="20% - Ênfase1 17 4 2 2 2" xfId="23973"/>
    <cellStyle name="20% - Ênfase1 17 4 2 2 3" xfId="36062"/>
    <cellStyle name="20% - Ênfase1 17 4 2 2 4" xfId="52420"/>
    <cellStyle name="20% - Ênfase1 17 4 2 3" xfId="17913"/>
    <cellStyle name="20% - Ênfase1 17 4 2 4" xfId="30003"/>
    <cellStyle name="20% - Ênfase1 17 4 2 5" xfId="44143"/>
    <cellStyle name="20% - Ênfase1 17 4 3" xfId="7794"/>
    <cellStyle name="20% - Ênfase1 17 4 3 2" xfId="13853"/>
    <cellStyle name="20% - Ênfase1 17 4 3 2 2" xfId="25973"/>
    <cellStyle name="20% - Ênfase1 17 4 3 2 3" xfId="38062"/>
    <cellStyle name="20% - Ênfase1 17 4 3 2 4" xfId="54420"/>
    <cellStyle name="20% - Ênfase1 17 4 3 3" xfId="19913"/>
    <cellStyle name="20% - Ênfase1 17 4 3 4" xfId="32003"/>
    <cellStyle name="20% - Ênfase1 17 4 3 5" xfId="46143"/>
    <cellStyle name="20% - Ênfase1 17 4 4" xfId="9823"/>
    <cellStyle name="20% - Ênfase1 17 4 4 2" xfId="21943"/>
    <cellStyle name="20% - Ênfase1 17 4 4 2 2" xfId="50386"/>
    <cellStyle name="20% - Ênfase1 17 4 4 3" xfId="34032"/>
    <cellStyle name="20% - Ênfase1 17 4 4 4" xfId="42109"/>
    <cellStyle name="20% - Ênfase1 17 4 5" xfId="15883"/>
    <cellStyle name="20% - Ênfase1 17 4 5 2" xfId="48337"/>
    <cellStyle name="20% - Ênfase1 17 4 6" xfId="27973"/>
    <cellStyle name="20% - Ênfase1 17 4 7" xfId="40063"/>
    <cellStyle name="20% - Ênfase1 17 4 8" xfId="3760"/>
    <cellStyle name="20% - Ênfase1 17 5" xfId="4257"/>
    <cellStyle name="20% - Ênfase1 17 5 2" xfId="10317"/>
    <cellStyle name="20% - Ênfase1 17 5 2 2" xfId="22437"/>
    <cellStyle name="20% - Ênfase1 17 5 2 3" xfId="34526"/>
    <cellStyle name="20% - Ênfase1 17 5 2 4" xfId="50883"/>
    <cellStyle name="20% - Ênfase1 17 5 3" xfId="16377"/>
    <cellStyle name="20% - Ênfase1 17 5 4" xfId="28467"/>
    <cellStyle name="20% - Ênfase1 17 5 5" xfId="42606"/>
    <cellStyle name="20% - Ênfase1 17 6" xfId="6288"/>
    <cellStyle name="20% - Ênfase1 17 6 2" xfId="12347"/>
    <cellStyle name="20% - Ênfase1 17 6 2 2" xfId="24467"/>
    <cellStyle name="20% - Ênfase1 17 6 2 3" xfId="36556"/>
    <cellStyle name="20% - Ênfase1 17 6 2 4" xfId="52914"/>
    <cellStyle name="20% - Ênfase1 17 6 3" xfId="18407"/>
    <cellStyle name="20% - Ênfase1 17 6 4" xfId="30497"/>
    <cellStyle name="20% - Ênfase1 17 6 5" xfId="44637"/>
    <cellStyle name="20% - Ênfase1 17 7" xfId="8287"/>
    <cellStyle name="20% - Ênfase1 17 7 2" xfId="20407"/>
    <cellStyle name="20% - Ênfase1 17 7 2 2" xfId="48834"/>
    <cellStyle name="20% - Ênfase1 17 7 3" xfId="32496"/>
    <cellStyle name="20% - Ênfase1 17 7 4" xfId="40557"/>
    <cellStyle name="20% - Ênfase1 17 8" xfId="14347"/>
    <cellStyle name="20% - Ênfase1 17 8 2" xfId="46788"/>
    <cellStyle name="20% - Ênfase1 17 9" xfId="26467"/>
    <cellStyle name="20% - Ênfase1 18" xfId="45"/>
    <cellStyle name="20% - Ênfase1 18 10" xfId="38546"/>
    <cellStyle name="20% - Ênfase1 18 11" xfId="2195"/>
    <cellStyle name="20% - Ênfase1 18 2" xfId="1146"/>
    <cellStyle name="20% - Ênfase1 18 2 2" xfId="5245"/>
    <cellStyle name="20% - Ênfase1 18 2 2 2" xfId="11304"/>
    <cellStyle name="20% - Ênfase1 18 2 2 2 2" xfId="23424"/>
    <cellStyle name="20% - Ênfase1 18 2 2 2 3" xfId="35513"/>
    <cellStyle name="20% - Ênfase1 18 2 2 2 4" xfId="51871"/>
    <cellStyle name="20% - Ênfase1 18 2 2 3" xfId="17364"/>
    <cellStyle name="20% - Ênfase1 18 2 2 4" xfId="29454"/>
    <cellStyle name="20% - Ênfase1 18 2 2 5" xfId="43594"/>
    <cellStyle name="20% - Ênfase1 18 2 3" xfId="7270"/>
    <cellStyle name="20% - Ênfase1 18 2 3 2" xfId="13329"/>
    <cellStyle name="20% - Ênfase1 18 2 3 2 2" xfId="25449"/>
    <cellStyle name="20% - Ênfase1 18 2 3 2 3" xfId="37538"/>
    <cellStyle name="20% - Ênfase1 18 2 3 2 4" xfId="53896"/>
    <cellStyle name="20% - Ênfase1 18 2 3 3" xfId="19389"/>
    <cellStyle name="20% - Ênfase1 18 2 3 4" xfId="31479"/>
    <cellStyle name="20% - Ênfase1 18 2 3 5" xfId="45619"/>
    <cellStyle name="20% - Ênfase1 18 2 4" xfId="9274"/>
    <cellStyle name="20% - Ênfase1 18 2 4 2" xfId="21394"/>
    <cellStyle name="20% - Ênfase1 18 2 4 2 2" xfId="49836"/>
    <cellStyle name="20% - Ênfase1 18 2 4 3" xfId="33483"/>
    <cellStyle name="20% - Ênfase1 18 2 4 4" xfId="41559"/>
    <cellStyle name="20% - Ênfase1 18 2 5" xfId="15334"/>
    <cellStyle name="20% - Ênfase1 18 2 5 2" xfId="47787"/>
    <cellStyle name="20% - Ênfase1 18 2 6" xfId="27449"/>
    <cellStyle name="20% - Ênfase1 18 2 7" xfId="39539"/>
    <cellStyle name="20% - Ênfase1 18 2 8" xfId="3208"/>
    <cellStyle name="20% - Ênfase1 18 3" xfId="637"/>
    <cellStyle name="20% - Ênfase1 18 3 2" xfId="4750"/>
    <cellStyle name="20% - Ênfase1 18 3 2 2" xfId="10809"/>
    <cellStyle name="20% - Ênfase1 18 3 2 2 2" xfId="22929"/>
    <cellStyle name="20% - Ênfase1 18 3 2 2 3" xfId="35018"/>
    <cellStyle name="20% - Ênfase1 18 3 2 2 4" xfId="51376"/>
    <cellStyle name="20% - Ênfase1 18 3 2 3" xfId="16869"/>
    <cellStyle name="20% - Ênfase1 18 3 2 4" xfId="28959"/>
    <cellStyle name="20% - Ênfase1 18 3 2 5" xfId="43099"/>
    <cellStyle name="20% - Ênfase1 18 3 3" xfId="6775"/>
    <cellStyle name="20% - Ênfase1 18 3 3 2" xfId="12834"/>
    <cellStyle name="20% - Ênfase1 18 3 3 2 2" xfId="24954"/>
    <cellStyle name="20% - Ênfase1 18 3 3 2 3" xfId="37043"/>
    <cellStyle name="20% - Ênfase1 18 3 3 2 4" xfId="53401"/>
    <cellStyle name="20% - Ênfase1 18 3 3 3" xfId="18894"/>
    <cellStyle name="20% - Ênfase1 18 3 3 4" xfId="30984"/>
    <cellStyle name="20% - Ênfase1 18 3 3 5" xfId="45124"/>
    <cellStyle name="20% - Ênfase1 18 3 4" xfId="8779"/>
    <cellStyle name="20% - Ênfase1 18 3 4 2" xfId="20899"/>
    <cellStyle name="20% - Ênfase1 18 3 4 2 2" xfId="49331"/>
    <cellStyle name="20% - Ênfase1 18 3 4 3" xfId="32988"/>
    <cellStyle name="20% - Ênfase1 18 3 4 4" xfId="41054"/>
    <cellStyle name="20% - Ênfase1 18 3 5" xfId="14839"/>
    <cellStyle name="20% - Ênfase1 18 3 5 2" xfId="47283"/>
    <cellStyle name="20% - Ênfase1 18 3 6" xfId="26954"/>
    <cellStyle name="20% - Ênfase1 18 3 7" xfId="39044"/>
    <cellStyle name="20% - Ênfase1 18 3 8" xfId="2702"/>
    <cellStyle name="20% - Ênfase1 18 4" xfId="1691"/>
    <cellStyle name="20% - Ênfase1 18 4 2" xfId="5783"/>
    <cellStyle name="20% - Ênfase1 18 4 2 2" xfId="11842"/>
    <cellStyle name="20% - Ênfase1 18 4 2 2 2" xfId="23962"/>
    <cellStyle name="20% - Ênfase1 18 4 2 2 3" xfId="36051"/>
    <cellStyle name="20% - Ênfase1 18 4 2 2 4" xfId="52409"/>
    <cellStyle name="20% - Ênfase1 18 4 2 3" xfId="17902"/>
    <cellStyle name="20% - Ênfase1 18 4 2 4" xfId="29992"/>
    <cellStyle name="20% - Ênfase1 18 4 2 5" xfId="44132"/>
    <cellStyle name="20% - Ênfase1 18 4 3" xfId="7783"/>
    <cellStyle name="20% - Ênfase1 18 4 3 2" xfId="13842"/>
    <cellStyle name="20% - Ênfase1 18 4 3 2 2" xfId="25962"/>
    <cellStyle name="20% - Ênfase1 18 4 3 2 3" xfId="38051"/>
    <cellStyle name="20% - Ênfase1 18 4 3 2 4" xfId="54409"/>
    <cellStyle name="20% - Ênfase1 18 4 3 3" xfId="19902"/>
    <cellStyle name="20% - Ênfase1 18 4 3 4" xfId="31992"/>
    <cellStyle name="20% - Ênfase1 18 4 3 5" xfId="46132"/>
    <cellStyle name="20% - Ênfase1 18 4 4" xfId="9812"/>
    <cellStyle name="20% - Ênfase1 18 4 4 2" xfId="21932"/>
    <cellStyle name="20% - Ênfase1 18 4 4 2 2" xfId="50375"/>
    <cellStyle name="20% - Ênfase1 18 4 4 3" xfId="34021"/>
    <cellStyle name="20% - Ênfase1 18 4 4 4" xfId="42098"/>
    <cellStyle name="20% - Ênfase1 18 4 5" xfId="15872"/>
    <cellStyle name="20% - Ênfase1 18 4 5 2" xfId="48326"/>
    <cellStyle name="20% - Ênfase1 18 4 6" xfId="27962"/>
    <cellStyle name="20% - Ênfase1 18 4 7" xfId="40052"/>
    <cellStyle name="20% - Ênfase1 18 4 8" xfId="3749"/>
    <cellStyle name="20% - Ênfase1 18 5" xfId="4246"/>
    <cellStyle name="20% - Ênfase1 18 5 2" xfId="10306"/>
    <cellStyle name="20% - Ênfase1 18 5 2 2" xfId="22426"/>
    <cellStyle name="20% - Ênfase1 18 5 2 3" xfId="34515"/>
    <cellStyle name="20% - Ênfase1 18 5 2 4" xfId="50872"/>
    <cellStyle name="20% - Ênfase1 18 5 3" xfId="16366"/>
    <cellStyle name="20% - Ênfase1 18 5 4" xfId="28456"/>
    <cellStyle name="20% - Ênfase1 18 5 5" xfId="42595"/>
    <cellStyle name="20% - Ênfase1 18 6" xfId="6277"/>
    <cellStyle name="20% - Ênfase1 18 6 2" xfId="12336"/>
    <cellStyle name="20% - Ênfase1 18 6 2 2" xfId="24456"/>
    <cellStyle name="20% - Ênfase1 18 6 2 3" xfId="36545"/>
    <cellStyle name="20% - Ênfase1 18 6 2 4" xfId="52903"/>
    <cellStyle name="20% - Ênfase1 18 6 3" xfId="18396"/>
    <cellStyle name="20% - Ênfase1 18 6 4" xfId="30486"/>
    <cellStyle name="20% - Ênfase1 18 6 5" xfId="44626"/>
    <cellStyle name="20% - Ênfase1 18 7" xfId="8276"/>
    <cellStyle name="20% - Ênfase1 18 7 2" xfId="20396"/>
    <cellStyle name="20% - Ênfase1 18 7 2 2" xfId="48822"/>
    <cellStyle name="20% - Ênfase1 18 7 3" xfId="32485"/>
    <cellStyle name="20% - Ênfase1 18 7 4" xfId="40545"/>
    <cellStyle name="20% - Ênfase1 18 8" xfId="14336"/>
    <cellStyle name="20% - Ênfase1 18 8 2" xfId="46777"/>
    <cellStyle name="20% - Ênfase1 18 9" xfId="26456"/>
    <cellStyle name="20% - Ênfase1 19" xfId="61"/>
    <cellStyle name="20% - Ênfase1 19 10" xfId="38559"/>
    <cellStyle name="20% - Ênfase1 19 11" xfId="2208"/>
    <cellStyle name="20% - Ênfase1 19 2" xfId="1160"/>
    <cellStyle name="20% - Ênfase1 19 2 2" xfId="5259"/>
    <cellStyle name="20% - Ênfase1 19 2 2 2" xfId="11318"/>
    <cellStyle name="20% - Ênfase1 19 2 2 2 2" xfId="23438"/>
    <cellStyle name="20% - Ênfase1 19 2 2 2 3" xfId="35527"/>
    <cellStyle name="20% - Ênfase1 19 2 2 2 4" xfId="51885"/>
    <cellStyle name="20% - Ênfase1 19 2 2 3" xfId="17378"/>
    <cellStyle name="20% - Ênfase1 19 2 2 4" xfId="29468"/>
    <cellStyle name="20% - Ênfase1 19 2 2 5" xfId="43608"/>
    <cellStyle name="20% - Ênfase1 19 2 3" xfId="7284"/>
    <cellStyle name="20% - Ênfase1 19 2 3 2" xfId="13343"/>
    <cellStyle name="20% - Ênfase1 19 2 3 2 2" xfId="25463"/>
    <cellStyle name="20% - Ênfase1 19 2 3 2 3" xfId="37552"/>
    <cellStyle name="20% - Ênfase1 19 2 3 2 4" xfId="53910"/>
    <cellStyle name="20% - Ênfase1 19 2 3 3" xfId="19403"/>
    <cellStyle name="20% - Ênfase1 19 2 3 4" xfId="31493"/>
    <cellStyle name="20% - Ênfase1 19 2 3 5" xfId="45633"/>
    <cellStyle name="20% - Ênfase1 19 2 4" xfId="9288"/>
    <cellStyle name="20% - Ênfase1 19 2 4 2" xfId="21408"/>
    <cellStyle name="20% - Ênfase1 19 2 4 2 2" xfId="49850"/>
    <cellStyle name="20% - Ênfase1 19 2 4 3" xfId="33497"/>
    <cellStyle name="20% - Ênfase1 19 2 4 4" xfId="41573"/>
    <cellStyle name="20% - Ênfase1 19 2 5" xfId="15348"/>
    <cellStyle name="20% - Ênfase1 19 2 5 2" xfId="47801"/>
    <cellStyle name="20% - Ênfase1 19 2 6" xfId="27463"/>
    <cellStyle name="20% - Ênfase1 19 2 7" xfId="39553"/>
    <cellStyle name="20% - Ênfase1 19 2 8" xfId="3222"/>
    <cellStyle name="20% - Ênfase1 19 3" xfId="650"/>
    <cellStyle name="20% - Ênfase1 19 3 2" xfId="4763"/>
    <cellStyle name="20% - Ênfase1 19 3 2 2" xfId="10822"/>
    <cellStyle name="20% - Ênfase1 19 3 2 2 2" xfId="22942"/>
    <cellStyle name="20% - Ênfase1 19 3 2 2 3" xfId="35031"/>
    <cellStyle name="20% - Ênfase1 19 3 2 2 4" xfId="51389"/>
    <cellStyle name="20% - Ênfase1 19 3 2 3" xfId="16882"/>
    <cellStyle name="20% - Ênfase1 19 3 2 4" xfId="28972"/>
    <cellStyle name="20% - Ênfase1 19 3 2 5" xfId="43112"/>
    <cellStyle name="20% - Ênfase1 19 3 3" xfId="6788"/>
    <cellStyle name="20% - Ênfase1 19 3 3 2" xfId="12847"/>
    <cellStyle name="20% - Ênfase1 19 3 3 2 2" xfId="24967"/>
    <cellStyle name="20% - Ênfase1 19 3 3 2 3" xfId="37056"/>
    <cellStyle name="20% - Ênfase1 19 3 3 2 4" xfId="53414"/>
    <cellStyle name="20% - Ênfase1 19 3 3 3" xfId="18907"/>
    <cellStyle name="20% - Ênfase1 19 3 3 4" xfId="30997"/>
    <cellStyle name="20% - Ênfase1 19 3 3 5" xfId="45137"/>
    <cellStyle name="20% - Ênfase1 19 3 4" xfId="8792"/>
    <cellStyle name="20% - Ênfase1 19 3 4 2" xfId="20912"/>
    <cellStyle name="20% - Ênfase1 19 3 4 2 2" xfId="49344"/>
    <cellStyle name="20% - Ênfase1 19 3 4 3" xfId="33001"/>
    <cellStyle name="20% - Ênfase1 19 3 4 4" xfId="41067"/>
    <cellStyle name="20% - Ênfase1 19 3 5" xfId="14852"/>
    <cellStyle name="20% - Ênfase1 19 3 5 2" xfId="47296"/>
    <cellStyle name="20% - Ênfase1 19 3 6" xfId="26967"/>
    <cellStyle name="20% - Ênfase1 19 3 7" xfId="39057"/>
    <cellStyle name="20% - Ênfase1 19 3 8" xfId="2715"/>
    <cellStyle name="20% - Ênfase1 19 4" xfId="1704"/>
    <cellStyle name="20% - Ênfase1 19 4 2" xfId="5796"/>
    <cellStyle name="20% - Ênfase1 19 4 2 2" xfId="11855"/>
    <cellStyle name="20% - Ênfase1 19 4 2 2 2" xfId="23975"/>
    <cellStyle name="20% - Ênfase1 19 4 2 2 3" xfId="36064"/>
    <cellStyle name="20% - Ênfase1 19 4 2 2 4" xfId="52422"/>
    <cellStyle name="20% - Ênfase1 19 4 2 3" xfId="17915"/>
    <cellStyle name="20% - Ênfase1 19 4 2 4" xfId="30005"/>
    <cellStyle name="20% - Ênfase1 19 4 2 5" xfId="44145"/>
    <cellStyle name="20% - Ênfase1 19 4 3" xfId="7796"/>
    <cellStyle name="20% - Ênfase1 19 4 3 2" xfId="13855"/>
    <cellStyle name="20% - Ênfase1 19 4 3 2 2" xfId="25975"/>
    <cellStyle name="20% - Ênfase1 19 4 3 2 3" xfId="38064"/>
    <cellStyle name="20% - Ênfase1 19 4 3 2 4" xfId="54422"/>
    <cellStyle name="20% - Ênfase1 19 4 3 3" xfId="19915"/>
    <cellStyle name="20% - Ênfase1 19 4 3 4" xfId="32005"/>
    <cellStyle name="20% - Ênfase1 19 4 3 5" xfId="46145"/>
    <cellStyle name="20% - Ênfase1 19 4 4" xfId="9825"/>
    <cellStyle name="20% - Ênfase1 19 4 4 2" xfId="21945"/>
    <cellStyle name="20% - Ênfase1 19 4 4 2 2" xfId="50388"/>
    <cellStyle name="20% - Ênfase1 19 4 4 3" xfId="34034"/>
    <cellStyle name="20% - Ênfase1 19 4 4 4" xfId="42111"/>
    <cellStyle name="20% - Ênfase1 19 4 5" xfId="15885"/>
    <cellStyle name="20% - Ênfase1 19 4 5 2" xfId="48339"/>
    <cellStyle name="20% - Ênfase1 19 4 6" xfId="27975"/>
    <cellStyle name="20% - Ênfase1 19 4 7" xfId="40065"/>
    <cellStyle name="20% - Ênfase1 19 4 8" xfId="3762"/>
    <cellStyle name="20% - Ênfase1 19 5" xfId="4259"/>
    <cellStyle name="20% - Ênfase1 19 5 2" xfId="10319"/>
    <cellStyle name="20% - Ênfase1 19 5 2 2" xfId="22439"/>
    <cellStyle name="20% - Ênfase1 19 5 2 3" xfId="34528"/>
    <cellStyle name="20% - Ênfase1 19 5 2 4" xfId="50885"/>
    <cellStyle name="20% - Ênfase1 19 5 3" xfId="16379"/>
    <cellStyle name="20% - Ênfase1 19 5 4" xfId="28469"/>
    <cellStyle name="20% - Ênfase1 19 5 5" xfId="42608"/>
    <cellStyle name="20% - Ênfase1 19 6" xfId="6290"/>
    <cellStyle name="20% - Ênfase1 19 6 2" xfId="12349"/>
    <cellStyle name="20% - Ênfase1 19 6 2 2" xfId="24469"/>
    <cellStyle name="20% - Ênfase1 19 6 2 3" xfId="36558"/>
    <cellStyle name="20% - Ênfase1 19 6 2 4" xfId="52916"/>
    <cellStyle name="20% - Ênfase1 19 6 3" xfId="18409"/>
    <cellStyle name="20% - Ênfase1 19 6 4" xfId="30499"/>
    <cellStyle name="20% - Ênfase1 19 6 5" xfId="44639"/>
    <cellStyle name="20% - Ênfase1 19 7" xfId="8289"/>
    <cellStyle name="20% - Ênfase1 19 7 2" xfId="20409"/>
    <cellStyle name="20% - Ênfase1 19 7 2 2" xfId="48836"/>
    <cellStyle name="20% - Ênfase1 19 7 3" xfId="32498"/>
    <cellStyle name="20% - Ênfase1 19 7 4" xfId="40559"/>
    <cellStyle name="20% - Ênfase1 19 8" xfId="14349"/>
    <cellStyle name="20% - Ênfase1 19 8 2" xfId="46790"/>
    <cellStyle name="20% - Ênfase1 19 9" xfId="26469"/>
    <cellStyle name="20% - Ênfase1 2" xfId="19"/>
    <cellStyle name="20% - Ênfase1 2 10" xfId="26435"/>
    <cellStyle name="20% - Ênfase1 2 11" xfId="38525"/>
    <cellStyle name="20% - Ênfase1 2 12" xfId="2174"/>
    <cellStyle name="20% - Ênfase1 2 2" xfId="65"/>
    <cellStyle name="20% - Ênfase1 2 2 10" xfId="38563"/>
    <cellStyle name="20% - Ênfase1 2 2 11" xfId="2212"/>
    <cellStyle name="20% - Ênfase1 2 2 2" xfId="1164"/>
    <cellStyle name="20% - Ênfase1 2 2 2 2" xfId="5263"/>
    <cellStyle name="20% - Ênfase1 2 2 2 2 2" xfId="11322"/>
    <cellStyle name="20% - Ênfase1 2 2 2 2 2 2" xfId="23442"/>
    <cellStyle name="20% - Ênfase1 2 2 2 2 2 3" xfId="35531"/>
    <cellStyle name="20% - Ênfase1 2 2 2 2 2 4" xfId="51889"/>
    <cellStyle name="20% - Ênfase1 2 2 2 2 3" xfId="17382"/>
    <cellStyle name="20% - Ênfase1 2 2 2 2 4" xfId="29472"/>
    <cellStyle name="20% - Ênfase1 2 2 2 2 5" xfId="43612"/>
    <cellStyle name="20% - Ênfase1 2 2 2 3" xfId="7288"/>
    <cellStyle name="20% - Ênfase1 2 2 2 3 2" xfId="13347"/>
    <cellStyle name="20% - Ênfase1 2 2 2 3 2 2" xfId="25467"/>
    <cellStyle name="20% - Ênfase1 2 2 2 3 2 3" xfId="37556"/>
    <cellStyle name="20% - Ênfase1 2 2 2 3 2 4" xfId="53914"/>
    <cellStyle name="20% - Ênfase1 2 2 2 3 3" xfId="19407"/>
    <cellStyle name="20% - Ênfase1 2 2 2 3 4" xfId="31497"/>
    <cellStyle name="20% - Ênfase1 2 2 2 3 5" xfId="45637"/>
    <cellStyle name="20% - Ênfase1 2 2 2 4" xfId="9292"/>
    <cellStyle name="20% - Ênfase1 2 2 2 4 2" xfId="21412"/>
    <cellStyle name="20% - Ênfase1 2 2 2 4 2 2" xfId="49854"/>
    <cellStyle name="20% - Ênfase1 2 2 2 4 3" xfId="33501"/>
    <cellStyle name="20% - Ênfase1 2 2 2 4 4" xfId="41577"/>
    <cellStyle name="20% - Ênfase1 2 2 2 5" xfId="15352"/>
    <cellStyle name="20% - Ênfase1 2 2 2 5 2" xfId="47805"/>
    <cellStyle name="20% - Ênfase1 2 2 2 6" xfId="27467"/>
    <cellStyle name="20% - Ênfase1 2 2 2 7" xfId="39557"/>
    <cellStyle name="20% - Ênfase1 2 2 2 8" xfId="3226"/>
    <cellStyle name="20% - Ênfase1 2 2 3" xfId="654"/>
    <cellStyle name="20% - Ênfase1 2 2 3 2" xfId="4767"/>
    <cellStyle name="20% - Ênfase1 2 2 3 2 2" xfId="10826"/>
    <cellStyle name="20% - Ênfase1 2 2 3 2 2 2" xfId="22946"/>
    <cellStyle name="20% - Ênfase1 2 2 3 2 2 3" xfId="35035"/>
    <cellStyle name="20% - Ênfase1 2 2 3 2 2 4" xfId="51393"/>
    <cellStyle name="20% - Ênfase1 2 2 3 2 3" xfId="16886"/>
    <cellStyle name="20% - Ênfase1 2 2 3 2 4" xfId="28976"/>
    <cellStyle name="20% - Ênfase1 2 2 3 2 5" xfId="43116"/>
    <cellStyle name="20% - Ênfase1 2 2 3 3" xfId="6792"/>
    <cellStyle name="20% - Ênfase1 2 2 3 3 2" xfId="12851"/>
    <cellStyle name="20% - Ênfase1 2 2 3 3 2 2" xfId="24971"/>
    <cellStyle name="20% - Ênfase1 2 2 3 3 2 3" xfId="37060"/>
    <cellStyle name="20% - Ênfase1 2 2 3 3 2 4" xfId="53418"/>
    <cellStyle name="20% - Ênfase1 2 2 3 3 3" xfId="18911"/>
    <cellStyle name="20% - Ênfase1 2 2 3 3 4" xfId="31001"/>
    <cellStyle name="20% - Ênfase1 2 2 3 3 5" xfId="45141"/>
    <cellStyle name="20% - Ênfase1 2 2 3 4" xfId="8796"/>
    <cellStyle name="20% - Ênfase1 2 2 3 4 2" xfId="20916"/>
    <cellStyle name="20% - Ênfase1 2 2 3 4 2 2" xfId="49348"/>
    <cellStyle name="20% - Ênfase1 2 2 3 4 3" xfId="33005"/>
    <cellStyle name="20% - Ênfase1 2 2 3 4 4" xfId="41071"/>
    <cellStyle name="20% - Ênfase1 2 2 3 5" xfId="14856"/>
    <cellStyle name="20% - Ênfase1 2 2 3 5 2" xfId="47300"/>
    <cellStyle name="20% - Ênfase1 2 2 3 6" xfId="26971"/>
    <cellStyle name="20% - Ênfase1 2 2 3 7" xfId="39061"/>
    <cellStyle name="20% - Ênfase1 2 2 3 8" xfId="2719"/>
    <cellStyle name="20% - Ênfase1 2 2 4" xfId="1708"/>
    <cellStyle name="20% - Ênfase1 2 2 4 2" xfId="5800"/>
    <cellStyle name="20% - Ênfase1 2 2 4 2 2" xfId="11859"/>
    <cellStyle name="20% - Ênfase1 2 2 4 2 2 2" xfId="23979"/>
    <cellStyle name="20% - Ênfase1 2 2 4 2 2 3" xfId="36068"/>
    <cellStyle name="20% - Ênfase1 2 2 4 2 2 4" xfId="52426"/>
    <cellStyle name="20% - Ênfase1 2 2 4 2 3" xfId="17919"/>
    <cellStyle name="20% - Ênfase1 2 2 4 2 4" xfId="30009"/>
    <cellStyle name="20% - Ênfase1 2 2 4 2 5" xfId="44149"/>
    <cellStyle name="20% - Ênfase1 2 2 4 3" xfId="7800"/>
    <cellStyle name="20% - Ênfase1 2 2 4 3 2" xfId="13859"/>
    <cellStyle name="20% - Ênfase1 2 2 4 3 2 2" xfId="25979"/>
    <cellStyle name="20% - Ênfase1 2 2 4 3 2 3" xfId="38068"/>
    <cellStyle name="20% - Ênfase1 2 2 4 3 2 4" xfId="54426"/>
    <cellStyle name="20% - Ênfase1 2 2 4 3 3" xfId="19919"/>
    <cellStyle name="20% - Ênfase1 2 2 4 3 4" xfId="32009"/>
    <cellStyle name="20% - Ênfase1 2 2 4 3 5" xfId="46149"/>
    <cellStyle name="20% - Ênfase1 2 2 4 4" xfId="9829"/>
    <cellStyle name="20% - Ênfase1 2 2 4 4 2" xfId="21949"/>
    <cellStyle name="20% - Ênfase1 2 2 4 4 2 2" xfId="50392"/>
    <cellStyle name="20% - Ênfase1 2 2 4 4 3" xfId="34038"/>
    <cellStyle name="20% - Ênfase1 2 2 4 4 4" xfId="42115"/>
    <cellStyle name="20% - Ênfase1 2 2 4 5" xfId="15889"/>
    <cellStyle name="20% - Ênfase1 2 2 4 5 2" xfId="48343"/>
    <cellStyle name="20% - Ênfase1 2 2 4 6" xfId="27979"/>
    <cellStyle name="20% - Ênfase1 2 2 4 7" xfId="40069"/>
    <cellStyle name="20% - Ênfase1 2 2 4 8" xfId="3766"/>
    <cellStyle name="20% - Ênfase1 2 2 5" xfId="4263"/>
    <cellStyle name="20% - Ênfase1 2 2 5 2" xfId="10323"/>
    <cellStyle name="20% - Ênfase1 2 2 5 2 2" xfId="22443"/>
    <cellStyle name="20% - Ênfase1 2 2 5 2 3" xfId="34532"/>
    <cellStyle name="20% - Ênfase1 2 2 5 2 4" xfId="50889"/>
    <cellStyle name="20% - Ênfase1 2 2 5 3" xfId="16383"/>
    <cellStyle name="20% - Ênfase1 2 2 5 4" xfId="28473"/>
    <cellStyle name="20% - Ênfase1 2 2 5 5" xfId="42612"/>
    <cellStyle name="20% - Ênfase1 2 2 6" xfId="6294"/>
    <cellStyle name="20% - Ênfase1 2 2 6 2" xfId="12353"/>
    <cellStyle name="20% - Ênfase1 2 2 6 2 2" xfId="24473"/>
    <cellStyle name="20% - Ênfase1 2 2 6 2 3" xfId="36562"/>
    <cellStyle name="20% - Ênfase1 2 2 6 2 4" xfId="52920"/>
    <cellStyle name="20% - Ênfase1 2 2 6 3" xfId="18413"/>
    <cellStyle name="20% - Ênfase1 2 2 6 4" xfId="30503"/>
    <cellStyle name="20% - Ênfase1 2 2 6 5" xfId="44643"/>
    <cellStyle name="20% - Ênfase1 2 2 7" xfId="8293"/>
    <cellStyle name="20% - Ênfase1 2 2 7 2" xfId="20413"/>
    <cellStyle name="20% - Ênfase1 2 2 7 2 2" xfId="48840"/>
    <cellStyle name="20% - Ênfase1 2 2 7 3" xfId="32502"/>
    <cellStyle name="20% - Ênfase1 2 2 7 4" xfId="40563"/>
    <cellStyle name="20% - Ênfase1 2 2 8" xfId="14353"/>
    <cellStyle name="20% - Ênfase1 2 2 8 2" xfId="46794"/>
    <cellStyle name="20% - Ênfase1 2 2 9" xfId="26473"/>
    <cellStyle name="20% - Ênfase1 2 3" xfId="1124"/>
    <cellStyle name="20% - Ênfase1 2 3 2" xfId="5223"/>
    <cellStyle name="20% - Ênfase1 2 3 2 2" xfId="11282"/>
    <cellStyle name="20% - Ênfase1 2 3 2 2 2" xfId="23402"/>
    <cellStyle name="20% - Ênfase1 2 3 2 2 3" xfId="35491"/>
    <cellStyle name="20% - Ênfase1 2 3 2 2 4" xfId="51849"/>
    <cellStyle name="20% - Ênfase1 2 3 2 3" xfId="17342"/>
    <cellStyle name="20% - Ênfase1 2 3 2 4" xfId="29432"/>
    <cellStyle name="20% - Ênfase1 2 3 2 5" xfId="43572"/>
    <cellStyle name="20% - Ênfase1 2 3 3" xfId="7248"/>
    <cellStyle name="20% - Ênfase1 2 3 3 2" xfId="13307"/>
    <cellStyle name="20% - Ênfase1 2 3 3 2 2" xfId="25427"/>
    <cellStyle name="20% - Ênfase1 2 3 3 2 3" xfId="37516"/>
    <cellStyle name="20% - Ênfase1 2 3 3 2 4" xfId="53874"/>
    <cellStyle name="20% - Ênfase1 2 3 3 3" xfId="19367"/>
    <cellStyle name="20% - Ênfase1 2 3 3 4" xfId="31457"/>
    <cellStyle name="20% - Ênfase1 2 3 3 5" xfId="45597"/>
    <cellStyle name="20% - Ênfase1 2 3 4" xfId="9252"/>
    <cellStyle name="20% - Ênfase1 2 3 4 2" xfId="21372"/>
    <cellStyle name="20% - Ênfase1 2 3 4 2 2" xfId="49814"/>
    <cellStyle name="20% - Ênfase1 2 3 4 3" xfId="33461"/>
    <cellStyle name="20% - Ênfase1 2 3 4 4" xfId="41537"/>
    <cellStyle name="20% - Ênfase1 2 3 5" xfId="15312"/>
    <cellStyle name="20% - Ênfase1 2 3 5 2" xfId="47765"/>
    <cellStyle name="20% - Ênfase1 2 3 6" xfId="27427"/>
    <cellStyle name="20% - Ênfase1 2 3 7" xfId="39517"/>
    <cellStyle name="20% - Ênfase1 2 3 8" xfId="3186"/>
    <cellStyle name="20% - Ênfase1 2 4" xfId="616"/>
    <cellStyle name="20% - Ênfase1 2 4 2" xfId="4729"/>
    <cellStyle name="20% - Ênfase1 2 4 2 2" xfId="10788"/>
    <cellStyle name="20% - Ênfase1 2 4 2 2 2" xfId="22908"/>
    <cellStyle name="20% - Ênfase1 2 4 2 2 3" xfId="34997"/>
    <cellStyle name="20% - Ênfase1 2 4 2 2 4" xfId="51355"/>
    <cellStyle name="20% - Ênfase1 2 4 2 3" xfId="16848"/>
    <cellStyle name="20% - Ênfase1 2 4 2 4" xfId="28938"/>
    <cellStyle name="20% - Ênfase1 2 4 2 5" xfId="43078"/>
    <cellStyle name="20% - Ênfase1 2 4 3" xfId="6754"/>
    <cellStyle name="20% - Ênfase1 2 4 3 2" xfId="12813"/>
    <cellStyle name="20% - Ênfase1 2 4 3 2 2" xfId="24933"/>
    <cellStyle name="20% - Ênfase1 2 4 3 2 3" xfId="37022"/>
    <cellStyle name="20% - Ênfase1 2 4 3 2 4" xfId="53380"/>
    <cellStyle name="20% - Ênfase1 2 4 3 3" xfId="18873"/>
    <cellStyle name="20% - Ênfase1 2 4 3 4" xfId="30963"/>
    <cellStyle name="20% - Ênfase1 2 4 3 5" xfId="45103"/>
    <cellStyle name="20% - Ênfase1 2 4 4" xfId="8758"/>
    <cellStyle name="20% - Ênfase1 2 4 4 2" xfId="20878"/>
    <cellStyle name="20% - Ênfase1 2 4 4 2 2" xfId="49310"/>
    <cellStyle name="20% - Ênfase1 2 4 4 3" xfId="32967"/>
    <cellStyle name="20% - Ênfase1 2 4 4 4" xfId="41033"/>
    <cellStyle name="20% - Ênfase1 2 4 5" xfId="14818"/>
    <cellStyle name="20% - Ênfase1 2 4 5 2" xfId="47262"/>
    <cellStyle name="20% - Ênfase1 2 4 6" xfId="26933"/>
    <cellStyle name="20% - Ênfase1 2 4 7" xfId="39023"/>
    <cellStyle name="20% - Ênfase1 2 4 8" xfId="2681"/>
    <cellStyle name="20% - Ênfase1 2 5" xfId="1670"/>
    <cellStyle name="20% - Ênfase1 2 5 2" xfId="5762"/>
    <cellStyle name="20% - Ênfase1 2 5 2 2" xfId="11821"/>
    <cellStyle name="20% - Ênfase1 2 5 2 2 2" xfId="23941"/>
    <cellStyle name="20% - Ênfase1 2 5 2 2 3" xfId="36030"/>
    <cellStyle name="20% - Ênfase1 2 5 2 2 4" xfId="52388"/>
    <cellStyle name="20% - Ênfase1 2 5 2 3" xfId="17881"/>
    <cellStyle name="20% - Ênfase1 2 5 2 4" xfId="29971"/>
    <cellStyle name="20% - Ênfase1 2 5 2 5" xfId="44111"/>
    <cellStyle name="20% - Ênfase1 2 5 3" xfId="7762"/>
    <cellStyle name="20% - Ênfase1 2 5 3 2" xfId="13821"/>
    <cellStyle name="20% - Ênfase1 2 5 3 2 2" xfId="25941"/>
    <cellStyle name="20% - Ênfase1 2 5 3 2 3" xfId="38030"/>
    <cellStyle name="20% - Ênfase1 2 5 3 2 4" xfId="54388"/>
    <cellStyle name="20% - Ênfase1 2 5 3 3" xfId="19881"/>
    <cellStyle name="20% - Ênfase1 2 5 3 4" xfId="31971"/>
    <cellStyle name="20% - Ênfase1 2 5 3 5" xfId="46111"/>
    <cellStyle name="20% - Ênfase1 2 5 4" xfId="9791"/>
    <cellStyle name="20% - Ênfase1 2 5 4 2" xfId="21911"/>
    <cellStyle name="20% - Ênfase1 2 5 4 2 2" xfId="50354"/>
    <cellStyle name="20% - Ênfase1 2 5 4 3" xfId="34000"/>
    <cellStyle name="20% - Ênfase1 2 5 4 4" xfId="42077"/>
    <cellStyle name="20% - Ênfase1 2 5 5" xfId="15851"/>
    <cellStyle name="20% - Ênfase1 2 5 5 2" xfId="48305"/>
    <cellStyle name="20% - Ênfase1 2 5 6" xfId="27941"/>
    <cellStyle name="20% - Ênfase1 2 5 7" xfId="40031"/>
    <cellStyle name="20% - Ênfase1 2 5 8" xfId="3728"/>
    <cellStyle name="20% - Ênfase1 2 6" xfId="4225"/>
    <cellStyle name="20% - Ênfase1 2 6 2" xfId="10285"/>
    <cellStyle name="20% - Ênfase1 2 6 2 2" xfId="22405"/>
    <cellStyle name="20% - Ênfase1 2 6 2 3" xfId="34494"/>
    <cellStyle name="20% - Ênfase1 2 6 2 4" xfId="50851"/>
    <cellStyle name="20% - Ênfase1 2 6 3" xfId="16345"/>
    <cellStyle name="20% - Ênfase1 2 6 4" xfId="28435"/>
    <cellStyle name="20% - Ênfase1 2 6 5" xfId="42574"/>
    <cellStyle name="20% - Ênfase1 2 7" xfId="6256"/>
    <cellStyle name="20% - Ênfase1 2 7 2" xfId="12315"/>
    <cellStyle name="20% - Ênfase1 2 7 2 2" xfId="24435"/>
    <cellStyle name="20% - Ênfase1 2 7 2 3" xfId="36524"/>
    <cellStyle name="20% - Ênfase1 2 7 2 4" xfId="52882"/>
    <cellStyle name="20% - Ênfase1 2 7 3" xfId="18375"/>
    <cellStyle name="20% - Ênfase1 2 7 4" xfId="30465"/>
    <cellStyle name="20% - Ênfase1 2 7 5" xfId="44605"/>
    <cellStyle name="20% - Ênfase1 2 8" xfId="8255"/>
    <cellStyle name="20% - Ênfase1 2 8 2" xfId="20375"/>
    <cellStyle name="20% - Ênfase1 2 8 2 2" xfId="48801"/>
    <cellStyle name="20% - Ênfase1 2 8 3" xfId="32464"/>
    <cellStyle name="20% - Ênfase1 2 8 4" xfId="40524"/>
    <cellStyle name="20% - Ênfase1 2 9" xfId="14315"/>
    <cellStyle name="20% - Ênfase1 2 9 2" xfId="46756"/>
    <cellStyle name="20% - Ênfase1 20" xfId="55"/>
    <cellStyle name="20% - Ênfase1 20 10" xfId="38553"/>
    <cellStyle name="20% - Ênfase1 20 11" xfId="2202"/>
    <cellStyle name="20% - Ênfase1 20 2" xfId="1154"/>
    <cellStyle name="20% - Ênfase1 20 2 2" xfId="5253"/>
    <cellStyle name="20% - Ênfase1 20 2 2 2" xfId="11312"/>
    <cellStyle name="20% - Ênfase1 20 2 2 2 2" xfId="23432"/>
    <cellStyle name="20% - Ênfase1 20 2 2 2 3" xfId="35521"/>
    <cellStyle name="20% - Ênfase1 20 2 2 2 4" xfId="51879"/>
    <cellStyle name="20% - Ênfase1 20 2 2 3" xfId="17372"/>
    <cellStyle name="20% - Ênfase1 20 2 2 4" xfId="29462"/>
    <cellStyle name="20% - Ênfase1 20 2 2 5" xfId="43602"/>
    <cellStyle name="20% - Ênfase1 20 2 3" xfId="7278"/>
    <cellStyle name="20% - Ênfase1 20 2 3 2" xfId="13337"/>
    <cellStyle name="20% - Ênfase1 20 2 3 2 2" xfId="25457"/>
    <cellStyle name="20% - Ênfase1 20 2 3 2 3" xfId="37546"/>
    <cellStyle name="20% - Ênfase1 20 2 3 2 4" xfId="53904"/>
    <cellStyle name="20% - Ênfase1 20 2 3 3" xfId="19397"/>
    <cellStyle name="20% - Ênfase1 20 2 3 4" xfId="31487"/>
    <cellStyle name="20% - Ênfase1 20 2 3 5" xfId="45627"/>
    <cellStyle name="20% - Ênfase1 20 2 4" xfId="9282"/>
    <cellStyle name="20% - Ênfase1 20 2 4 2" xfId="21402"/>
    <cellStyle name="20% - Ênfase1 20 2 4 2 2" xfId="49844"/>
    <cellStyle name="20% - Ênfase1 20 2 4 3" xfId="33491"/>
    <cellStyle name="20% - Ênfase1 20 2 4 4" xfId="41567"/>
    <cellStyle name="20% - Ênfase1 20 2 5" xfId="15342"/>
    <cellStyle name="20% - Ênfase1 20 2 5 2" xfId="47795"/>
    <cellStyle name="20% - Ênfase1 20 2 6" xfId="27457"/>
    <cellStyle name="20% - Ênfase1 20 2 7" xfId="39547"/>
    <cellStyle name="20% - Ênfase1 20 2 8" xfId="3216"/>
    <cellStyle name="20% - Ênfase1 20 3" xfId="644"/>
    <cellStyle name="20% - Ênfase1 20 3 2" xfId="4757"/>
    <cellStyle name="20% - Ênfase1 20 3 2 2" xfId="10816"/>
    <cellStyle name="20% - Ênfase1 20 3 2 2 2" xfId="22936"/>
    <cellStyle name="20% - Ênfase1 20 3 2 2 3" xfId="35025"/>
    <cellStyle name="20% - Ênfase1 20 3 2 2 4" xfId="51383"/>
    <cellStyle name="20% - Ênfase1 20 3 2 3" xfId="16876"/>
    <cellStyle name="20% - Ênfase1 20 3 2 4" xfId="28966"/>
    <cellStyle name="20% - Ênfase1 20 3 2 5" xfId="43106"/>
    <cellStyle name="20% - Ênfase1 20 3 3" xfId="6782"/>
    <cellStyle name="20% - Ênfase1 20 3 3 2" xfId="12841"/>
    <cellStyle name="20% - Ênfase1 20 3 3 2 2" xfId="24961"/>
    <cellStyle name="20% - Ênfase1 20 3 3 2 3" xfId="37050"/>
    <cellStyle name="20% - Ênfase1 20 3 3 2 4" xfId="53408"/>
    <cellStyle name="20% - Ênfase1 20 3 3 3" xfId="18901"/>
    <cellStyle name="20% - Ênfase1 20 3 3 4" xfId="30991"/>
    <cellStyle name="20% - Ênfase1 20 3 3 5" xfId="45131"/>
    <cellStyle name="20% - Ênfase1 20 3 4" xfId="8786"/>
    <cellStyle name="20% - Ênfase1 20 3 4 2" xfId="20906"/>
    <cellStyle name="20% - Ênfase1 20 3 4 2 2" xfId="49338"/>
    <cellStyle name="20% - Ênfase1 20 3 4 3" xfId="32995"/>
    <cellStyle name="20% - Ênfase1 20 3 4 4" xfId="41061"/>
    <cellStyle name="20% - Ênfase1 20 3 5" xfId="14846"/>
    <cellStyle name="20% - Ênfase1 20 3 5 2" xfId="47290"/>
    <cellStyle name="20% - Ênfase1 20 3 6" xfId="26961"/>
    <cellStyle name="20% - Ênfase1 20 3 7" xfId="39051"/>
    <cellStyle name="20% - Ênfase1 20 3 8" xfId="2709"/>
    <cellStyle name="20% - Ênfase1 20 4" xfId="1698"/>
    <cellStyle name="20% - Ênfase1 20 4 2" xfId="5790"/>
    <cellStyle name="20% - Ênfase1 20 4 2 2" xfId="11849"/>
    <cellStyle name="20% - Ênfase1 20 4 2 2 2" xfId="23969"/>
    <cellStyle name="20% - Ênfase1 20 4 2 2 3" xfId="36058"/>
    <cellStyle name="20% - Ênfase1 20 4 2 2 4" xfId="52416"/>
    <cellStyle name="20% - Ênfase1 20 4 2 3" xfId="17909"/>
    <cellStyle name="20% - Ênfase1 20 4 2 4" xfId="29999"/>
    <cellStyle name="20% - Ênfase1 20 4 2 5" xfId="44139"/>
    <cellStyle name="20% - Ênfase1 20 4 3" xfId="7790"/>
    <cellStyle name="20% - Ênfase1 20 4 3 2" xfId="13849"/>
    <cellStyle name="20% - Ênfase1 20 4 3 2 2" xfId="25969"/>
    <cellStyle name="20% - Ênfase1 20 4 3 2 3" xfId="38058"/>
    <cellStyle name="20% - Ênfase1 20 4 3 2 4" xfId="54416"/>
    <cellStyle name="20% - Ênfase1 20 4 3 3" xfId="19909"/>
    <cellStyle name="20% - Ênfase1 20 4 3 4" xfId="31999"/>
    <cellStyle name="20% - Ênfase1 20 4 3 5" xfId="46139"/>
    <cellStyle name="20% - Ênfase1 20 4 4" xfId="9819"/>
    <cellStyle name="20% - Ênfase1 20 4 4 2" xfId="21939"/>
    <cellStyle name="20% - Ênfase1 20 4 4 2 2" xfId="50382"/>
    <cellStyle name="20% - Ênfase1 20 4 4 3" xfId="34028"/>
    <cellStyle name="20% - Ênfase1 20 4 4 4" xfId="42105"/>
    <cellStyle name="20% - Ênfase1 20 4 5" xfId="15879"/>
    <cellStyle name="20% - Ênfase1 20 4 5 2" xfId="48333"/>
    <cellStyle name="20% - Ênfase1 20 4 6" xfId="27969"/>
    <cellStyle name="20% - Ênfase1 20 4 7" xfId="40059"/>
    <cellStyle name="20% - Ênfase1 20 4 8" xfId="3756"/>
    <cellStyle name="20% - Ênfase1 20 5" xfId="4253"/>
    <cellStyle name="20% - Ênfase1 20 5 2" xfId="10313"/>
    <cellStyle name="20% - Ênfase1 20 5 2 2" xfId="22433"/>
    <cellStyle name="20% - Ênfase1 20 5 2 3" xfId="34522"/>
    <cellStyle name="20% - Ênfase1 20 5 2 4" xfId="50879"/>
    <cellStyle name="20% - Ênfase1 20 5 3" xfId="16373"/>
    <cellStyle name="20% - Ênfase1 20 5 4" xfId="28463"/>
    <cellStyle name="20% - Ênfase1 20 5 5" xfId="42602"/>
    <cellStyle name="20% - Ênfase1 20 6" xfId="6284"/>
    <cellStyle name="20% - Ênfase1 20 6 2" xfId="12343"/>
    <cellStyle name="20% - Ênfase1 20 6 2 2" xfId="24463"/>
    <cellStyle name="20% - Ênfase1 20 6 2 3" xfId="36552"/>
    <cellStyle name="20% - Ênfase1 20 6 2 4" xfId="52910"/>
    <cellStyle name="20% - Ênfase1 20 6 3" xfId="18403"/>
    <cellStyle name="20% - Ênfase1 20 6 4" xfId="30493"/>
    <cellStyle name="20% - Ênfase1 20 6 5" xfId="44633"/>
    <cellStyle name="20% - Ênfase1 20 7" xfId="8283"/>
    <cellStyle name="20% - Ênfase1 20 7 2" xfId="20403"/>
    <cellStyle name="20% - Ênfase1 20 7 2 2" xfId="48830"/>
    <cellStyle name="20% - Ênfase1 20 7 3" xfId="32492"/>
    <cellStyle name="20% - Ênfase1 20 7 4" xfId="40553"/>
    <cellStyle name="20% - Ênfase1 20 8" xfId="14343"/>
    <cellStyle name="20% - Ênfase1 20 8 2" xfId="46784"/>
    <cellStyle name="20% - Ênfase1 20 9" xfId="26463"/>
    <cellStyle name="20% - Ênfase1 21" xfId="57"/>
    <cellStyle name="20% - Ênfase1 21 10" xfId="38555"/>
    <cellStyle name="20% - Ênfase1 21 11" xfId="2204"/>
    <cellStyle name="20% - Ênfase1 21 2" xfId="1156"/>
    <cellStyle name="20% - Ênfase1 21 2 2" xfId="5255"/>
    <cellStyle name="20% - Ênfase1 21 2 2 2" xfId="11314"/>
    <cellStyle name="20% - Ênfase1 21 2 2 2 2" xfId="23434"/>
    <cellStyle name="20% - Ênfase1 21 2 2 2 3" xfId="35523"/>
    <cellStyle name="20% - Ênfase1 21 2 2 2 4" xfId="51881"/>
    <cellStyle name="20% - Ênfase1 21 2 2 3" xfId="17374"/>
    <cellStyle name="20% - Ênfase1 21 2 2 4" xfId="29464"/>
    <cellStyle name="20% - Ênfase1 21 2 2 5" xfId="43604"/>
    <cellStyle name="20% - Ênfase1 21 2 3" xfId="7280"/>
    <cellStyle name="20% - Ênfase1 21 2 3 2" xfId="13339"/>
    <cellStyle name="20% - Ênfase1 21 2 3 2 2" xfId="25459"/>
    <cellStyle name="20% - Ênfase1 21 2 3 2 3" xfId="37548"/>
    <cellStyle name="20% - Ênfase1 21 2 3 2 4" xfId="53906"/>
    <cellStyle name="20% - Ênfase1 21 2 3 3" xfId="19399"/>
    <cellStyle name="20% - Ênfase1 21 2 3 4" xfId="31489"/>
    <cellStyle name="20% - Ênfase1 21 2 3 5" xfId="45629"/>
    <cellStyle name="20% - Ênfase1 21 2 4" xfId="9284"/>
    <cellStyle name="20% - Ênfase1 21 2 4 2" xfId="21404"/>
    <cellStyle name="20% - Ênfase1 21 2 4 2 2" xfId="49846"/>
    <cellStyle name="20% - Ênfase1 21 2 4 3" xfId="33493"/>
    <cellStyle name="20% - Ênfase1 21 2 4 4" xfId="41569"/>
    <cellStyle name="20% - Ênfase1 21 2 5" xfId="15344"/>
    <cellStyle name="20% - Ênfase1 21 2 5 2" xfId="47797"/>
    <cellStyle name="20% - Ênfase1 21 2 6" xfId="27459"/>
    <cellStyle name="20% - Ênfase1 21 2 7" xfId="39549"/>
    <cellStyle name="20% - Ênfase1 21 2 8" xfId="3218"/>
    <cellStyle name="20% - Ênfase1 21 3" xfId="646"/>
    <cellStyle name="20% - Ênfase1 21 3 2" xfId="4759"/>
    <cellStyle name="20% - Ênfase1 21 3 2 2" xfId="10818"/>
    <cellStyle name="20% - Ênfase1 21 3 2 2 2" xfId="22938"/>
    <cellStyle name="20% - Ênfase1 21 3 2 2 3" xfId="35027"/>
    <cellStyle name="20% - Ênfase1 21 3 2 2 4" xfId="51385"/>
    <cellStyle name="20% - Ênfase1 21 3 2 3" xfId="16878"/>
    <cellStyle name="20% - Ênfase1 21 3 2 4" xfId="28968"/>
    <cellStyle name="20% - Ênfase1 21 3 2 5" xfId="43108"/>
    <cellStyle name="20% - Ênfase1 21 3 3" xfId="6784"/>
    <cellStyle name="20% - Ênfase1 21 3 3 2" xfId="12843"/>
    <cellStyle name="20% - Ênfase1 21 3 3 2 2" xfId="24963"/>
    <cellStyle name="20% - Ênfase1 21 3 3 2 3" xfId="37052"/>
    <cellStyle name="20% - Ênfase1 21 3 3 2 4" xfId="53410"/>
    <cellStyle name="20% - Ênfase1 21 3 3 3" xfId="18903"/>
    <cellStyle name="20% - Ênfase1 21 3 3 4" xfId="30993"/>
    <cellStyle name="20% - Ênfase1 21 3 3 5" xfId="45133"/>
    <cellStyle name="20% - Ênfase1 21 3 4" xfId="8788"/>
    <cellStyle name="20% - Ênfase1 21 3 4 2" xfId="20908"/>
    <cellStyle name="20% - Ênfase1 21 3 4 2 2" xfId="49340"/>
    <cellStyle name="20% - Ênfase1 21 3 4 3" xfId="32997"/>
    <cellStyle name="20% - Ênfase1 21 3 4 4" xfId="41063"/>
    <cellStyle name="20% - Ênfase1 21 3 5" xfId="14848"/>
    <cellStyle name="20% - Ênfase1 21 3 5 2" xfId="47292"/>
    <cellStyle name="20% - Ênfase1 21 3 6" xfId="26963"/>
    <cellStyle name="20% - Ênfase1 21 3 7" xfId="39053"/>
    <cellStyle name="20% - Ênfase1 21 3 8" xfId="2711"/>
    <cellStyle name="20% - Ênfase1 21 4" xfId="1700"/>
    <cellStyle name="20% - Ênfase1 21 4 2" xfId="5792"/>
    <cellStyle name="20% - Ênfase1 21 4 2 2" xfId="11851"/>
    <cellStyle name="20% - Ênfase1 21 4 2 2 2" xfId="23971"/>
    <cellStyle name="20% - Ênfase1 21 4 2 2 3" xfId="36060"/>
    <cellStyle name="20% - Ênfase1 21 4 2 2 4" xfId="52418"/>
    <cellStyle name="20% - Ênfase1 21 4 2 3" xfId="17911"/>
    <cellStyle name="20% - Ênfase1 21 4 2 4" xfId="30001"/>
    <cellStyle name="20% - Ênfase1 21 4 2 5" xfId="44141"/>
    <cellStyle name="20% - Ênfase1 21 4 3" xfId="7792"/>
    <cellStyle name="20% - Ênfase1 21 4 3 2" xfId="13851"/>
    <cellStyle name="20% - Ênfase1 21 4 3 2 2" xfId="25971"/>
    <cellStyle name="20% - Ênfase1 21 4 3 2 3" xfId="38060"/>
    <cellStyle name="20% - Ênfase1 21 4 3 2 4" xfId="54418"/>
    <cellStyle name="20% - Ênfase1 21 4 3 3" xfId="19911"/>
    <cellStyle name="20% - Ênfase1 21 4 3 4" xfId="32001"/>
    <cellStyle name="20% - Ênfase1 21 4 3 5" xfId="46141"/>
    <cellStyle name="20% - Ênfase1 21 4 4" xfId="9821"/>
    <cellStyle name="20% - Ênfase1 21 4 4 2" xfId="21941"/>
    <cellStyle name="20% - Ênfase1 21 4 4 2 2" xfId="50384"/>
    <cellStyle name="20% - Ênfase1 21 4 4 3" xfId="34030"/>
    <cellStyle name="20% - Ênfase1 21 4 4 4" xfId="42107"/>
    <cellStyle name="20% - Ênfase1 21 4 5" xfId="15881"/>
    <cellStyle name="20% - Ênfase1 21 4 5 2" xfId="48335"/>
    <cellStyle name="20% - Ênfase1 21 4 6" xfId="27971"/>
    <cellStyle name="20% - Ênfase1 21 4 7" xfId="40061"/>
    <cellStyle name="20% - Ênfase1 21 4 8" xfId="3758"/>
    <cellStyle name="20% - Ênfase1 21 5" xfId="4255"/>
    <cellStyle name="20% - Ênfase1 21 5 2" xfId="10315"/>
    <cellStyle name="20% - Ênfase1 21 5 2 2" xfId="22435"/>
    <cellStyle name="20% - Ênfase1 21 5 2 3" xfId="34524"/>
    <cellStyle name="20% - Ênfase1 21 5 2 4" xfId="50881"/>
    <cellStyle name="20% - Ênfase1 21 5 3" xfId="16375"/>
    <cellStyle name="20% - Ênfase1 21 5 4" xfId="28465"/>
    <cellStyle name="20% - Ênfase1 21 5 5" xfId="42604"/>
    <cellStyle name="20% - Ênfase1 21 6" xfId="6286"/>
    <cellStyle name="20% - Ênfase1 21 6 2" xfId="12345"/>
    <cellStyle name="20% - Ênfase1 21 6 2 2" xfId="24465"/>
    <cellStyle name="20% - Ênfase1 21 6 2 3" xfId="36554"/>
    <cellStyle name="20% - Ênfase1 21 6 2 4" xfId="52912"/>
    <cellStyle name="20% - Ênfase1 21 6 3" xfId="18405"/>
    <cellStyle name="20% - Ênfase1 21 6 4" xfId="30495"/>
    <cellStyle name="20% - Ênfase1 21 6 5" xfId="44635"/>
    <cellStyle name="20% - Ênfase1 21 7" xfId="8285"/>
    <cellStyle name="20% - Ênfase1 21 7 2" xfId="20405"/>
    <cellStyle name="20% - Ênfase1 21 7 2 2" xfId="48832"/>
    <cellStyle name="20% - Ênfase1 21 7 3" xfId="32494"/>
    <cellStyle name="20% - Ênfase1 21 7 4" xfId="40555"/>
    <cellStyle name="20% - Ênfase1 21 8" xfId="14345"/>
    <cellStyle name="20% - Ênfase1 21 8 2" xfId="46786"/>
    <cellStyle name="20% - Ênfase1 21 9" xfId="26465"/>
    <cellStyle name="20% - Ênfase1 22" xfId="60"/>
    <cellStyle name="20% - Ênfase1 22 10" xfId="38558"/>
    <cellStyle name="20% - Ênfase1 22 11" xfId="2207"/>
    <cellStyle name="20% - Ênfase1 22 2" xfId="1159"/>
    <cellStyle name="20% - Ênfase1 22 2 2" xfId="5258"/>
    <cellStyle name="20% - Ênfase1 22 2 2 2" xfId="11317"/>
    <cellStyle name="20% - Ênfase1 22 2 2 2 2" xfId="23437"/>
    <cellStyle name="20% - Ênfase1 22 2 2 2 3" xfId="35526"/>
    <cellStyle name="20% - Ênfase1 22 2 2 2 4" xfId="51884"/>
    <cellStyle name="20% - Ênfase1 22 2 2 3" xfId="17377"/>
    <cellStyle name="20% - Ênfase1 22 2 2 4" xfId="29467"/>
    <cellStyle name="20% - Ênfase1 22 2 2 5" xfId="43607"/>
    <cellStyle name="20% - Ênfase1 22 2 3" xfId="7283"/>
    <cellStyle name="20% - Ênfase1 22 2 3 2" xfId="13342"/>
    <cellStyle name="20% - Ênfase1 22 2 3 2 2" xfId="25462"/>
    <cellStyle name="20% - Ênfase1 22 2 3 2 3" xfId="37551"/>
    <cellStyle name="20% - Ênfase1 22 2 3 2 4" xfId="53909"/>
    <cellStyle name="20% - Ênfase1 22 2 3 3" xfId="19402"/>
    <cellStyle name="20% - Ênfase1 22 2 3 4" xfId="31492"/>
    <cellStyle name="20% - Ênfase1 22 2 3 5" xfId="45632"/>
    <cellStyle name="20% - Ênfase1 22 2 4" xfId="9287"/>
    <cellStyle name="20% - Ênfase1 22 2 4 2" xfId="21407"/>
    <cellStyle name="20% - Ênfase1 22 2 4 2 2" xfId="49849"/>
    <cellStyle name="20% - Ênfase1 22 2 4 3" xfId="33496"/>
    <cellStyle name="20% - Ênfase1 22 2 4 4" xfId="41572"/>
    <cellStyle name="20% - Ênfase1 22 2 5" xfId="15347"/>
    <cellStyle name="20% - Ênfase1 22 2 5 2" xfId="47800"/>
    <cellStyle name="20% - Ênfase1 22 2 6" xfId="27462"/>
    <cellStyle name="20% - Ênfase1 22 2 7" xfId="39552"/>
    <cellStyle name="20% - Ênfase1 22 2 8" xfId="3221"/>
    <cellStyle name="20% - Ênfase1 22 3" xfId="649"/>
    <cellStyle name="20% - Ênfase1 22 3 2" xfId="4762"/>
    <cellStyle name="20% - Ênfase1 22 3 2 2" xfId="10821"/>
    <cellStyle name="20% - Ênfase1 22 3 2 2 2" xfId="22941"/>
    <cellStyle name="20% - Ênfase1 22 3 2 2 3" xfId="35030"/>
    <cellStyle name="20% - Ênfase1 22 3 2 2 4" xfId="51388"/>
    <cellStyle name="20% - Ênfase1 22 3 2 3" xfId="16881"/>
    <cellStyle name="20% - Ênfase1 22 3 2 4" xfId="28971"/>
    <cellStyle name="20% - Ênfase1 22 3 2 5" xfId="43111"/>
    <cellStyle name="20% - Ênfase1 22 3 3" xfId="6787"/>
    <cellStyle name="20% - Ênfase1 22 3 3 2" xfId="12846"/>
    <cellStyle name="20% - Ênfase1 22 3 3 2 2" xfId="24966"/>
    <cellStyle name="20% - Ênfase1 22 3 3 2 3" xfId="37055"/>
    <cellStyle name="20% - Ênfase1 22 3 3 2 4" xfId="53413"/>
    <cellStyle name="20% - Ênfase1 22 3 3 3" xfId="18906"/>
    <cellStyle name="20% - Ênfase1 22 3 3 4" xfId="30996"/>
    <cellStyle name="20% - Ênfase1 22 3 3 5" xfId="45136"/>
    <cellStyle name="20% - Ênfase1 22 3 4" xfId="8791"/>
    <cellStyle name="20% - Ênfase1 22 3 4 2" xfId="20911"/>
    <cellStyle name="20% - Ênfase1 22 3 4 2 2" xfId="49343"/>
    <cellStyle name="20% - Ênfase1 22 3 4 3" xfId="33000"/>
    <cellStyle name="20% - Ênfase1 22 3 4 4" xfId="41066"/>
    <cellStyle name="20% - Ênfase1 22 3 5" xfId="14851"/>
    <cellStyle name="20% - Ênfase1 22 3 5 2" xfId="47295"/>
    <cellStyle name="20% - Ênfase1 22 3 6" xfId="26966"/>
    <cellStyle name="20% - Ênfase1 22 3 7" xfId="39056"/>
    <cellStyle name="20% - Ênfase1 22 3 8" xfId="2714"/>
    <cellStyle name="20% - Ênfase1 22 4" xfId="1703"/>
    <cellStyle name="20% - Ênfase1 22 4 2" xfId="5795"/>
    <cellStyle name="20% - Ênfase1 22 4 2 2" xfId="11854"/>
    <cellStyle name="20% - Ênfase1 22 4 2 2 2" xfId="23974"/>
    <cellStyle name="20% - Ênfase1 22 4 2 2 3" xfId="36063"/>
    <cellStyle name="20% - Ênfase1 22 4 2 2 4" xfId="52421"/>
    <cellStyle name="20% - Ênfase1 22 4 2 3" xfId="17914"/>
    <cellStyle name="20% - Ênfase1 22 4 2 4" xfId="30004"/>
    <cellStyle name="20% - Ênfase1 22 4 2 5" xfId="44144"/>
    <cellStyle name="20% - Ênfase1 22 4 3" xfId="7795"/>
    <cellStyle name="20% - Ênfase1 22 4 3 2" xfId="13854"/>
    <cellStyle name="20% - Ênfase1 22 4 3 2 2" xfId="25974"/>
    <cellStyle name="20% - Ênfase1 22 4 3 2 3" xfId="38063"/>
    <cellStyle name="20% - Ênfase1 22 4 3 2 4" xfId="54421"/>
    <cellStyle name="20% - Ênfase1 22 4 3 3" xfId="19914"/>
    <cellStyle name="20% - Ênfase1 22 4 3 4" xfId="32004"/>
    <cellStyle name="20% - Ênfase1 22 4 3 5" xfId="46144"/>
    <cellStyle name="20% - Ênfase1 22 4 4" xfId="9824"/>
    <cellStyle name="20% - Ênfase1 22 4 4 2" xfId="21944"/>
    <cellStyle name="20% - Ênfase1 22 4 4 2 2" xfId="50387"/>
    <cellStyle name="20% - Ênfase1 22 4 4 3" xfId="34033"/>
    <cellStyle name="20% - Ênfase1 22 4 4 4" xfId="42110"/>
    <cellStyle name="20% - Ênfase1 22 4 5" xfId="15884"/>
    <cellStyle name="20% - Ênfase1 22 4 5 2" xfId="48338"/>
    <cellStyle name="20% - Ênfase1 22 4 6" xfId="27974"/>
    <cellStyle name="20% - Ênfase1 22 4 7" xfId="40064"/>
    <cellStyle name="20% - Ênfase1 22 4 8" xfId="3761"/>
    <cellStyle name="20% - Ênfase1 22 5" xfId="4258"/>
    <cellStyle name="20% - Ênfase1 22 5 2" xfId="10318"/>
    <cellStyle name="20% - Ênfase1 22 5 2 2" xfId="22438"/>
    <cellStyle name="20% - Ênfase1 22 5 2 3" xfId="34527"/>
    <cellStyle name="20% - Ênfase1 22 5 2 4" xfId="50884"/>
    <cellStyle name="20% - Ênfase1 22 5 3" xfId="16378"/>
    <cellStyle name="20% - Ênfase1 22 5 4" xfId="28468"/>
    <cellStyle name="20% - Ênfase1 22 5 5" xfId="42607"/>
    <cellStyle name="20% - Ênfase1 22 6" xfId="6289"/>
    <cellStyle name="20% - Ênfase1 22 6 2" xfId="12348"/>
    <cellStyle name="20% - Ênfase1 22 6 2 2" xfId="24468"/>
    <cellStyle name="20% - Ênfase1 22 6 2 3" xfId="36557"/>
    <cellStyle name="20% - Ênfase1 22 6 2 4" xfId="52915"/>
    <cellStyle name="20% - Ênfase1 22 6 3" xfId="18408"/>
    <cellStyle name="20% - Ênfase1 22 6 4" xfId="30498"/>
    <cellStyle name="20% - Ênfase1 22 6 5" xfId="44638"/>
    <cellStyle name="20% - Ênfase1 22 7" xfId="8288"/>
    <cellStyle name="20% - Ênfase1 22 7 2" xfId="20408"/>
    <cellStyle name="20% - Ênfase1 22 7 2 2" xfId="48835"/>
    <cellStyle name="20% - Ênfase1 22 7 3" xfId="32497"/>
    <cellStyle name="20% - Ênfase1 22 7 4" xfId="40558"/>
    <cellStyle name="20% - Ênfase1 22 8" xfId="14348"/>
    <cellStyle name="20% - Ênfase1 22 8 2" xfId="46789"/>
    <cellStyle name="20% - Ênfase1 22 9" xfId="26468"/>
    <cellStyle name="20% - Ênfase1 23" xfId="46"/>
    <cellStyle name="20% - Ênfase1 3" xfId="66"/>
    <cellStyle name="20% - Ênfase1 3 10" xfId="26474"/>
    <cellStyle name="20% - Ênfase1 3 11" xfId="38564"/>
    <cellStyle name="20% - Ênfase1 3 12" xfId="2213"/>
    <cellStyle name="20% - Ênfase1 3 2" xfId="68"/>
    <cellStyle name="20% - Ênfase1 3 2 10" xfId="38565"/>
    <cellStyle name="20% - Ênfase1 3 2 11" xfId="2215"/>
    <cellStyle name="20% - Ênfase1 3 2 2" xfId="1167"/>
    <cellStyle name="20% - Ênfase1 3 2 2 2" xfId="5265"/>
    <cellStyle name="20% - Ênfase1 3 2 2 2 2" xfId="11324"/>
    <cellStyle name="20% - Ênfase1 3 2 2 2 2 2" xfId="23444"/>
    <cellStyle name="20% - Ênfase1 3 2 2 2 2 3" xfId="35533"/>
    <cellStyle name="20% - Ênfase1 3 2 2 2 2 4" xfId="51891"/>
    <cellStyle name="20% - Ênfase1 3 2 2 2 3" xfId="17384"/>
    <cellStyle name="20% - Ênfase1 3 2 2 2 4" xfId="29474"/>
    <cellStyle name="20% - Ênfase1 3 2 2 2 5" xfId="43614"/>
    <cellStyle name="20% - Ênfase1 3 2 2 3" xfId="7290"/>
    <cellStyle name="20% - Ênfase1 3 2 2 3 2" xfId="13349"/>
    <cellStyle name="20% - Ênfase1 3 2 2 3 2 2" xfId="25469"/>
    <cellStyle name="20% - Ênfase1 3 2 2 3 2 3" xfId="37558"/>
    <cellStyle name="20% - Ênfase1 3 2 2 3 2 4" xfId="53916"/>
    <cellStyle name="20% - Ênfase1 3 2 2 3 3" xfId="19409"/>
    <cellStyle name="20% - Ênfase1 3 2 2 3 4" xfId="31499"/>
    <cellStyle name="20% - Ênfase1 3 2 2 3 5" xfId="45639"/>
    <cellStyle name="20% - Ênfase1 3 2 2 4" xfId="9294"/>
    <cellStyle name="20% - Ênfase1 3 2 2 4 2" xfId="21414"/>
    <cellStyle name="20% - Ênfase1 3 2 2 4 2 2" xfId="49856"/>
    <cellStyle name="20% - Ênfase1 3 2 2 4 3" xfId="33503"/>
    <cellStyle name="20% - Ênfase1 3 2 2 4 4" xfId="41579"/>
    <cellStyle name="20% - Ênfase1 3 2 2 5" xfId="15354"/>
    <cellStyle name="20% - Ênfase1 3 2 2 5 2" xfId="47807"/>
    <cellStyle name="20% - Ênfase1 3 2 2 6" xfId="27469"/>
    <cellStyle name="20% - Ênfase1 3 2 2 7" xfId="39559"/>
    <cellStyle name="20% - Ênfase1 3 2 2 8" xfId="3229"/>
    <cellStyle name="20% - Ênfase1 3 2 3" xfId="657"/>
    <cellStyle name="20% - Ênfase1 3 2 3 2" xfId="4769"/>
    <cellStyle name="20% - Ênfase1 3 2 3 2 2" xfId="10828"/>
    <cellStyle name="20% - Ênfase1 3 2 3 2 2 2" xfId="22948"/>
    <cellStyle name="20% - Ênfase1 3 2 3 2 2 3" xfId="35037"/>
    <cellStyle name="20% - Ênfase1 3 2 3 2 2 4" xfId="51395"/>
    <cellStyle name="20% - Ênfase1 3 2 3 2 3" xfId="16888"/>
    <cellStyle name="20% - Ênfase1 3 2 3 2 4" xfId="28978"/>
    <cellStyle name="20% - Ênfase1 3 2 3 2 5" xfId="43118"/>
    <cellStyle name="20% - Ênfase1 3 2 3 3" xfId="6794"/>
    <cellStyle name="20% - Ênfase1 3 2 3 3 2" xfId="12853"/>
    <cellStyle name="20% - Ênfase1 3 2 3 3 2 2" xfId="24973"/>
    <cellStyle name="20% - Ênfase1 3 2 3 3 2 3" xfId="37062"/>
    <cellStyle name="20% - Ênfase1 3 2 3 3 2 4" xfId="53420"/>
    <cellStyle name="20% - Ênfase1 3 2 3 3 3" xfId="18913"/>
    <cellStyle name="20% - Ênfase1 3 2 3 3 4" xfId="31003"/>
    <cellStyle name="20% - Ênfase1 3 2 3 3 5" xfId="45143"/>
    <cellStyle name="20% - Ênfase1 3 2 3 4" xfId="8798"/>
    <cellStyle name="20% - Ênfase1 3 2 3 4 2" xfId="20918"/>
    <cellStyle name="20% - Ênfase1 3 2 3 4 2 2" xfId="49350"/>
    <cellStyle name="20% - Ênfase1 3 2 3 4 3" xfId="33007"/>
    <cellStyle name="20% - Ênfase1 3 2 3 4 4" xfId="41073"/>
    <cellStyle name="20% - Ênfase1 3 2 3 5" xfId="14858"/>
    <cellStyle name="20% - Ênfase1 3 2 3 5 2" xfId="47302"/>
    <cellStyle name="20% - Ênfase1 3 2 3 6" xfId="26973"/>
    <cellStyle name="20% - Ênfase1 3 2 3 7" xfId="39063"/>
    <cellStyle name="20% - Ênfase1 3 2 3 8" xfId="2722"/>
    <cellStyle name="20% - Ênfase1 3 2 4" xfId="1710"/>
    <cellStyle name="20% - Ênfase1 3 2 4 2" xfId="5802"/>
    <cellStyle name="20% - Ênfase1 3 2 4 2 2" xfId="11861"/>
    <cellStyle name="20% - Ênfase1 3 2 4 2 2 2" xfId="23981"/>
    <cellStyle name="20% - Ênfase1 3 2 4 2 2 3" xfId="36070"/>
    <cellStyle name="20% - Ênfase1 3 2 4 2 2 4" xfId="52428"/>
    <cellStyle name="20% - Ênfase1 3 2 4 2 3" xfId="17921"/>
    <cellStyle name="20% - Ênfase1 3 2 4 2 4" xfId="30011"/>
    <cellStyle name="20% - Ênfase1 3 2 4 2 5" xfId="44151"/>
    <cellStyle name="20% - Ênfase1 3 2 4 3" xfId="7802"/>
    <cellStyle name="20% - Ênfase1 3 2 4 3 2" xfId="13861"/>
    <cellStyle name="20% - Ênfase1 3 2 4 3 2 2" xfId="25981"/>
    <cellStyle name="20% - Ênfase1 3 2 4 3 2 3" xfId="38070"/>
    <cellStyle name="20% - Ênfase1 3 2 4 3 2 4" xfId="54428"/>
    <cellStyle name="20% - Ênfase1 3 2 4 3 3" xfId="19921"/>
    <cellStyle name="20% - Ênfase1 3 2 4 3 4" xfId="32011"/>
    <cellStyle name="20% - Ênfase1 3 2 4 3 5" xfId="46151"/>
    <cellStyle name="20% - Ênfase1 3 2 4 4" xfId="9831"/>
    <cellStyle name="20% - Ênfase1 3 2 4 4 2" xfId="21951"/>
    <cellStyle name="20% - Ênfase1 3 2 4 4 2 2" xfId="50394"/>
    <cellStyle name="20% - Ênfase1 3 2 4 4 3" xfId="34040"/>
    <cellStyle name="20% - Ênfase1 3 2 4 4 4" xfId="42117"/>
    <cellStyle name="20% - Ênfase1 3 2 4 5" xfId="15891"/>
    <cellStyle name="20% - Ênfase1 3 2 4 5 2" xfId="48345"/>
    <cellStyle name="20% - Ênfase1 3 2 4 6" xfId="27981"/>
    <cellStyle name="20% - Ênfase1 3 2 4 7" xfId="40071"/>
    <cellStyle name="20% - Ênfase1 3 2 4 8" xfId="3768"/>
    <cellStyle name="20% - Ênfase1 3 2 5" xfId="4265"/>
    <cellStyle name="20% - Ênfase1 3 2 5 2" xfId="10325"/>
    <cellStyle name="20% - Ênfase1 3 2 5 2 2" xfId="22445"/>
    <cellStyle name="20% - Ênfase1 3 2 5 2 3" xfId="34534"/>
    <cellStyle name="20% - Ênfase1 3 2 5 2 4" xfId="50891"/>
    <cellStyle name="20% - Ênfase1 3 2 5 3" xfId="16385"/>
    <cellStyle name="20% - Ênfase1 3 2 5 4" xfId="28475"/>
    <cellStyle name="20% - Ênfase1 3 2 5 5" xfId="42614"/>
    <cellStyle name="20% - Ênfase1 3 2 6" xfId="6296"/>
    <cellStyle name="20% - Ênfase1 3 2 6 2" xfId="12355"/>
    <cellStyle name="20% - Ênfase1 3 2 6 2 2" xfId="24475"/>
    <cellStyle name="20% - Ênfase1 3 2 6 2 3" xfId="36564"/>
    <cellStyle name="20% - Ênfase1 3 2 6 2 4" xfId="52922"/>
    <cellStyle name="20% - Ênfase1 3 2 6 3" xfId="18415"/>
    <cellStyle name="20% - Ênfase1 3 2 6 4" xfId="30505"/>
    <cellStyle name="20% - Ênfase1 3 2 6 5" xfId="44645"/>
    <cellStyle name="20% - Ênfase1 3 2 7" xfId="8295"/>
    <cellStyle name="20% - Ênfase1 3 2 7 2" xfId="20415"/>
    <cellStyle name="20% - Ênfase1 3 2 7 2 2" xfId="48842"/>
    <cellStyle name="20% - Ênfase1 3 2 7 3" xfId="32504"/>
    <cellStyle name="20% - Ênfase1 3 2 7 4" xfId="40565"/>
    <cellStyle name="20% - Ênfase1 3 2 8" xfId="14355"/>
    <cellStyle name="20% - Ênfase1 3 2 8 2" xfId="46796"/>
    <cellStyle name="20% - Ênfase1 3 2 9" xfId="26475"/>
    <cellStyle name="20% - Ênfase1 3 3" xfId="1165"/>
    <cellStyle name="20% - Ênfase1 3 3 2" xfId="5264"/>
    <cellStyle name="20% - Ênfase1 3 3 2 2" xfId="11323"/>
    <cellStyle name="20% - Ênfase1 3 3 2 2 2" xfId="23443"/>
    <cellStyle name="20% - Ênfase1 3 3 2 2 3" xfId="35532"/>
    <cellStyle name="20% - Ênfase1 3 3 2 2 4" xfId="51890"/>
    <cellStyle name="20% - Ênfase1 3 3 2 3" xfId="17383"/>
    <cellStyle name="20% - Ênfase1 3 3 2 4" xfId="29473"/>
    <cellStyle name="20% - Ênfase1 3 3 2 5" xfId="43613"/>
    <cellStyle name="20% - Ênfase1 3 3 3" xfId="7289"/>
    <cellStyle name="20% - Ênfase1 3 3 3 2" xfId="13348"/>
    <cellStyle name="20% - Ênfase1 3 3 3 2 2" xfId="25468"/>
    <cellStyle name="20% - Ênfase1 3 3 3 2 3" xfId="37557"/>
    <cellStyle name="20% - Ênfase1 3 3 3 2 4" xfId="53915"/>
    <cellStyle name="20% - Ênfase1 3 3 3 3" xfId="19408"/>
    <cellStyle name="20% - Ênfase1 3 3 3 4" xfId="31498"/>
    <cellStyle name="20% - Ênfase1 3 3 3 5" xfId="45638"/>
    <cellStyle name="20% - Ênfase1 3 3 4" xfId="9293"/>
    <cellStyle name="20% - Ênfase1 3 3 4 2" xfId="21413"/>
    <cellStyle name="20% - Ênfase1 3 3 4 2 2" xfId="49855"/>
    <cellStyle name="20% - Ênfase1 3 3 4 3" xfId="33502"/>
    <cellStyle name="20% - Ênfase1 3 3 4 4" xfId="41578"/>
    <cellStyle name="20% - Ênfase1 3 3 5" xfId="15353"/>
    <cellStyle name="20% - Ênfase1 3 3 5 2" xfId="47806"/>
    <cellStyle name="20% - Ênfase1 3 3 6" xfId="27468"/>
    <cellStyle name="20% - Ênfase1 3 3 7" xfId="39558"/>
    <cellStyle name="20% - Ênfase1 3 3 8" xfId="3227"/>
    <cellStyle name="20% - Ênfase1 3 4" xfId="655"/>
    <cellStyle name="20% - Ênfase1 3 4 2" xfId="4768"/>
    <cellStyle name="20% - Ênfase1 3 4 2 2" xfId="10827"/>
    <cellStyle name="20% - Ênfase1 3 4 2 2 2" xfId="22947"/>
    <cellStyle name="20% - Ênfase1 3 4 2 2 3" xfId="35036"/>
    <cellStyle name="20% - Ênfase1 3 4 2 2 4" xfId="51394"/>
    <cellStyle name="20% - Ênfase1 3 4 2 3" xfId="16887"/>
    <cellStyle name="20% - Ênfase1 3 4 2 4" xfId="28977"/>
    <cellStyle name="20% - Ênfase1 3 4 2 5" xfId="43117"/>
    <cellStyle name="20% - Ênfase1 3 4 3" xfId="6793"/>
    <cellStyle name="20% - Ênfase1 3 4 3 2" xfId="12852"/>
    <cellStyle name="20% - Ênfase1 3 4 3 2 2" xfId="24972"/>
    <cellStyle name="20% - Ênfase1 3 4 3 2 3" xfId="37061"/>
    <cellStyle name="20% - Ênfase1 3 4 3 2 4" xfId="53419"/>
    <cellStyle name="20% - Ênfase1 3 4 3 3" xfId="18912"/>
    <cellStyle name="20% - Ênfase1 3 4 3 4" xfId="31002"/>
    <cellStyle name="20% - Ênfase1 3 4 3 5" xfId="45142"/>
    <cellStyle name="20% - Ênfase1 3 4 4" xfId="8797"/>
    <cellStyle name="20% - Ênfase1 3 4 4 2" xfId="20917"/>
    <cellStyle name="20% - Ênfase1 3 4 4 2 2" xfId="49349"/>
    <cellStyle name="20% - Ênfase1 3 4 4 3" xfId="33006"/>
    <cellStyle name="20% - Ênfase1 3 4 4 4" xfId="41072"/>
    <cellStyle name="20% - Ênfase1 3 4 5" xfId="14857"/>
    <cellStyle name="20% - Ênfase1 3 4 5 2" xfId="47301"/>
    <cellStyle name="20% - Ênfase1 3 4 6" xfId="26972"/>
    <cellStyle name="20% - Ênfase1 3 4 7" xfId="39062"/>
    <cellStyle name="20% - Ênfase1 3 4 8" xfId="2720"/>
    <cellStyle name="20% - Ênfase1 3 5" xfId="1709"/>
    <cellStyle name="20% - Ênfase1 3 5 2" xfId="5801"/>
    <cellStyle name="20% - Ênfase1 3 5 2 2" xfId="11860"/>
    <cellStyle name="20% - Ênfase1 3 5 2 2 2" xfId="23980"/>
    <cellStyle name="20% - Ênfase1 3 5 2 2 3" xfId="36069"/>
    <cellStyle name="20% - Ênfase1 3 5 2 2 4" xfId="52427"/>
    <cellStyle name="20% - Ênfase1 3 5 2 3" xfId="17920"/>
    <cellStyle name="20% - Ênfase1 3 5 2 4" xfId="30010"/>
    <cellStyle name="20% - Ênfase1 3 5 2 5" xfId="44150"/>
    <cellStyle name="20% - Ênfase1 3 5 3" xfId="7801"/>
    <cellStyle name="20% - Ênfase1 3 5 3 2" xfId="13860"/>
    <cellStyle name="20% - Ênfase1 3 5 3 2 2" xfId="25980"/>
    <cellStyle name="20% - Ênfase1 3 5 3 2 3" xfId="38069"/>
    <cellStyle name="20% - Ênfase1 3 5 3 2 4" xfId="54427"/>
    <cellStyle name="20% - Ênfase1 3 5 3 3" xfId="19920"/>
    <cellStyle name="20% - Ênfase1 3 5 3 4" xfId="32010"/>
    <cellStyle name="20% - Ênfase1 3 5 3 5" xfId="46150"/>
    <cellStyle name="20% - Ênfase1 3 5 4" xfId="9830"/>
    <cellStyle name="20% - Ênfase1 3 5 4 2" xfId="21950"/>
    <cellStyle name="20% - Ênfase1 3 5 4 2 2" xfId="50393"/>
    <cellStyle name="20% - Ênfase1 3 5 4 3" xfId="34039"/>
    <cellStyle name="20% - Ênfase1 3 5 4 4" xfId="42116"/>
    <cellStyle name="20% - Ênfase1 3 5 5" xfId="15890"/>
    <cellStyle name="20% - Ênfase1 3 5 5 2" xfId="48344"/>
    <cellStyle name="20% - Ênfase1 3 5 6" xfId="27980"/>
    <cellStyle name="20% - Ênfase1 3 5 7" xfId="40070"/>
    <cellStyle name="20% - Ênfase1 3 5 8" xfId="3767"/>
    <cellStyle name="20% - Ênfase1 3 6" xfId="4264"/>
    <cellStyle name="20% - Ênfase1 3 6 2" xfId="10324"/>
    <cellStyle name="20% - Ênfase1 3 6 2 2" xfId="22444"/>
    <cellStyle name="20% - Ênfase1 3 6 2 3" xfId="34533"/>
    <cellStyle name="20% - Ênfase1 3 6 2 4" xfId="50890"/>
    <cellStyle name="20% - Ênfase1 3 6 3" xfId="16384"/>
    <cellStyle name="20% - Ênfase1 3 6 4" xfId="28474"/>
    <cellStyle name="20% - Ênfase1 3 6 5" xfId="42613"/>
    <cellStyle name="20% - Ênfase1 3 7" xfId="6295"/>
    <cellStyle name="20% - Ênfase1 3 7 2" xfId="12354"/>
    <cellStyle name="20% - Ênfase1 3 7 2 2" xfId="24474"/>
    <cellStyle name="20% - Ênfase1 3 7 2 3" xfId="36563"/>
    <cellStyle name="20% - Ênfase1 3 7 2 4" xfId="52921"/>
    <cellStyle name="20% - Ênfase1 3 7 3" xfId="18414"/>
    <cellStyle name="20% - Ênfase1 3 7 4" xfId="30504"/>
    <cellStyle name="20% - Ênfase1 3 7 5" xfId="44644"/>
    <cellStyle name="20% - Ênfase1 3 8" xfId="8294"/>
    <cellStyle name="20% - Ênfase1 3 8 2" xfId="20414"/>
    <cellStyle name="20% - Ênfase1 3 8 2 2" xfId="48841"/>
    <cellStyle name="20% - Ênfase1 3 8 3" xfId="32503"/>
    <cellStyle name="20% - Ênfase1 3 8 4" xfId="40564"/>
    <cellStyle name="20% - Ênfase1 3 9" xfId="14354"/>
    <cellStyle name="20% - Ênfase1 3 9 2" xfId="46795"/>
    <cellStyle name="20% - Ênfase1 4" xfId="69"/>
    <cellStyle name="20% - Ênfase1 4 10" xfId="26476"/>
    <cellStyle name="20% - Ênfase1 4 11" xfId="38566"/>
    <cellStyle name="20% - Ênfase1 4 12" xfId="2216"/>
    <cellStyle name="20% - Ênfase1 4 2" xfId="70"/>
    <cellStyle name="20% - Ênfase1 4 2 10" xfId="38567"/>
    <cellStyle name="20% - Ênfase1 4 2 11" xfId="2217"/>
    <cellStyle name="20% - Ênfase1 4 2 2" xfId="1169"/>
    <cellStyle name="20% - Ênfase1 4 2 2 2" xfId="5267"/>
    <cellStyle name="20% - Ênfase1 4 2 2 2 2" xfId="11326"/>
    <cellStyle name="20% - Ênfase1 4 2 2 2 2 2" xfId="23446"/>
    <cellStyle name="20% - Ênfase1 4 2 2 2 2 3" xfId="35535"/>
    <cellStyle name="20% - Ênfase1 4 2 2 2 2 4" xfId="51893"/>
    <cellStyle name="20% - Ênfase1 4 2 2 2 3" xfId="17386"/>
    <cellStyle name="20% - Ênfase1 4 2 2 2 4" xfId="29476"/>
    <cellStyle name="20% - Ênfase1 4 2 2 2 5" xfId="43616"/>
    <cellStyle name="20% - Ênfase1 4 2 2 3" xfId="7292"/>
    <cellStyle name="20% - Ênfase1 4 2 2 3 2" xfId="13351"/>
    <cellStyle name="20% - Ênfase1 4 2 2 3 2 2" xfId="25471"/>
    <cellStyle name="20% - Ênfase1 4 2 2 3 2 3" xfId="37560"/>
    <cellStyle name="20% - Ênfase1 4 2 2 3 2 4" xfId="53918"/>
    <cellStyle name="20% - Ênfase1 4 2 2 3 3" xfId="19411"/>
    <cellStyle name="20% - Ênfase1 4 2 2 3 4" xfId="31501"/>
    <cellStyle name="20% - Ênfase1 4 2 2 3 5" xfId="45641"/>
    <cellStyle name="20% - Ênfase1 4 2 2 4" xfId="9296"/>
    <cellStyle name="20% - Ênfase1 4 2 2 4 2" xfId="21416"/>
    <cellStyle name="20% - Ênfase1 4 2 2 4 2 2" xfId="49858"/>
    <cellStyle name="20% - Ênfase1 4 2 2 4 3" xfId="33505"/>
    <cellStyle name="20% - Ênfase1 4 2 2 4 4" xfId="41581"/>
    <cellStyle name="20% - Ênfase1 4 2 2 5" xfId="15356"/>
    <cellStyle name="20% - Ênfase1 4 2 2 5 2" xfId="47809"/>
    <cellStyle name="20% - Ênfase1 4 2 2 6" xfId="27471"/>
    <cellStyle name="20% - Ênfase1 4 2 2 7" xfId="39561"/>
    <cellStyle name="20% - Ênfase1 4 2 2 8" xfId="3231"/>
    <cellStyle name="20% - Ênfase1 4 2 3" xfId="659"/>
    <cellStyle name="20% - Ênfase1 4 2 3 2" xfId="4771"/>
    <cellStyle name="20% - Ênfase1 4 2 3 2 2" xfId="10830"/>
    <cellStyle name="20% - Ênfase1 4 2 3 2 2 2" xfId="22950"/>
    <cellStyle name="20% - Ênfase1 4 2 3 2 2 3" xfId="35039"/>
    <cellStyle name="20% - Ênfase1 4 2 3 2 2 4" xfId="51397"/>
    <cellStyle name="20% - Ênfase1 4 2 3 2 3" xfId="16890"/>
    <cellStyle name="20% - Ênfase1 4 2 3 2 4" xfId="28980"/>
    <cellStyle name="20% - Ênfase1 4 2 3 2 5" xfId="43120"/>
    <cellStyle name="20% - Ênfase1 4 2 3 3" xfId="6796"/>
    <cellStyle name="20% - Ênfase1 4 2 3 3 2" xfId="12855"/>
    <cellStyle name="20% - Ênfase1 4 2 3 3 2 2" xfId="24975"/>
    <cellStyle name="20% - Ênfase1 4 2 3 3 2 3" xfId="37064"/>
    <cellStyle name="20% - Ênfase1 4 2 3 3 2 4" xfId="53422"/>
    <cellStyle name="20% - Ênfase1 4 2 3 3 3" xfId="18915"/>
    <cellStyle name="20% - Ênfase1 4 2 3 3 4" xfId="31005"/>
    <cellStyle name="20% - Ênfase1 4 2 3 3 5" xfId="45145"/>
    <cellStyle name="20% - Ênfase1 4 2 3 4" xfId="8800"/>
    <cellStyle name="20% - Ênfase1 4 2 3 4 2" xfId="20920"/>
    <cellStyle name="20% - Ênfase1 4 2 3 4 2 2" xfId="49352"/>
    <cellStyle name="20% - Ênfase1 4 2 3 4 3" xfId="33009"/>
    <cellStyle name="20% - Ênfase1 4 2 3 4 4" xfId="41075"/>
    <cellStyle name="20% - Ênfase1 4 2 3 5" xfId="14860"/>
    <cellStyle name="20% - Ênfase1 4 2 3 5 2" xfId="47304"/>
    <cellStyle name="20% - Ênfase1 4 2 3 6" xfId="26975"/>
    <cellStyle name="20% - Ênfase1 4 2 3 7" xfId="39065"/>
    <cellStyle name="20% - Ênfase1 4 2 3 8" xfId="2724"/>
    <cellStyle name="20% - Ênfase1 4 2 4" xfId="1712"/>
    <cellStyle name="20% - Ênfase1 4 2 4 2" xfId="5804"/>
    <cellStyle name="20% - Ênfase1 4 2 4 2 2" xfId="11863"/>
    <cellStyle name="20% - Ênfase1 4 2 4 2 2 2" xfId="23983"/>
    <cellStyle name="20% - Ênfase1 4 2 4 2 2 3" xfId="36072"/>
    <cellStyle name="20% - Ênfase1 4 2 4 2 2 4" xfId="52430"/>
    <cellStyle name="20% - Ênfase1 4 2 4 2 3" xfId="17923"/>
    <cellStyle name="20% - Ênfase1 4 2 4 2 4" xfId="30013"/>
    <cellStyle name="20% - Ênfase1 4 2 4 2 5" xfId="44153"/>
    <cellStyle name="20% - Ênfase1 4 2 4 3" xfId="7804"/>
    <cellStyle name="20% - Ênfase1 4 2 4 3 2" xfId="13863"/>
    <cellStyle name="20% - Ênfase1 4 2 4 3 2 2" xfId="25983"/>
    <cellStyle name="20% - Ênfase1 4 2 4 3 2 3" xfId="38072"/>
    <cellStyle name="20% - Ênfase1 4 2 4 3 2 4" xfId="54430"/>
    <cellStyle name="20% - Ênfase1 4 2 4 3 3" xfId="19923"/>
    <cellStyle name="20% - Ênfase1 4 2 4 3 4" xfId="32013"/>
    <cellStyle name="20% - Ênfase1 4 2 4 3 5" xfId="46153"/>
    <cellStyle name="20% - Ênfase1 4 2 4 4" xfId="9833"/>
    <cellStyle name="20% - Ênfase1 4 2 4 4 2" xfId="21953"/>
    <cellStyle name="20% - Ênfase1 4 2 4 4 2 2" xfId="50396"/>
    <cellStyle name="20% - Ênfase1 4 2 4 4 3" xfId="34042"/>
    <cellStyle name="20% - Ênfase1 4 2 4 4 4" xfId="42119"/>
    <cellStyle name="20% - Ênfase1 4 2 4 5" xfId="15893"/>
    <cellStyle name="20% - Ênfase1 4 2 4 5 2" xfId="48347"/>
    <cellStyle name="20% - Ênfase1 4 2 4 6" xfId="27983"/>
    <cellStyle name="20% - Ênfase1 4 2 4 7" xfId="40073"/>
    <cellStyle name="20% - Ênfase1 4 2 4 8" xfId="3770"/>
    <cellStyle name="20% - Ênfase1 4 2 5" xfId="4267"/>
    <cellStyle name="20% - Ênfase1 4 2 5 2" xfId="10327"/>
    <cellStyle name="20% - Ênfase1 4 2 5 2 2" xfId="22447"/>
    <cellStyle name="20% - Ênfase1 4 2 5 2 3" xfId="34536"/>
    <cellStyle name="20% - Ênfase1 4 2 5 2 4" xfId="50893"/>
    <cellStyle name="20% - Ênfase1 4 2 5 3" xfId="16387"/>
    <cellStyle name="20% - Ênfase1 4 2 5 4" xfId="28477"/>
    <cellStyle name="20% - Ênfase1 4 2 5 5" xfId="42616"/>
    <cellStyle name="20% - Ênfase1 4 2 6" xfId="6298"/>
    <cellStyle name="20% - Ênfase1 4 2 6 2" xfId="12357"/>
    <cellStyle name="20% - Ênfase1 4 2 6 2 2" xfId="24477"/>
    <cellStyle name="20% - Ênfase1 4 2 6 2 3" xfId="36566"/>
    <cellStyle name="20% - Ênfase1 4 2 6 2 4" xfId="52924"/>
    <cellStyle name="20% - Ênfase1 4 2 6 3" xfId="18417"/>
    <cellStyle name="20% - Ênfase1 4 2 6 4" xfId="30507"/>
    <cellStyle name="20% - Ênfase1 4 2 6 5" xfId="44647"/>
    <cellStyle name="20% - Ênfase1 4 2 7" xfId="8297"/>
    <cellStyle name="20% - Ênfase1 4 2 7 2" xfId="20417"/>
    <cellStyle name="20% - Ênfase1 4 2 7 2 2" xfId="48844"/>
    <cellStyle name="20% - Ênfase1 4 2 7 3" xfId="32506"/>
    <cellStyle name="20% - Ênfase1 4 2 7 4" xfId="40567"/>
    <cellStyle name="20% - Ênfase1 4 2 8" xfId="14357"/>
    <cellStyle name="20% - Ênfase1 4 2 8 2" xfId="46798"/>
    <cellStyle name="20% - Ênfase1 4 2 9" xfId="26477"/>
    <cellStyle name="20% - Ênfase1 4 3" xfId="1168"/>
    <cellStyle name="20% - Ênfase1 4 3 2" xfId="5266"/>
    <cellStyle name="20% - Ênfase1 4 3 2 2" xfId="11325"/>
    <cellStyle name="20% - Ênfase1 4 3 2 2 2" xfId="23445"/>
    <cellStyle name="20% - Ênfase1 4 3 2 2 3" xfId="35534"/>
    <cellStyle name="20% - Ênfase1 4 3 2 2 4" xfId="51892"/>
    <cellStyle name="20% - Ênfase1 4 3 2 3" xfId="17385"/>
    <cellStyle name="20% - Ênfase1 4 3 2 4" xfId="29475"/>
    <cellStyle name="20% - Ênfase1 4 3 2 5" xfId="43615"/>
    <cellStyle name="20% - Ênfase1 4 3 3" xfId="7291"/>
    <cellStyle name="20% - Ênfase1 4 3 3 2" xfId="13350"/>
    <cellStyle name="20% - Ênfase1 4 3 3 2 2" xfId="25470"/>
    <cellStyle name="20% - Ênfase1 4 3 3 2 3" xfId="37559"/>
    <cellStyle name="20% - Ênfase1 4 3 3 2 4" xfId="53917"/>
    <cellStyle name="20% - Ênfase1 4 3 3 3" xfId="19410"/>
    <cellStyle name="20% - Ênfase1 4 3 3 4" xfId="31500"/>
    <cellStyle name="20% - Ênfase1 4 3 3 5" xfId="45640"/>
    <cellStyle name="20% - Ênfase1 4 3 4" xfId="9295"/>
    <cellStyle name="20% - Ênfase1 4 3 4 2" xfId="21415"/>
    <cellStyle name="20% - Ênfase1 4 3 4 2 2" xfId="49857"/>
    <cellStyle name="20% - Ênfase1 4 3 4 3" xfId="33504"/>
    <cellStyle name="20% - Ênfase1 4 3 4 4" xfId="41580"/>
    <cellStyle name="20% - Ênfase1 4 3 5" xfId="15355"/>
    <cellStyle name="20% - Ênfase1 4 3 5 2" xfId="47808"/>
    <cellStyle name="20% - Ênfase1 4 3 6" xfId="27470"/>
    <cellStyle name="20% - Ênfase1 4 3 7" xfId="39560"/>
    <cellStyle name="20% - Ênfase1 4 3 8" xfId="3230"/>
    <cellStyle name="20% - Ênfase1 4 4" xfId="658"/>
    <cellStyle name="20% - Ênfase1 4 4 2" xfId="4770"/>
    <cellStyle name="20% - Ênfase1 4 4 2 2" xfId="10829"/>
    <cellStyle name="20% - Ênfase1 4 4 2 2 2" xfId="22949"/>
    <cellStyle name="20% - Ênfase1 4 4 2 2 3" xfId="35038"/>
    <cellStyle name="20% - Ênfase1 4 4 2 2 4" xfId="51396"/>
    <cellStyle name="20% - Ênfase1 4 4 2 3" xfId="16889"/>
    <cellStyle name="20% - Ênfase1 4 4 2 4" xfId="28979"/>
    <cellStyle name="20% - Ênfase1 4 4 2 5" xfId="43119"/>
    <cellStyle name="20% - Ênfase1 4 4 3" xfId="6795"/>
    <cellStyle name="20% - Ênfase1 4 4 3 2" xfId="12854"/>
    <cellStyle name="20% - Ênfase1 4 4 3 2 2" xfId="24974"/>
    <cellStyle name="20% - Ênfase1 4 4 3 2 3" xfId="37063"/>
    <cellStyle name="20% - Ênfase1 4 4 3 2 4" xfId="53421"/>
    <cellStyle name="20% - Ênfase1 4 4 3 3" xfId="18914"/>
    <cellStyle name="20% - Ênfase1 4 4 3 4" xfId="31004"/>
    <cellStyle name="20% - Ênfase1 4 4 3 5" xfId="45144"/>
    <cellStyle name="20% - Ênfase1 4 4 4" xfId="8799"/>
    <cellStyle name="20% - Ênfase1 4 4 4 2" xfId="20919"/>
    <cellStyle name="20% - Ênfase1 4 4 4 2 2" xfId="49351"/>
    <cellStyle name="20% - Ênfase1 4 4 4 3" xfId="33008"/>
    <cellStyle name="20% - Ênfase1 4 4 4 4" xfId="41074"/>
    <cellStyle name="20% - Ênfase1 4 4 5" xfId="14859"/>
    <cellStyle name="20% - Ênfase1 4 4 5 2" xfId="47303"/>
    <cellStyle name="20% - Ênfase1 4 4 6" xfId="26974"/>
    <cellStyle name="20% - Ênfase1 4 4 7" xfId="39064"/>
    <cellStyle name="20% - Ênfase1 4 4 8" xfId="2723"/>
    <cellStyle name="20% - Ênfase1 4 5" xfId="1711"/>
    <cellStyle name="20% - Ênfase1 4 5 2" xfId="5803"/>
    <cellStyle name="20% - Ênfase1 4 5 2 2" xfId="11862"/>
    <cellStyle name="20% - Ênfase1 4 5 2 2 2" xfId="23982"/>
    <cellStyle name="20% - Ênfase1 4 5 2 2 3" xfId="36071"/>
    <cellStyle name="20% - Ênfase1 4 5 2 2 4" xfId="52429"/>
    <cellStyle name="20% - Ênfase1 4 5 2 3" xfId="17922"/>
    <cellStyle name="20% - Ênfase1 4 5 2 4" xfId="30012"/>
    <cellStyle name="20% - Ênfase1 4 5 2 5" xfId="44152"/>
    <cellStyle name="20% - Ênfase1 4 5 3" xfId="7803"/>
    <cellStyle name="20% - Ênfase1 4 5 3 2" xfId="13862"/>
    <cellStyle name="20% - Ênfase1 4 5 3 2 2" xfId="25982"/>
    <cellStyle name="20% - Ênfase1 4 5 3 2 3" xfId="38071"/>
    <cellStyle name="20% - Ênfase1 4 5 3 2 4" xfId="54429"/>
    <cellStyle name="20% - Ênfase1 4 5 3 3" xfId="19922"/>
    <cellStyle name="20% - Ênfase1 4 5 3 4" xfId="32012"/>
    <cellStyle name="20% - Ênfase1 4 5 3 5" xfId="46152"/>
    <cellStyle name="20% - Ênfase1 4 5 4" xfId="9832"/>
    <cellStyle name="20% - Ênfase1 4 5 4 2" xfId="21952"/>
    <cellStyle name="20% - Ênfase1 4 5 4 2 2" xfId="50395"/>
    <cellStyle name="20% - Ênfase1 4 5 4 3" xfId="34041"/>
    <cellStyle name="20% - Ênfase1 4 5 4 4" xfId="42118"/>
    <cellStyle name="20% - Ênfase1 4 5 5" xfId="15892"/>
    <cellStyle name="20% - Ênfase1 4 5 5 2" xfId="48346"/>
    <cellStyle name="20% - Ênfase1 4 5 6" xfId="27982"/>
    <cellStyle name="20% - Ênfase1 4 5 7" xfId="40072"/>
    <cellStyle name="20% - Ênfase1 4 5 8" xfId="3769"/>
    <cellStyle name="20% - Ênfase1 4 6" xfId="4266"/>
    <cellStyle name="20% - Ênfase1 4 6 2" xfId="10326"/>
    <cellStyle name="20% - Ênfase1 4 6 2 2" xfId="22446"/>
    <cellStyle name="20% - Ênfase1 4 6 2 3" xfId="34535"/>
    <cellStyle name="20% - Ênfase1 4 6 2 4" xfId="50892"/>
    <cellStyle name="20% - Ênfase1 4 6 3" xfId="16386"/>
    <cellStyle name="20% - Ênfase1 4 6 4" xfId="28476"/>
    <cellStyle name="20% - Ênfase1 4 6 5" xfId="42615"/>
    <cellStyle name="20% - Ênfase1 4 7" xfId="6297"/>
    <cellStyle name="20% - Ênfase1 4 7 2" xfId="12356"/>
    <cellStyle name="20% - Ênfase1 4 7 2 2" xfId="24476"/>
    <cellStyle name="20% - Ênfase1 4 7 2 3" xfId="36565"/>
    <cellStyle name="20% - Ênfase1 4 7 2 4" xfId="52923"/>
    <cellStyle name="20% - Ênfase1 4 7 3" xfId="18416"/>
    <cellStyle name="20% - Ênfase1 4 7 4" xfId="30506"/>
    <cellStyle name="20% - Ênfase1 4 7 5" xfId="44646"/>
    <cellStyle name="20% - Ênfase1 4 8" xfId="8296"/>
    <cellStyle name="20% - Ênfase1 4 8 2" xfId="20416"/>
    <cellStyle name="20% - Ênfase1 4 8 2 2" xfId="48843"/>
    <cellStyle name="20% - Ênfase1 4 8 3" xfId="32505"/>
    <cellStyle name="20% - Ênfase1 4 8 4" xfId="40566"/>
    <cellStyle name="20% - Ênfase1 4 9" xfId="14356"/>
    <cellStyle name="20% - Ênfase1 4 9 2" xfId="46797"/>
    <cellStyle name="20% - Ênfase1 5" xfId="71"/>
    <cellStyle name="20% - Ênfase1 5 10" xfId="26478"/>
    <cellStyle name="20% - Ênfase1 5 11" xfId="38568"/>
    <cellStyle name="20% - Ênfase1 5 12" xfId="2218"/>
    <cellStyle name="20% - Ênfase1 5 2" xfId="72"/>
    <cellStyle name="20% - Ênfase1 5 2 10" xfId="38569"/>
    <cellStyle name="20% - Ênfase1 5 2 11" xfId="2219"/>
    <cellStyle name="20% - Ênfase1 5 2 2" xfId="1171"/>
    <cellStyle name="20% - Ênfase1 5 2 2 2" xfId="5269"/>
    <cellStyle name="20% - Ênfase1 5 2 2 2 2" xfId="11328"/>
    <cellStyle name="20% - Ênfase1 5 2 2 2 2 2" xfId="23448"/>
    <cellStyle name="20% - Ênfase1 5 2 2 2 2 3" xfId="35537"/>
    <cellStyle name="20% - Ênfase1 5 2 2 2 2 4" xfId="51895"/>
    <cellStyle name="20% - Ênfase1 5 2 2 2 3" xfId="17388"/>
    <cellStyle name="20% - Ênfase1 5 2 2 2 4" xfId="29478"/>
    <cellStyle name="20% - Ênfase1 5 2 2 2 5" xfId="43618"/>
    <cellStyle name="20% - Ênfase1 5 2 2 3" xfId="7294"/>
    <cellStyle name="20% - Ênfase1 5 2 2 3 2" xfId="13353"/>
    <cellStyle name="20% - Ênfase1 5 2 2 3 2 2" xfId="25473"/>
    <cellStyle name="20% - Ênfase1 5 2 2 3 2 3" xfId="37562"/>
    <cellStyle name="20% - Ênfase1 5 2 2 3 2 4" xfId="53920"/>
    <cellStyle name="20% - Ênfase1 5 2 2 3 3" xfId="19413"/>
    <cellStyle name="20% - Ênfase1 5 2 2 3 4" xfId="31503"/>
    <cellStyle name="20% - Ênfase1 5 2 2 3 5" xfId="45643"/>
    <cellStyle name="20% - Ênfase1 5 2 2 4" xfId="9298"/>
    <cellStyle name="20% - Ênfase1 5 2 2 4 2" xfId="21418"/>
    <cellStyle name="20% - Ênfase1 5 2 2 4 2 2" xfId="49860"/>
    <cellStyle name="20% - Ênfase1 5 2 2 4 3" xfId="33507"/>
    <cellStyle name="20% - Ênfase1 5 2 2 4 4" xfId="41583"/>
    <cellStyle name="20% - Ênfase1 5 2 2 5" xfId="15358"/>
    <cellStyle name="20% - Ênfase1 5 2 2 5 2" xfId="47811"/>
    <cellStyle name="20% - Ênfase1 5 2 2 6" xfId="27473"/>
    <cellStyle name="20% - Ênfase1 5 2 2 7" xfId="39563"/>
    <cellStyle name="20% - Ênfase1 5 2 2 8" xfId="3233"/>
    <cellStyle name="20% - Ênfase1 5 2 3" xfId="661"/>
    <cellStyle name="20% - Ênfase1 5 2 3 2" xfId="4773"/>
    <cellStyle name="20% - Ênfase1 5 2 3 2 2" xfId="10832"/>
    <cellStyle name="20% - Ênfase1 5 2 3 2 2 2" xfId="22952"/>
    <cellStyle name="20% - Ênfase1 5 2 3 2 2 3" xfId="35041"/>
    <cellStyle name="20% - Ênfase1 5 2 3 2 2 4" xfId="51399"/>
    <cellStyle name="20% - Ênfase1 5 2 3 2 3" xfId="16892"/>
    <cellStyle name="20% - Ênfase1 5 2 3 2 4" xfId="28982"/>
    <cellStyle name="20% - Ênfase1 5 2 3 2 5" xfId="43122"/>
    <cellStyle name="20% - Ênfase1 5 2 3 3" xfId="6798"/>
    <cellStyle name="20% - Ênfase1 5 2 3 3 2" xfId="12857"/>
    <cellStyle name="20% - Ênfase1 5 2 3 3 2 2" xfId="24977"/>
    <cellStyle name="20% - Ênfase1 5 2 3 3 2 3" xfId="37066"/>
    <cellStyle name="20% - Ênfase1 5 2 3 3 2 4" xfId="53424"/>
    <cellStyle name="20% - Ênfase1 5 2 3 3 3" xfId="18917"/>
    <cellStyle name="20% - Ênfase1 5 2 3 3 4" xfId="31007"/>
    <cellStyle name="20% - Ênfase1 5 2 3 3 5" xfId="45147"/>
    <cellStyle name="20% - Ênfase1 5 2 3 4" xfId="8802"/>
    <cellStyle name="20% - Ênfase1 5 2 3 4 2" xfId="20922"/>
    <cellStyle name="20% - Ênfase1 5 2 3 4 2 2" xfId="49354"/>
    <cellStyle name="20% - Ênfase1 5 2 3 4 3" xfId="33011"/>
    <cellStyle name="20% - Ênfase1 5 2 3 4 4" xfId="41077"/>
    <cellStyle name="20% - Ênfase1 5 2 3 5" xfId="14862"/>
    <cellStyle name="20% - Ênfase1 5 2 3 5 2" xfId="47306"/>
    <cellStyle name="20% - Ênfase1 5 2 3 6" xfId="26977"/>
    <cellStyle name="20% - Ênfase1 5 2 3 7" xfId="39067"/>
    <cellStyle name="20% - Ênfase1 5 2 3 8" xfId="2726"/>
    <cellStyle name="20% - Ênfase1 5 2 4" xfId="1714"/>
    <cellStyle name="20% - Ênfase1 5 2 4 2" xfId="5806"/>
    <cellStyle name="20% - Ênfase1 5 2 4 2 2" xfId="11865"/>
    <cellStyle name="20% - Ênfase1 5 2 4 2 2 2" xfId="23985"/>
    <cellStyle name="20% - Ênfase1 5 2 4 2 2 3" xfId="36074"/>
    <cellStyle name="20% - Ênfase1 5 2 4 2 2 4" xfId="52432"/>
    <cellStyle name="20% - Ênfase1 5 2 4 2 3" xfId="17925"/>
    <cellStyle name="20% - Ênfase1 5 2 4 2 4" xfId="30015"/>
    <cellStyle name="20% - Ênfase1 5 2 4 2 5" xfId="44155"/>
    <cellStyle name="20% - Ênfase1 5 2 4 3" xfId="7806"/>
    <cellStyle name="20% - Ênfase1 5 2 4 3 2" xfId="13865"/>
    <cellStyle name="20% - Ênfase1 5 2 4 3 2 2" xfId="25985"/>
    <cellStyle name="20% - Ênfase1 5 2 4 3 2 3" xfId="38074"/>
    <cellStyle name="20% - Ênfase1 5 2 4 3 2 4" xfId="54432"/>
    <cellStyle name="20% - Ênfase1 5 2 4 3 3" xfId="19925"/>
    <cellStyle name="20% - Ênfase1 5 2 4 3 4" xfId="32015"/>
    <cellStyle name="20% - Ênfase1 5 2 4 3 5" xfId="46155"/>
    <cellStyle name="20% - Ênfase1 5 2 4 4" xfId="9835"/>
    <cellStyle name="20% - Ênfase1 5 2 4 4 2" xfId="21955"/>
    <cellStyle name="20% - Ênfase1 5 2 4 4 2 2" xfId="50398"/>
    <cellStyle name="20% - Ênfase1 5 2 4 4 3" xfId="34044"/>
    <cellStyle name="20% - Ênfase1 5 2 4 4 4" xfId="42121"/>
    <cellStyle name="20% - Ênfase1 5 2 4 5" xfId="15895"/>
    <cellStyle name="20% - Ênfase1 5 2 4 5 2" xfId="48349"/>
    <cellStyle name="20% - Ênfase1 5 2 4 6" xfId="27985"/>
    <cellStyle name="20% - Ênfase1 5 2 4 7" xfId="40075"/>
    <cellStyle name="20% - Ênfase1 5 2 4 8" xfId="3772"/>
    <cellStyle name="20% - Ênfase1 5 2 5" xfId="4269"/>
    <cellStyle name="20% - Ênfase1 5 2 5 2" xfId="10329"/>
    <cellStyle name="20% - Ênfase1 5 2 5 2 2" xfId="22449"/>
    <cellStyle name="20% - Ênfase1 5 2 5 2 3" xfId="34538"/>
    <cellStyle name="20% - Ênfase1 5 2 5 2 4" xfId="50895"/>
    <cellStyle name="20% - Ênfase1 5 2 5 3" xfId="16389"/>
    <cellStyle name="20% - Ênfase1 5 2 5 4" xfId="28479"/>
    <cellStyle name="20% - Ênfase1 5 2 5 5" xfId="42618"/>
    <cellStyle name="20% - Ênfase1 5 2 6" xfId="6300"/>
    <cellStyle name="20% - Ênfase1 5 2 6 2" xfId="12359"/>
    <cellStyle name="20% - Ênfase1 5 2 6 2 2" xfId="24479"/>
    <cellStyle name="20% - Ênfase1 5 2 6 2 3" xfId="36568"/>
    <cellStyle name="20% - Ênfase1 5 2 6 2 4" xfId="52926"/>
    <cellStyle name="20% - Ênfase1 5 2 6 3" xfId="18419"/>
    <cellStyle name="20% - Ênfase1 5 2 6 4" xfId="30509"/>
    <cellStyle name="20% - Ênfase1 5 2 6 5" xfId="44649"/>
    <cellStyle name="20% - Ênfase1 5 2 7" xfId="8299"/>
    <cellStyle name="20% - Ênfase1 5 2 7 2" xfId="20419"/>
    <cellStyle name="20% - Ênfase1 5 2 7 2 2" xfId="48846"/>
    <cellStyle name="20% - Ênfase1 5 2 7 3" xfId="32508"/>
    <cellStyle name="20% - Ênfase1 5 2 7 4" xfId="40569"/>
    <cellStyle name="20% - Ênfase1 5 2 8" xfId="14359"/>
    <cellStyle name="20% - Ênfase1 5 2 8 2" xfId="46800"/>
    <cellStyle name="20% - Ênfase1 5 2 9" xfId="26479"/>
    <cellStyle name="20% - Ênfase1 5 3" xfId="1170"/>
    <cellStyle name="20% - Ênfase1 5 3 2" xfId="5268"/>
    <cellStyle name="20% - Ênfase1 5 3 2 2" xfId="11327"/>
    <cellStyle name="20% - Ênfase1 5 3 2 2 2" xfId="23447"/>
    <cellStyle name="20% - Ênfase1 5 3 2 2 3" xfId="35536"/>
    <cellStyle name="20% - Ênfase1 5 3 2 2 4" xfId="51894"/>
    <cellStyle name="20% - Ênfase1 5 3 2 3" xfId="17387"/>
    <cellStyle name="20% - Ênfase1 5 3 2 4" xfId="29477"/>
    <cellStyle name="20% - Ênfase1 5 3 2 5" xfId="43617"/>
    <cellStyle name="20% - Ênfase1 5 3 3" xfId="7293"/>
    <cellStyle name="20% - Ênfase1 5 3 3 2" xfId="13352"/>
    <cellStyle name="20% - Ênfase1 5 3 3 2 2" xfId="25472"/>
    <cellStyle name="20% - Ênfase1 5 3 3 2 3" xfId="37561"/>
    <cellStyle name="20% - Ênfase1 5 3 3 2 4" xfId="53919"/>
    <cellStyle name="20% - Ênfase1 5 3 3 3" xfId="19412"/>
    <cellStyle name="20% - Ênfase1 5 3 3 4" xfId="31502"/>
    <cellStyle name="20% - Ênfase1 5 3 3 5" xfId="45642"/>
    <cellStyle name="20% - Ênfase1 5 3 4" xfId="9297"/>
    <cellStyle name="20% - Ênfase1 5 3 4 2" xfId="21417"/>
    <cellStyle name="20% - Ênfase1 5 3 4 2 2" xfId="49859"/>
    <cellStyle name="20% - Ênfase1 5 3 4 3" xfId="33506"/>
    <cellStyle name="20% - Ênfase1 5 3 4 4" xfId="41582"/>
    <cellStyle name="20% - Ênfase1 5 3 5" xfId="15357"/>
    <cellStyle name="20% - Ênfase1 5 3 5 2" xfId="47810"/>
    <cellStyle name="20% - Ênfase1 5 3 6" xfId="27472"/>
    <cellStyle name="20% - Ênfase1 5 3 7" xfId="39562"/>
    <cellStyle name="20% - Ênfase1 5 3 8" xfId="3232"/>
    <cellStyle name="20% - Ênfase1 5 4" xfId="660"/>
    <cellStyle name="20% - Ênfase1 5 4 2" xfId="4772"/>
    <cellStyle name="20% - Ênfase1 5 4 2 2" xfId="10831"/>
    <cellStyle name="20% - Ênfase1 5 4 2 2 2" xfId="22951"/>
    <cellStyle name="20% - Ênfase1 5 4 2 2 3" xfId="35040"/>
    <cellStyle name="20% - Ênfase1 5 4 2 2 4" xfId="51398"/>
    <cellStyle name="20% - Ênfase1 5 4 2 3" xfId="16891"/>
    <cellStyle name="20% - Ênfase1 5 4 2 4" xfId="28981"/>
    <cellStyle name="20% - Ênfase1 5 4 2 5" xfId="43121"/>
    <cellStyle name="20% - Ênfase1 5 4 3" xfId="6797"/>
    <cellStyle name="20% - Ênfase1 5 4 3 2" xfId="12856"/>
    <cellStyle name="20% - Ênfase1 5 4 3 2 2" xfId="24976"/>
    <cellStyle name="20% - Ênfase1 5 4 3 2 3" xfId="37065"/>
    <cellStyle name="20% - Ênfase1 5 4 3 2 4" xfId="53423"/>
    <cellStyle name="20% - Ênfase1 5 4 3 3" xfId="18916"/>
    <cellStyle name="20% - Ênfase1 5 4 3 4" xfId="31006"/>
    <cellStyle name="20% - Ênfase1 5 4 3 5" xfId="45146"/>
    <cellStyle name="20% - Ênfase1 5 4 4" xfId="8801"/>
    <cellStyle name="20% - Ênfase1 5 4 4 2" xfId="20921"/>
    <cellStyle name="20% - Ênfase1 5 4 4 2 2" xfId="49353"/>
    <cellStyle name="20% - Ênfase1 5 4 4 3" xfId="33010"/>
    <cellStyle name="20% - Ênfase1 5 4 4 4" xfId="41076"/>
    <cellStyle name="20% - Ênfase1 5 4 5" xfId="14861"/>
    <cellStyle name="20% - Ênfase1 5 4 5 2" xfId="47305"/>
    <cellStyle name="20% - Ênfase1 5 4 6" xfId="26976"/>
    <cellStyle name="20% - Ênfase1 5 4 7" xfId="39066"/>
    <cellStyle name="20% - Ênfase1 5 4 8" xfId="2725"/>
    <cellStyle name="20% - Ênfase1 5 5" xfId="1713"/>
    <cellStyle name="20% - Ênfase1 5 5 2" xfId="5805"/>
    <cellStyle name="20% - Ênfase1 5 5 2 2" xfId="11864"/>
    <cellStyle name="20% - Ênfase1 5 5 2 2 2" xfId="23984"/>
    <cellStyle name="20% - Ênfase1 5 5 2 2 3" xfId="36073"/>
    <cellStyle name="20% - Ênfase1 5 5 2 2 4" xfId="52431"/>
    <cellStyle name="20% - Ênfase1 5 5 2 3" xfId="17924"/>
    <cellStyle name="20% - Ênfase1 5 5 2 4" xfId="30014"/>
    <cellStyle name="20% - Ênfase1 5 5 2 5" xfId="44154"/>
    <cellStyle name="20% - Ênfase1 5 5 3" xfId="7805"/>
    <cellStyle name="20% - Ênfase1 5 5 3 2" xfId="13864"/>
    <cellStyle name="20% - Ênfase1 5 5 3 2 2" xfId="25984"/>
    <cellStyle name="20% - Ênfase1 5 5 3 2 3" xfId="38073"/>
    <cellStyle name="20% - Ênfase1 5 5 3 2 4" xfId="54431"/>
    <cellStyle name="20% - Ênfase1 5 5 3 3" xfId="19924"/>
    <cellStyle name="20% - Ênfase1 5 5 3 4" xfId="32014"/>
    <cellStyle name="20% - Ênfase1 5 5 3 5" xfId="46154"/>
    <cellStyle name="20% - Ênfase1 5 5 4" xfId="9834"/>
    <cellStyle name="20% - Ênfase1 5 5 4 2" xfId="21954"/>
    <cellStyle name="20% - Ênfase1 5 5 4 2 2" xfId="50397"/>
    <cellStyle name="20% - Ênfase1 5 5 4 3" xfId="34043"/>
    <cellStyle name="20% - Ênfase1 5 5 4 4" xfId="42120"/>
    <cellStyle name="20% - Ênfase1 5 5 5" xfId="15894"/>
    <cellStyle name="20% - Ênfase1 5 5 5 2" xfId="48348"/>
    <cellStyle name="20% - Ênfase1 5 5 6" xfId="27984"/>
    <cellStyle name="20% - Ênfase1 5 5 7" xfId="40074"/>
    <cellStyle name="20% - Ênfase1 5 5 8" xfId="3771"/>
    <cellStyle name="20% - Ênfase1 5 6" xfId="4268"/>
    <cellStyle name="20% - Ênfase1 5 6 2" xfId="10328"/>
    <cellStyle name="20% - Ênfase1 5 6 2 2" xfId="22448"/>
    <cellStyle name="20% - Ênfase1 5 6 2 3" xfId="34537"/>
    <cellStyle name="20% - Ênfase1 5 6 2 4" xfId="50894"/>
    <cellStyle name="20% - Ênfase1 5 6 3" xfId="16388"/>
    <cellStyle name="20% - Ênfase1 5 6 4" xfId="28478"/>
    <cellStyle name="20% - Ênfase1 5 6 5" xfId="42617"/>
    <cellStyle name="20% - Ênfase1 5 7" xfId="6299"/>
    <cellStyle name="20% - Ênfase1 5 7 2" xfId="12358"/>
    <cellStyle name="20% - Ênfase1 5 7 2 2" xfId="24478"/>
    <cellStyle name="20% - Ênfase1 5 7 2 3" xfId="36567"/>
    <cellStyle name="20% - Ênfase1 5 7 2 4" xfId="52925"/>
    <cellStyle name="20% - Ênfase1 5 7 3" xfId="18418"/>
    <cellStyle name="20% - Ênfase1 5 7 4" xfId="30508"/>
    <cellStyle name="20% - Ênfase1 5 7 5" xfId="44648"/>
    <cellStyle name="20% - Ênfase1 5 8" xfId="8298"/>
    <cellStyle name="20% - Ênfase1 5 8 2" xfId="20418"/>
    <cellStyle name="20% - Ênfase1 5 8 2 2" xfId="48845"/>
    <cellStyle name="20% - Ênfase1 5 8 3" xfId="32507"/>
    <cellStyle name="20% - Ênfase1 5 8 4" xfId="40568"/>
    <cellStyle name="20% - Ênfase1 5 9" xfId="14358"/>
    <cellStyle name="20% - Ênfase1 5 9 2" xfId="46799"/>
    <cellStyle name="20% - Ênfase1 6" xfId="75"/>
    <cellStyle name="20% - Ênfase1 6 10" xfId="26482"/>
    <cellStyle name="20% - Ênfase1 6 11" xfId="38572"/>
    <cellStyle name="20% - Ênfase1 6 12" xfId="2222"/>
    <cellStyle name="20% - Ênfase1 6 2" xfId="77"/>
    <cellStyle name="20% - Ênfase1 6 2 10" xfId="38574"/>
    <cellStyle name="20% - Ênfase1 6 2 11" xfId="2224"/>
    <cellStyle name="20% - Ênfase1 6 2 2" xfId="1176"/>
    <cellStyle name="20% - Ênfase1 6 2 2 2" xfId="5274"/>
    <cellStyle name="20% - Ênfase1 6 2 2 2 2" xfId="11333"/>
    <cellStyle name="20% - Ênfase1 6 2 2 2 2 2" xfId="23453"/>
    <cellStyle name="20% - Ênfase1 6 2 2 2 2 3" xfId="35542"/>
    <cellStyle name="20% - Ênfase1 6 2 2 2 2 4" xfId="51900"/>
    <cellStyle name="20% - Ênfase1 6 2 2 2 3" xfId="17393"/>
    <cellStyle name="20% - Ênfase1 6 2 2 2 4" xfId="29483"/>
    <cellStyle name="20% - Ênfase1 6 2 2 2 5" xfId="43623"/>
    <cellStyle name="20% - Ênfase1 6 2 2 3" xfId="7299"/>
    <cellStyle name="20% - Ênfase1 6 2 2 3 2" xfId="13358"/>
    <cellStyle name="20% - Ênfase1 6 2 2 3 2 2" xfId="25478"/>
    <cellStyle name="20% - Ênfase1 6 2 2 3 2 3" xfId="37567"/>
    <cellStyle name="20% - Ênfase1 6 2 2 3 2 4" xfId="53925"/>
    <cellStyle name="20% - Ênfase1 6 2 2 3 3" xfId="19418"/>
    <cellStyle name="20% - Ênfase1 6 2 2 3 4" xfId="31508"/>
    <cellStyle name="20% - Ênfase1 6 2 2 3 5" xfId="45648"/>
    <cellStyle name="20% - Ênfase1 6 2 2 4" xfId="9303"/>
    <cellStyle name="20% - Ênfase1 6 2 2 4 2" xfId="21423"/>
    <cellStyle name="20% - Ênfase1 6 2 2 4 2 2" xfId="49865"/>
    <cellStyle name="20% - Ênfase1 6 2 2 4 3" xfId="33512"/>
    <cellStyle name="20% - Ênfase1 6 2 2 4 4" xfId="41588"/>
    <cellStyle name="20% - Ênfase1 6 2 2 5" xfId="15363"/>
    <cellStyle name="20% - Ênfase1 6 2 2 5 2" xfId="47816"/>
    <cellStyle name="20% - Ênfase1 6 2 2 6" xfId="27478"/>
    <cellStyle name="20% - Ênfase1 6 2 2 7" xfId="39568"/>
    <cellStyle name="20% - Ênfase1 6 2 2 8" xfId="3238"/>
    <cellStyle name="20% - Ênfase1 6 2 3" xfId="666"/>
    <cellStyle name="20% - Ênfase1 6 2 3 2" xfId="4778"/>
    <cellStyle name="20% - Ênfase1 6 2 3 2 2" xfId="10837"/>
    <cellStyle name="20% - Ênfase1 6 2 3 2 2 2" xfId="22957"/>
    <cellStyle name="20% - Ênfase1 6 2 3 2 2 3" xfId="35046"/>
    <cellStyle name="20% - Ênfase1 6 2 3 2 2 4" xfId="51404"/>
    <cellStyle name="20% - Ênfase1 6 2 3 2 3" xfId="16897"/>
    <cellStyle name="20% - Ênfase1 6 2 3 2 4" xfId="28987"/>
    <cellStyle name="20% - Ênfase1 6 2 3 2 5" xfId="43127"/>
    <cellStyle name="20% - Ênfase1 6 2 3 3" xfId="6803"/>
    <cellStyle name="20% - Ênfase1 6 2 3 3 2" xfId="12862"/>
    <cellStyle name="20% - Ênfase1 6 2 3 3 2 2" xfId="24982"/>
    <cellStyle name="20% - Ênfase1 6 2 3 3 2 3" xfId="37071"/>
    <cellStyle name="20% - Ênfase1 6 2 3 3 2 4" xfId="53429"/>
    <cellStyle name="20% - Ênfase1 6 2 3 3 3" xfId="18922"/>
    <cellStyle name="20% - Ênfase1 6 2 3 3 4" xfId="31012"/>
    <cellStyle name="20% - Ênfase1 6 2 3 3 5" xfId="45152"/>
    <cellStyle name="20% - Ênfase1 6 2 3 4" xfId="8807"/>
    <cellStyle name="20% - Ênfase1 6 2 3 4 2" xfId="20927"/>
    <cellStyle name="20% - Ênfase1 6 2 3 4 2 2" xfId="49359"/>
    <cellStyle name="20% - Ênfase1 6 2 3 4 3" xfId="33016"/>
    <cellStyle name="20% - Ênfase1 6 2 3 4 4" xfId="41082"/>
    <cellStyle name="20% - Ênfase1 6 2 3 5" xfId="14867"/>
    <cellStyle name="20% - Ênfase1 6 2 3 5 2" xfId="47311"/>
    <cellStyle name="20% - Ênfase1 6 2 3 6" xfId="26982"/>
    <cellStyle name="20% - Ênfase1 6 2 3 7" xfId="39072"/>
    <cellStyle name="20% - Ênfase1 6 2 3 8" xfId="2731"/>
    <cellStyle name="20% - Ênfase1 6 2 4" xfId="1719"/>
    <cellStyle name="20% - Ênfase1 6 2 4 2" xfId="5811"/>
    <cellStyle name="20% - Ênfase1 6 2 4 2 2" xfId="11870"/>
    <cellStyle name="20% - Ênfase1 6 2 4 2 2 2" xfId="23990"/>
    <cellStyle name="20% - Ênfase1 6 2 4 2 2 3" xfId="36079"/>
    <cellStyle name="20% - Ênfase1 6 2 4 2 2 4" xfId="52437"/>
    <cellStyle name="20% - Ênfase1 6 2 4 2 3" xfId="17930"/>
    <cellStyle name="20% - Ênfase1 6 2 4 2 4" xfId="30020"/>
    <cellStyle name="20% - Ênfase1 6 2 4 2 5" xfId="44160"/>
    <cellStyle name="20% - Ênfase1 6 2 4 3" xfId="7811"/>
    <cellStyle name="20% - Ênfase1 6 2 4 3 2" xfId="13870"/>
    <cellStyle name="20% - Ênfase1 6 2 4 3 2 2" xfId="25990"/>
    <cellStyle name="20% - Ênfase1 6 2 4 3 2 3" xfId="38079"/>
    <cellStyle name="20% - Ênfase1 6 2 4 3 2 4" xfId="54437"/>
    <cellStyle name="20% - Ênfase1 6 2 4 3 3" xfId="19930"/>
    <cellStyle name="20% - Ênfase1 6 2 4 3 4" xfId="32020"/>
    <cellStyle name="20% - Ênfase1 6 2 4 3 5" xfId="46160"/>
    <cellStyle name="20% - Ênfase1 6 2 4 4" xfId="9840"/>
    <cellStyle name="20% - Ênfase1 6 2 4 4 2" xfId="21960"/>
    <cellStyle name="20% - Ênfase1 6 2 4 4 2 2" xfId="50403"/>
    <cellStyle name="20% - Ênfase1 6 2 4 4 3" xfId="34049"/>
    <cellStyle name="20% - Ênfase1 6 2 4 4 4" xfId="42126"/>
    <cellStyle name="20% - Ênfase1 6 2 4 5" xfId="15900"/>
    <cellStyle name="20% - Ênfase1 6 2 4 5 2" xfId="48354"/>
    <cellStyle name="20% - Ênfase1 6 2 4 6" xfId="27990"/>
    <cellStyle name="20% - Ênfase1 6 2 4 7" xfId="40080"/>
    <cellStyle name="20% - Ênfase1 6 2 4 8" xfId="3777"/>
    <cellStyle name="20% - Ênfase1 6 2 5" xfId="4274"/>
    <cellStyle name="20% - Ênfase1 6 2 5 2" xfId="10334"/>
    <cellStyle name="20% - Ênfase1 6 2 5 2 2" xfId="22454"/>
    <cellStyle name="20% - Ênfase1 6 2 5 2 3" xfId="34543"/>
    <cellStyle name="20% - Ênfase1 6 2 5 2 4" xfId="50900"/>
    <cellStyle name="20% - Ênfase1 6 2 5 3" xfId="16394"/>
    <cellStyle name="20% - Ênfase1 6 2 5 4" xfId="28484"/>
    <cellStyle name="20% - Ênfase1 6 2 5 5" xfId="42623"/>
    <cellStyle name="20% - Ênfase1 6 2 6" xfId="6305"/>
    <cellStyle name="20% - Ênfase1 6 2 6 2" xfId="12364"/>
    <cellStyle name="20% - Ênfase1 6 2 6 2 2" xfId="24484"/>
    <cellStyle name="20% - Ênfase1 6 2 6 2 3" xfId="36573"/>
    <cellStyle name="20% - Ênfase1 6 2 6 2 4" xfId="52931"/>
    <cellStyle name="20% - Ênfase1 6 2 6 3" xfId="18424"/>
    <cellStyle name="20% - Ênfase1 6 2 6 4" xfId="30514"/>
    <cellStyle name="20% - Ênfase1 6 2 6 5" xfId="44654"/>
    <cellStyle name="20% - Ênfase1 6 2 7" xfId="8304"/>
    <cellStyle name="20% - Ênfase1 6 2 7 2" xfId="20424"/>
    <cellStyle name="20% - Ênfase1 6 2 7 2 2" xfId="48851"/>
    <cellStyle name="20% - Ênfase1 6 2 7 3" xfId="32513"/>
    <cellStyle name="20% - Ênfase1 6 2 7 4" xfId="40574"/>
    <cellStyle name="20% - Ênfase1 6 2 8" xfId="14364"/>
    <cellStyle name="20% - Ênfase1 6 2 8 2" xfId="46805"/>
    <cellStyle name="20% - Ênfase1 6 2 9" xfId="26484"/>
    <cellStyle name="20% - Ênfase1 6 3" xfId="1174"/>
    <cellStyle name="20% - Ênfase1 6 3 2" xfId="5272"/>
    <cellStyle name="20% - Ênfase1 6 3 2 2" xfId="11331"/>
    <cellStyle name="20% - Ênfase1 6 3 2 2 2" xfId="23451"/>
    <cellStyle name="20% - Ênfase1 6 3 2 2 3" xfId="35540"/>
    <cellStyle name="20% - Ênfase1 6 3 2 2 4" xfId="51898"/>
    <cellStyle name="20% - Ênfase1 6 3 2 3" xfId="17391"/>
    <cellStyle name="20% - Ênfase1 6 3 2 4" xfId="29481"/>
    <cellStyle name="20% - Ênfase1 6 3 2 5" xfId="43621"/>
    <cellStyle name="20% - Ênfase1 6 3 3" xfId="7297"/>
    <cellStyle name="20% - Ênfase1 6 3 3 2" xfId="13356"/>
    <cellStyle name="20% - Ênfase1 6 3 3 2 2" xfId="25476"/>
    <cellStyle name="20% - Ênfase1 6 3 3 2 3" xfId="37565"/>
    <cellStyle name="20% - Ênfase1 6 3 3 2 4" xfId="53923"/>
    <cellStyle name="20% - Ênfase1 6 3 3 3" xfId="19416"/>
    <cellStyle name="20% - Ênfase1 6 3 3 4" xfId="31506"/>
    <cellStyle name="20% - Ênfase1 6 3 3 5" xfId="45646"/>
    <cellStyle name="20% - Ênfase1 6 3 4" xfId="9301"/>
    <cellStyle name="20% - Ênfase1 6 3 4 2" xfId="21421"/>
    <cellStyle name="20% - Ênfase1 6 3 4 2 2" xfId="49863"/>
    <cellStyle name="20% - Ênfase1 6 3 4 3" xfId="33510"/>
    <cellStyle name="20% - Ênfase1 6 3 4 4" xfId="41586"/>
    <cellStyle name="20% - Ênfase1 6 3 5" xfId="15361"/>
    <cellStyle name="20% - Ênfase1 6 3 5 2" xfId="47814"/>
    <cellStyle name="20% - Ênfase1 6 3 6" xfId="27476"/>
    <cellStyle name="20% - Ênfase1 6 3 7" xfId="39566"/>
    <cellStyle name="20% - Ênfase1 6 3 8" xfId="3236"/>
    <cellStyle name="20% - Ênfase1 6 4" xfId="664"/>
    <cellStyle name="20% - Ênfase1 6 4 2" xfId="4776"/>
    <cellStyle name="20% - Ênfase1 6 4 2 2" xfId="10835"/>
    <cellStyle name="20% - Ênfase1 6 4 2 2 2" xfId="22955"/>
    <cellStyle name="20% - Ênfase1 6 4 2 2 3" xfId="35044"/>
    <cellStyle name="20% - Ênfase1 6 4 2 2 4" xfId="51402"/>
    <cellStyle name="20% - Ênfase1 6 4 2 3" xfId="16895"/>
    <cellStyle name="20% - Ênfase1 6 4 2 4" xfId="28985"/>
    <cellStyle name="20% - Ênfase1 6 4 2 5" xfId="43125"/>
    <cellStyle name="20% - Ênfase1 6 4 3" xfId="6801"/>
    <cellStyle name="20% - Ênfase1 6 4 3 2" xfId="12860"/>
    <cellStyle name="20% - Ênfase1 6 4 3 2 2" xfId="24980"/>
    <cellStyle name="20% - Ênfase1 6 4 3 2 3" xfId="37069"/>
    <cellStyle name="20% - Ênfase1 6 4 3 2 4" xfId="53427"/>
    <cellStyle name="20% - Ênfase1 6 4 3 3" xfId="18920"/>
    <cellStyle name="20% - Ênfase1 6 4 3 4" xfId="31010"/>
    <cellStyle name="20% - Ênfase1 6 4 3 5" xfId="45150"/>
    <cellStyle name="20% - Ênfase1 6 4 4" xfId="8805"/>
    <cellStyle name="20% - Ênfase1 6 4 4 2" xfId="20925"/>
    <cellStyle name="20% - Ênfase1 6 4 4 2 2" xfId="49357"/>
    <cellStyle name="20% - Ênfase1 6 4 4 3" xfId="33014"/>
    <cellStyle name="20% - Ênfase1 6 4 4 4" xfId="41080"/>
    <cellStyle name="20% - Ênfase1 6 4 5" xfId="14865"/>
    <cellStyle name="20% - Ênfase1 6 4 5 2" xfId="47309"/>
    <cellStyle name="20% - Ênfase1 6 4 6" xfId="26980"/>
    <cellStyle name="20% - Ênfase1 6 4 7" xfId="39070"/>
    <cellStyle name="20% - Ênfase1 6 4 8" xfId="2729"/>
    <cellStyle name="20% - Ênfase1 6 5" xfId="1717"/>
    <cellStyle name="20% - Ênfase1 6 5 2" xfId="5809"/>
    <cellStyle name="20% - Ênfase1 6 5 2 2" xfId="11868"/>
    <cellStyle name="20% - Ênfase1 6 5 2 2 2" xfId="23988"/>
    <cellStyle name="20% - Ênfase1 6 5 2 2 3" xfId="36077"/>
    <cellStyle name="20% - Ênfase1 6 5 2 2 4" xfId="52435"/>
    <cellStyle name="20% - Ênfase1 6 5 2 3" xfId="17928"/>
    <cellStyle name="20% - Ênfase1 6 5 2 4" xfId="30018"/>
    <cellStyle name="20% - Ênfase1 6 5 2 5" xfId="44158"/>
    <cellStyle name="20% - Ênfase1 6 5 3" xfId="7809"/>
    <cellStyle name="20% - Ênfase1 6 5 3 2" xfId="13868"/>
    <cellStyle name="20% - Ênfase1 6 5 3 2 2" xfId="25988"/>
    <cellStyle name="20% - Ênfase1 6 5 3 2 3" xfId="38077"/>
    <cellStyle name="20% - Ênfase1 6 5 3 2 4" xfId="54435"/>
    <cellStyle name="20% - Ênfase1 6 5 3 3" xfId="19928"/>
    <cellStyle name="20% - Ênfase1 6 5 3 4" xfId="32018"/>
    <cellStyle name="20% - Ênfase1 6 5 3 5" xfId="46158"/>
    <cellStyle name="20% - Ênfase1 6 5 4" xfId="9838"/>
    <cellStyle name="20% - Ênfase1 6 5 4 2" xfId="21958"/>
    <cellStyle name="20% - Ênfase1 6 5 4 2 2" xfId="50401"/>
    <cellStyle name="20% - Ênfase1 6 5 4 3" xfId="34047"/>
    <cellStyle name="20% - Ênfase1 6 5 4 4" xfId="42124"/>
    <cellStyle name="20% - Ênfase1 6 5 5" xfId="15898"/>
    <cellStyle name="20% - Ênfase1 6 5 5 2" xfId="48352"/>
    <cellStyle name="20% - Ênfase1 6 5 6" xfId="27988"/>
    <cellStyle name="20% - Ênfase1 6 5 7" xfId="40078"/>
    <cellStyle name="20% - Ênfase1 6 5 8" xfId="3775"/>
    <cellStyle name="20% - Ênfase1 6 6" xfId="4272"/>
    <cellStyle name="20% - Ênfase1 6 6 2" xfId="10332"/>
    <cellStyle name="20% - Ênfase1 6 6 2 2" xfId="22452"/>
    <cellStyle name="20% - Ênfase1 6 6 2 3" xfId="34541"/>
    <cellStyle name="20% - Ênfase1 6 6 2 4" xfId="50898"/>
    <cellStyle name="20% - Ênfase1 6 6 3" xfId="16392"/>
    <cellStyle name="20% - Ênfase1 6 6 4" xfId="28482"/>
    <cellStyle name="20% - Ênfase1 6 6 5" xfId="42621"/>
    <cellStyle name="20% - Ênfase1 6 7" xfId="6303"/>
    <cellStyle name="20% - Ênfase1 6 7 2" xfId="12362"/>
    <cellStyle name="20% - Ênfase1 6 7 2 2" xfId="24482"/>
    <cellStyle name="20% - Ênfase1 6 7 2 3" xfId="36571"/>
    <cellStyle name="20% - Ênfase1 6 7 2 4" xfId="52929"/>
    <cellStyle name="20% - Ênfase1 6 7 3" xfId="18422"/>
    <cellStyle name="20% - Ênfase1 6 7 4" xfId="30512"/>
    <cellStyle name="20% - Ênfase1 6 7 5" xfId="44652"/>
    <cellStyle name="20% - Ênfase1 6 8" xfId="8302"/>
    <cellStyle name="20% - Ênfase1 6 8 2" xfId="20422"/>
    <cellStyle name="20% - Ênfase1 6 8 2 2" xfId="48849"/>
    <cellStyle name="20% - Ênfase1 6 8 3" xfId="32511"/>
    <cellStyle name="20% - Ênfase1 6 8 4" xfId="40572"/>
    <cellStyle name="20% - Ênfase1 6 9" xfId="14362"/>
    <cellStyle name="20% - Ênfase1 6 9 2" xfId="46803"/>
    <cellStyle name="20% - Ênfase1 7" xfId="80"/>
    <cellStyle name="20% - Ênfase1 7 10" xfId="26487"/>
    <cellStyle name="20% - Ênfase1 7 11" xfId="38577"/>
    <cellStyle name="20% - Ênfase1 7 12" xfId="2227"/>
    <cellStyle name="20% - Ênfase1 7 2" xfId="84"/>
    <cellStyle name="20% - Ênfase1 7 2 10" xfId="38581"/>
    <cellStyle name="20% - Ênfase1 7 2 11" xfId="2231"/>
    <cellStyle name="20% - Ênfase1 7 2 2" xfId="1183"/>
    <cellStyle name="20% - Ênfase1 7 2 2 2" xfId="5281"/>
    <cellStyle name="20% - Ênfase1 7 2 2 2 2" xfId="11340"/>
    <cellStyle name="20% - Ênfase1 7 2 2 2 2 2" xfId="23460"/>
    <cellStyle name="20% - Ênfase1 7 2 2 2 2 3" xfId="35549"/>
    <cellStyle name="20% - Ênfase1 7 2 2 2 2 4" xfId="51907"/>
    <cellStyle name="20% - Ênfase1 7 2 2 2 3" xfId="17400"/>
    <cellStyle name="20% - Ênfase1 7 2 2 2 4" xfId="29490"/>
    <cellStyle name="20% - Ênfase1 7 2 2 2 5" xfId="43630"/>
    <cellStyle name="20% - Ênfase1 7 2 2 3" xfId="7306"/>
    <cellStyle name="20% - Ênfase1 7 2 2 3 2" xfId="13365"/>
    <cellStyle name="20% - Ênfase1 7 2 2 3 2 2" xfId="25485"/>
    <cellStyle name="20% - Ênfase1 7 2 2 3 2 3" xfId="37574"/>
    <cellStyle name="20% - Ênfase1 7 2 2 3 2 4" xfId="53932"/>
    <cellStyle name="20% - Ênfase1 7 2 2 3 3" xfId="19425"/>
    <cellStyle name="20% - Ênfase1 7 2 2 3 4" xfId="31515"/>
    <cellStyle name="20% - Ênfase1 7 2 2 3 5" xfId="45655"/>
    <cellStyle name="20% - Ênfase1 7 2 2 4" xfId="9310"/>
    <cellStyle name="20% - Ênfase1 7 2 2 4 2" xfId="21430"/>
    <cellStyle name="20% - Ênfase1 7 2 2 4 2 2" xfId="49872"/>
    <cellStyle name="20% - Ênfase1 7 2 2 4 3" xfId="33519"/>
    <cellStyle name="20% - Ênfase1 7 2 2 4 4" xfId="41595"/>
    <cellStyle name="20% - Ênfase1 7 2 2 5" xfId="15370"/>
    <cellStyle name="20% - Ênfase1 7 2 2 5 2" xfId="47823"/>
    <cellStyle name="20% - Ênfase1 7 2 2 6" xfId="27485"/>
    <cellStyle name="20% - Ênfase1 7 2 2 7" xfId="39575"/>
    <cellStyle name="20% - Ênfase1 7 2 2 8" xfId="3245"/>
    <cellStyle name="20% - Ênfase1 7 2 3" xfId="673"/>
    <cellStyle name="20% - Ênfase1 7 2 3 2" xfId="4785"/>
    <cellStyle name="20% - Ênfase1 7 2 3 2 2" xfId="10844"/>
    <cellStyle name="20% - Ênfase1 7 2 3 2 2 2" xfId="22964"/>
    <cellStyle name="20% - Ênfase1 7 2 3 2 2 3" xfId="35053"/>
    <cellStyle name="20% - Ênfase1 7 2 3 2 2 4" xfId="51411"/>
    <cellStyle name="20% - Ênfase1 7 2 3 2 3" xfId="16904"/>
    <cellStyle name="20% - Ênfase1 7 2 3 2 4" xfId="28994"/>
    <cellStyle name="20% - Ênfase1 7 2 3 2 5" xfId="43134"/>
    <cellStyle name="20% - Ênfase1 7 2 3 3" xfId="6810"/>
    <cellStyle name="20% - Ênfase1 7 2 3 3 2" xfId="12869"/>
    <cellStyle name="20% - Ênfase1 7 2 3 3 2 2" xfId="24989"/>
    <cellStyle name="20% - Ênfase1 7 2 3 3 2 3" xfId="37078"/>
    <cellStyle name="20% - Ênfase1 7 2 3 3 2 4" xfId="53436"/>
    <cellStyle name="20% - Ênfase1 7 2 3 3 3" xfId="18929"/>
    <cellStyle name="20% - Ênfase1 7 2 3 3 4" xfId="31019"/>
    <cellStyle name="20% - Ênfase1 7 2 3 3 5" xfId="45159"/>
    <cellStyle name="20% - Ênfase1 7 2 3 4" xfId="8814"/>
    <cellStyle name="20% - Ênfase1 7 2 3 4 2" xfId="20934"/>
    <cellStyle name="20% - Ênfase1 7 2 3 4 2 2" xfId="49366"/>
    <cellStyle name="20% - Ênfase1 7 2 3 4 3" xfId="33023"/>
    <cellStyle name="20% - Ênfase1 7 2 3 4 4" xfId="41089"/>
    <cellStyle name="20% - Ênfase1 7 2 3 5" xfId="14874"/>
    <cellStyle name="20% - Ênfase1 7 2 3 5 2" xfId="47318"/>
    <cellStyle name="20% - Ênfase1 7 2 3 6" xfId="26989"/>
    <cellStyle name="20% - Ênfase1 7 2 3 7" xfId="39079"/>
    <cellStyle name="20% - Ênfase1 7 2 3 8" xfId="2738"/>
    <cellStyle name="20% - Ênfase1 7 2 4" xfId="1726"/>
    <cellStyle name="20% - Ênfase1 7 2 4 2" xfId="5818"/>
    <cellStyle name="20% - Ênfase1 7 2 4 2 2" xfId="11877"/>
    <cellStyle name="20% - Ênfase1 7 2 4 2 2 2" xfId="23997"/>
    <cellStyle name="20% - Ênfase1 7 2 4 2 2 3" xfId="36086"/>
    <cellStyle name="20% - Ênfase1 7 2 4 2 2 4" xfId="52444"/>
    <cellStyle name="20% - Ênfase1 7 2 4 2 3" xfId="17937"/>
    <cellStyle name="20% - Ênfase1 7 2 4 2 4" xfId="30027"/>
    <cellStyle name="20% - Ênfase1 7 2 4 2 5" xfId="44167"/>
    <cellStyle name="20% - Ênfase1 7 2 4 3" xfId="7818"/>
    <cellStyle name="20% - Ênfase1 7 2 4 3 2" xfId="13877"/>
    <cellStyle name="20% - Ênfase1 7 2 4 3 2 2" xfId="25997"/>
    <cellStyle name="20% - Ênfase1 7 2 4 3 2 3" xfId="38086"/>
    <cellStyle name="20% - Ênfase1 7 2 4 3 2 4" xfId="54444"/>
    <cellStyle name="20% - Ênfase1 7 2 4 3 3" xfId="19937"/>
    <cellStyle name="20% - Ênfase1 7 2 4 3 4" xfId="32027"/>
    <cellStyle name="20% - Ênfase1 7 2 4 3 5" xfId="46167"/>
    <cellStyle name="20% - Ênfase1 7 2 4 4" xfId="9847"/>
    <cellStyle name="20% - Ênfase1 7 2 4 4 2" xfId="21967"/>
    <cellStyle name="20% - Ênfase1 7 2 4 4 2 2" xfId="50410"/>
    <cellStyle name="20% - Ênfase1 7 2 4 4 3" xfId="34056"/>
    <cellStyle name="20% - Ênfase1 7 2 4 4 4" xfId="42133"/>
    <cellStyle name="20% - Ênfase1 7 2 4 5" xfId="15907"/>
    <cellStyle name="20% - Ênfase1 7 2 4 5 2" xfId="48361"/>
    <cellStyle name="20% - Ênfase1 7 2 4 6" xfId="27997"/>
    <cellStyle name="20% - Ênfase1 7 2 4 7" xfId="40087"/>
    <cellStyle name="20% - Ênfase1 7 2 4 8" xfId="3784"/>
    <cellStyle name="20% - Ênfase1 7 2 5" xfId="4281"/>
    <cellStyle name="20% - Ênfase1 7 2 5 2" xfId="10341"/>
    <cellStyle name="20% - Ênfase1 7 2 5 2 2" xfId="22461"/>
    <cellStyle name="20% - Ênfase1 7 2 5 2 3" xfId="34550"/>
    <cellStyle name="20% - Ênfase1 7 2 5 2 4" xfId="50907"/>
    <cellStyle name="20% - Ênfase1 7 2 5 3" xfId="16401"/>
    <cellStyle name="20% - Ênfase1 7 2 5 4" xfId="28491"/>
    <cellStyle name="20% - Ênfase1 7 2 5 5" xfId="42630"/>
    <cellStyle name="20% - Ênfase1 7 2 6" xfId="6312"/>
    <cellStyle name="20% - Ênfase1 7 2 6 2" xfId="12371"/>
    <cellStyle name="20% - Ênfase1 7 2 6 2 2" xfId="24491"/>
    <cellStyle name="20% - Ênfase1 7 2 6 2 3" xfId="36580"/>
    <cellStyle name="20% - Ênfase1 7 2 6 2 4" xfId="52938"/>
    <cellStyle name="20% - Ênfase1 7 2 6 3" xfId="18431"/>
    <cellStyle name="20% - Ênfase1 7 2 6 4" xfId="30521"/>
    <cellStyle name="20% - Ênfase1 7 2 6 5" xfId="44661"/>
    <cellStyle name="20% - Ênfase1 7 2 7" xfId="8311"/>
    <cellStyle name="20% - Ênfase1 7 2 7 2" xfId="20431"/>
    <cellStyle name="20% - Ênfase1 7 2 7 2 2" xfId="48858"/>
    <cellStyle name="20% - Ênfase1 7 2 7 3" xfId="32520"/>
    <cellStyle name="20% - Ênfase1 7 2 7 4" xfId="40581"/>
    <cellStyle name="20% - Ênfase1 7 2 8" xfId="14371"/>
    <cellStyle name="20% - Ênfase1 7 2 8 2" xfId="46812"/>
    <cellStyle name="20% - Ênfase1 7 2 9" xfId="26491"/>
    <cellStyle name="20% - Ênfase1 7 3" xfId="1179"/>
    <cellStyle name="20% - Ênfase1 7 3 2" xfId="5277"/>
    <cellStyle name="20% - Ênfase1 7 3 2 2" xfId="11336"/>
    <cellStyle name="20% - Ênfase1 7 3 2 2 2" xfId="23456"/>
    <cellStyle name="20% - Ênfase1 7 3 2 2 3" xfId="35545"/>
    <cellStyle name="20% - Ênfase1 7 3 2 2 4" xfId="51903"/>
    <cellStyle name="20% - Ênfase1 7 3 2 3" xfId="17396"/>
    <cellStyle name="20% - Ênfase1 7 3 2 4" xfId="29486"/>
    <cellStyle name="20% - Ênfase1 7 3 2 5" xfId="43626"/>
    <cellStyle name="20% - Ênfase1 7 3 3" xfId="7302"/>
    <cellStyle name="20% - Ênfase1 7 3 3 2" xfId="13361"/>
    <cellStyle name="20% - Ênfase1 7 3 3 2 2" xfId="25481"/>
    <cellStyle name="20% - Ênfase1 7 3 3 2 3" xfId="37570"/>
    <cellStyle name="20% - Ênfase1 7 3 3 2 4" xfId="53928"/>
    <cellStyle name="20% - Ênfase1 7 3 3 3" xfId="19421"/>
    <cellStyle name="20% - Ênfase1 7 3 3 4" xfId="31511"/>
    <cellStyle name="20% - Ênfase1 7 3 3 5" xfId="45651"/>
    <cellStyle name="20% - Ênfase1 7 3 4" xfId="9306"/>
    <cellStyle name="20% - Ênfase1 7 3 4 2" xfId="21426"/>
    <cellStyle name="20% - Ênfase1 7 3 4 2 2" xfId="49868"/>
    <cellStyle name="20% - Ênfase1 7 3 4 3" xfId="33515"/>
    <cellStyle name="20% - Ênfase1 7 3 4 4" xfId="41591"/>
    <cellStyle name="20% - Ênfase1 7 3 5" xfId="15366"/>
    <cellStyle name="20% - Ênfase1 7 3 5 2" xfId="47819"/>
    <cellStyle name="20% - Ênfase1 7 3 6" xfId="27481"/>
    <cellStyle name="20% - Ênfase1 7 3 7" xfId="39571"/>
    <cellStyle name="20% - Ênfase1 7 3 8" xfId="3241"/>
    <cellStyle name="20% - Ênfase1 7 4" xfId="669"/>
    <cellStyle name="20% - Ênfase1 7 4 2" xfId="4781"/>
    <cellStyle name="20% - Ênfase1 7 4 2 2" xfId="10840"/>
    <cellStyle name="20% - Ênfase1 7 4 2 2 2" xfId="22960"/>
    <cellStyle name="20% - Ênfase1 7 4 2 2 3" xfId="35049"/>
    <cellStyle name="20% - Ênfase1 7 4 2 2 4" xfId="51407"/>
    <cellStyle name="20% - Ênfase1 7 4 2 3" xfId="16900"/>
    <cellStyle name="20% - Ênfase1 7 4 2 4" xfId="28990"/>
    <cellStyle name="20% - Ênfase1 7 4 2 5" xfId="43130"/>
    <cellStyle name="20% - Ênfase1 7 4 3" xfId="6806"/>
    <cellStyle name="20% - Ênfase1 7 4 3 2" xfId="12865"/>
    <cellStyle name="20% - Ênfase1 7 4 3 2 2" xfId="24985"/>
    <cellStyle name="20% - Ênfase1 7 4 3 2 3" xfId="37074"/>
    <cellStyle name="20% - Ênfase1 7 4 3 2 4" xfId="53432"/>
    <cellStyle name="20% - Ênfase1 7 4 3 3" xfId="18925"/>
    <cellStyle name="20% - Ênfase1 7 4 3 4" xfId="31015"/>
    <cellStyle name="20% - Ênfase1 7 4 3 5" xfId="45155"/>
    <cellStyle name="20% - Ênfase1 7 4 4" xfId="8810"/>
    <cellStyle name="20% - Ênfase1 7 4 4 2" xfId="20930"/>
    <cellStyle name="20% - Ênfase1 7 4 4 2 2" xfId="49362"/>
    <cellStyle name="20% - Ênfase1 7 4 4 3" xfId="33019"/>
    <cellStyle name="20% - Ênfase1 7 4 4 4" xfId="41085"/>
    <cellStyle name="20% - Ênfase1 7 4 5" xfId="14870"/>
    <cellStyle name="20% - Ênfase1 7 4 5 2" xfId="47314"/>
    <cellStyle name="20% - Ênfase1 7 4 6" xfId="26985"/>
    <cellStyle name="20% - Ênfase1 7 4 7" xfId="39075"/>
    <cellStyle name="20% - Ênfase1 7 4 8" xfId="2734"/>
    <cellStyle name="20% - Ênfase1 7 5" xfId="1722"/>
    <cellStyle name="20% - Ênfase1 7 5 2" xfId="5814"/>
    <cellStyle name="20% - Ênfase1 7 5 2 2" xfId="11873"/>
    <cellStyle name="20% - Ênfase1 7 5 2 2 2" xfId="23993"/>
    <cellStyle name="20% - Ênfase1 7 5 2 2 3" xfId="36082"/>
    <cellStyle name="20% - Ênfase1 7 5 2 2 4" xfId="52440"/>
    <cellStyle name="20% - Ênfase1 7 5 2 3" xfId="17933"/>
    <cellStyle name="20% - Ênfase1 7 5 2 4" xfId="30023"/>
    <cellStyle name="20% - Ênfase1 7 5 2 5" xfId="44163"/>
    <cellStyle name="20% - Ênfase1 7 5 3" xfId="7814"/>
    <cellStyle name="20% - Ênfase1 7 5 3 2" xfId="13873"/>
    <cellStyle name="20% - Ênfase1 7 5 3 2 2" xfId="25993"/>
    <cellStyle name="20% - Ênfase1 7 5 3 2 3" xfId="38082"/>
    <cellStyle name="20% - Ênfase1 7 5 3 2 4" xfId="54440"/>
    <cellStyle name="20% - Ênfase1 7 5 3 3" xfId="19933"/>
    <cellStyle name="20% - Ênfase1 7 5 3 4" xfId="32023"/>
    <cellStyle name="20% - Ênfase1 7 5 3 5" xfId="46163"/>
    <cellStyle name="20% - Ênfase1 7 5 4" xfId="9843"/>
    <cellStyle name="20% - Ênfase1 7 5 4 2" xfId="21963"/>
    <cellStyle name="20% - Ênfase1 7 5 4 2 2" xfId="50406"/>
    <cellStyle name="20% - Ênfase1 7 5 4 3" xfId="34052"/>
    <cellStyle name="20% - Ênfase1 7 5 4 4" xfId="42129"/>
    <cellStyle name="20% - Ênfase1 7 5 5" xfId="15903"/>
    <cellStyle name="20% - Ênfase1 7 5 5 2" xfId="48357"/>
    <cellStyle name="20% - Ênfase1 7 5 6" xfId="27993"/>
    <cellStyle name="20% - Ênfase1 7 5 7" xfId="40083"/>
    <cellStyle name="20% - Ênfase1 7 5 8" xfId="3780"/>
    <cellStyle name="20% - Ênfase1 7 6" xfId="4277"/>
    <cellStyle name="20% - Ênfase1 7 6 2" xfId="10337"/>
    <cellStyle name="20% - Ênfase1 7 6 2 2" xfId="22457"/>
    <cellStyle name="20% - Ênfase1 7 6 2 3" xfId="34546"/>
    <cellStyle name="20% - Ênfase1 7 6 2 4" xfId="50903"/>
    <cellStyle name="20% - Ênfase1 7 6 3" xfId="16397"/>
    <cellStyle name="20% - Ênfase1 7 6 4" xfId="28487"/>
    <cellStyle name="20% - Ênfase1 7 6 5" xfId="42626"/>
    <cellStyle name="20% - Ênfase1 7 7" xfId="6308"/>
    <cellStyle name="20% - Ênfase1 7 7 2" xfId="12367"/>
    <cellStyle name="20% - Ênfase1 7 7 2 2" xfId="24487"/>
    <cellStyle name="20% - Ênfase1 7 7 2 3" xfId="36576"/>
    <cellStyle name="20% - Ênfase1 7 7 2 4" xfId="52934"/>
    <cellStyle name="20% - Ênfase1 7 7 3" xfId="18427"/>
    <cellStyle name="20% - Ênfase1 7 7 4" xfId="30517"/>
    <cellStyle name="20% - Ênfase1 7 7 5" xfId="44657"/>
    <cellStyle name="20% - Ênfase1 7 8" xfId="8307"/>
    <cellStyle name="20% - Ênfase1 7 8 2" xfId="20427"/>
    <cellStyle name="20% - Ênfase1 7 8 2 2" xfId="48854"/>
    <cellStyle name="20% - Ênfase1 7 8 3" xfId="32516"/>
    <cellStyle name="20% - Ênfase1 7 8 4" xfId="40577"/>
    <cellStyle name="20% - Ênfase1 7 9" xfId="14367"/>
    <cellStyle name="20% - Ênfase1 7 9 2" xfId="46808"/>
    <cellStyle name="20% - Ênfase1 8" xfId="44"/>
    <cellStyle name="20% - Ênfase1 8 10" xfId="26455"/>
    <cellStyle name="20% - Ênfase1 8 11" xfId="38545"/>
    <cellStyle name="20% - Ênfase1 8 12" xfId="2194"/>
    <cellStyle name="20% - Ênfase1 8 2" xfId="86"/>
    <cellStyle name="20% - Ênfase1 8 2 10" xfId="38583"/>
    <cellStyle name="20% - Ênfase1 8 2 11" xfId="2233"/>
    <cellStyle name="20% - Ênfase1 8 2 2" xfId="1185"/>
    <cellStyle name="20% - Ênfase1 8 2 2 2" xfId="5283"/>
    <cellStyle name="20% - Ênfase1 8 2 2 2 2" xfId="11342"/>
    <cellStyle name="20% - Ênfase1 8 2 2 2 2 2" xfId="23462"/>
    <cellStyle name="20% - Ênfase1 8 2 2 2 2 3" xfId="35551"/>
    <cellStyle name="20% - Ênfase1 8 2 2 2 2 4" xfId="51909"/>
    <cellStyle name="20% - Ênfase1 8 2 2 2 3" xfId="17402"/>
    <cellStyle name="20% - Ênfase1 8 2 2 2 4" xfId="29492"/>
    <cellStyle name="20% - Ênfase1 8 2 2 2 5" xfId="43632"/>
    <cellStyle name="20% - Ênfase1 8 2 2 3" xfId="7308"/>
    <cellStyle name="20% - Ênfase1 8 2 2 3 2" xfId="13367"/>
    <cellStyle name="20% - Ênfase1 8 2 2 3 2 2" xfId="25487"/>
    <cellStyle name="20% - Ênfase1 8 2 2 3 2 3" xfId="37576"/>
    <cellStyle name="20% - Ênfase1 8 2 2 3 2 4" xfId="53934"/>
    <cellStyle name="20% - Ênfase1 8 2 2 3 3" xfId="19427"/>
    <cellStyle name="20% - Ênfase1 8 2 2 3 4" xfId="31517"/>
    <cellStyle name="20% - Ênfase1 8 2 2 3 5" xfId="45657"/>
    <cellStyle name="20% - Ênfase1 8 2 2 4" xfId="9312"/>
    <cellStyle name="20% - Ênfase1 8 2 2 4 2" xfId="21432"/>
    <cellStyle name="20% - Ênfase1 8 2 2 4 2 2" xfId="49874"/>
    <cellStyle name="20% - Ênfase1 8 2 2 4 3" xfId="33521"/>
    <cellStyle name="20% - Ênfase1 8 2 2 4 4" xfId="41597"/>
    <cellStyle name="20% - Ênfase1 8 2 2 5" xfId="15372"/>
    <cellStyle name="20% - Ênfase1 8 2 2 5 2" xfId="47825"/>
    <cellStyle name="20% - Ênfase1 8 2 2 6" xfId="27487"/>
    <cellStyle name="20% - Ênfase1 8 2 2 7" xfId="39577"/>
    <cellStyle name="20% - Ênfase1 8 2 2 8" xfId="3247"/>
    <cellStyle name="20% - Ênfase1 8 2 3" xfId="675"/>
    <cellStyle name="20% - Ênfase1 8 2 3 2" xfId="4787"/>
    <cellStyle name="20% - Ênfase1 8 2 3 2 2" xfId="10846"/>
    <cellStyle name="20% - Ênfase1 8 2 3 2 2 2" xfId="22966"/>
    <cellStyle name="20% - Ênfase1 8 2 3 2 2 3" xfId="35055"/>
    <cellStyle name="20% - Ênfase1 8 2 3 2 2 4" xfId="51413"/>
    <cellStyle name="20% - Ênfase1 8 2 3 2 3" xfId="16906"/>
    <cellStyle name="20% - Ênfase1 8 2 3 2 4" xfId="28996"/>
    <cellStyle name="20% - Ênfase1 8 2 3 2 5" xfId="43136"/>
    <cellStyle name="20% - Ênfase1 8 2 3 3" xfId="6812"/>
    <cellStyle name="20% - Ênfase1 8 2 3 3 2" xfId="12871"/>
    <cellStyle name="20% - Ênfase1 8 2 3 3 2 2" xfId="24991"/>
    <cellStyle name="20% - Ênfase1 8 2 3 3 2 3" xfId="37080"/>
    <cellStyle name="20% - Ênfase1 8 2 3 3 2 4" xfId="53438"/>
    <cellStyle name="20% - Ênfase1 8 2 3 3 3" xfId="18931"/>
    <cellStyle name="20% - Ênfase1 8 2 3 3 4" xfId="31021"/>
    <cellStyle name="20% - Ênfase1 8 2 3 3 5" xfId="45161"/>
    <cellStyle name="20% - Ênfase1 8 2 3 4" xfId="8816"/>
    <cellStyle name="20% - Ênfase1 8 2 3 4 2" xfId="20936"/>
    <cellStyle name="20% - Ênfase1 8 2 3 4 2 2" xfId="49368"/>
    <cellStyle name="20% - Ênfase1 8 2 3 4 3" xfId="33025"/>
    <cellStyle name="20% - Ênfase1 8 2 3 4 4" xfId="41091"/>
    <cellStyle name="20% - Ênfase1 8 2 3 5" xfId="14876"/>
    <cellStyle name="20% - Ênfase1 8 2 3 5 2" xfId="47320"/>
    <cellStyle name="20% - Ênfase1 8 2 3 6" xfId="26991"/>
    <cellStyle name="20% - Ênfase1 8 2 3 7" xfId="39081"/>
    <cellStyle name="20% - Ênfase1 8 2 3 8" xfId="2740"/>
    <cellStyle name="20% - Ênfase1 8 2 4" xfId="1728"/>
    <cellStyle name="20% - Ênfase1 8 2 4 2" xfId="5820"/>
    <cellStyle name="20% - Ênfase1 8 2 4 2 2" xfId="11879"/>
    <cellStyle name="20% - Ênfase1 8 2 4 2 2 2" xfId="23999"/>
    <cellStyle name="20% - Ênfase1 8 2 4 2 2 3" xfId="36088"/>
    <cellStyle name="20% - Ênfase1 8 2 4 2 2 4" xfId="52446"/>
    <cellStyle name="20% - Ênfase1 8 2 4 2 3" xfId="17939"/>
    <cellStyle name="20% - Ênfase1 8 2 4 2 4" xfId="30029"/>
    <cellStyle name="20% - Ênfase1 8 2 4 2 5" xfId="44169"/>
    <cellStyle name="20% - Ênfase1 8 2 4 3" xfId="7820"/>
    <cellStyle name="20% - Ênfase1 8 2 4 3 2" xfId="13879"/>
    <cellStyle name="20% - Ênfase1 8 2 4 3 2 2" xfId="25999"/>
    <cellStyle name="20% - Ênfase1 8 2 4 3 2 3" xfId="38088"/>
    <cellStyle name="20% - Ênfase1 8 2 4 3 2 4" xfId="54446"/>
    <cellStyle name="20% - Ênfase1 8 2 4 3 3" xfId="19939"/>
    <cellStyle name="20% - Ênfase1 8 2 4 3 4" xfId="32029"/>
    <cellStyle name="20% - Ênfase1 8 2 4 3 5" xfId="46169"/>
    <cellStyle name="20% - Ênfase1 8 2 4 4" xfId="9849"/>
    <cellStyle name="20% - Ênfase1 8 2 4 4 2" xfId="21969"/>
    <cellStyle name="20% - Ênfase1 8 2 4 4 2 2" xfId="50412"/>
    <cellStyle name="20% - Ênfase1 8 2 4 4 3" xfId="34058"/>
    <cellStyle name="20% - Ênfase1 8 2 4 4 4" xfId="42135"/>
    <cellStyle name="20% - Ênfase1 8 2 4 5" xfId="15909"/>
    <cellStyle name="20% - Ênfase1 8 2 4 5 2" xfId="48363"/>
    <cellStyle name="20% - Ênfase1 8 2 4 6" xfId="27999"/>
    <cellStyle name="20% - Ênfase1 8 2 4 7" xfId="40089"/>
    <cellStyle name="20% - Ênfase1 8 2 4 8" xfId="3786"/>
    <cellStyle name="20% - Ênfase1 8 2 5" xfId="4283"/>
    <cellStyle name="20% - Ênfase1 8 2 5 2" xfId="10343"/>
    <cellStyle name="20% - Ênfase1 8 2 5 2 2" xfId="22463"/>
    <cellStyle name="20% - Ênfase1 8 2 5 2 3" xfId="34552"/>
    <cellStyle name="20% - Ênfase1 8 2 5 2 4" xfId="50909"/>
    <cellStyle name="20% - Ênfase1 8 2 5 3" xfId="16403"/>
    <cellStyle name="20% - Ênfase1 8 2 5 4" xfId="28493"/>
    <cellStyle name="20% - Ênfase1 8 2 5 5" xfId="42632"/>
    <cellStyle name="20% - Ênfase1 8 2 6" xfId="6314"/>
    <cellStyle name="20% - Ênfase1 8 2 6 2" xfId="12373"/>
    <cellStyle name="20% - Ênfase1 8 2 6 2 2" xfId="24493"/>
    <cellStyle name="20% - Ênfase1 8 2 6 2 3" xfId="36582"/>
    <cellStyle name="20% - Ênfase1 8 2 6 2 4" xfId="52940"/>
    <cellStyle name="20% - Ênfase1 8 2 6 3" xfId="18433"/>
    <cellStyle name="20% - Ênfase1 8 2 6 4" xfId="30523"/>
    <cellStyle name="20% - Ênfase1 8 2 6 5" xfId="44663"/>
    <cellStyle name="20% - Ênfase1 8 2 7" xfId="8313"/>
    <cellStyle name="20% - Ênfase1 8 2 7 2" xfId="20433"/>
    <cellStyle name="20% - Ênfase1 8 2 7 2 2" xfId="48860"/>
    <cellStyle name="20% - Ênfase1 8 2 7 3" xfId="32522"/>
    <cellStyle name="20% - Ênfase1 8 2 7 4" xfId="40583"/>
    <cellStyle name="20% - Ênfase1 8 2 8" xfId="14373"/>
    <cellStyle name="20% - Ênfase1 8 2 8 2" xfId="46814"/>
    <cellStyle name="20% - Ênfase1 8 2 9" xfId="26493"/>
    <cellStyle name="20% - Ênfase1 8 3" xfId="1145"/>
    <cellStyle name="20% - Ênfase1 8 3 2" xfId="5244"/>
    <cellStyle name="20% - Ênfase1 8 3 2 2" xfId="11303"/>
    <cellStyle name="20% - Ênfase1 8 3 2 2 2" xfId="23423"/>
    <cellStyle name="20% - Ênfase1 8 3 2 2 3" xfId="35512"/>
    <cellStyle name="20% - Ênfase1 8 3 2 2 4" xfId="51870"/>
    <cellStyle name="20% - Ênfase1 8 3 2 3" xfId="17363"/>
    <cellStyle name="20% - Ênfase1 8 3 2 4" xfId="29453"/>
    <cellStyle name="20% - Ênfase1 8 3 2 5" xfId="43593"/>
    <cellStyle name="20% - Ênfase1 8 3 3" xfId="7269"/>
    <cellStyle name="20% - Ênfase1 8 3 3 2" xfId="13328"/>
    <cellStyle name="20% - Ênfase1 8 3 3 2 2" xfId="25448"/>
    <cellStyle name="20% - Ênfase1 8 3 3 2 3" xfId="37537"/>
    <cellStyle name="20% - Ênfase1 8 3 3 2 4" xfId="53895"/>
    <cellStyle name="20% - Ênfase1 8 3 3 3" xfId="19388"/>
    <cellStyle name="20% - Ênfase1 8 3 3 4" xfId="31478"/>
    <cellStyle name="20% - Ênfase1 8 3 3 5" xfId="45618"/>
    <cellStyle name="20% - Ênfase1 8 3 4" xfId="9273"/>
    <cellStyle name="20% - Ênfase1 8 3 4 2" xfId="21393"/>
    <cellStyle name="20% - Ênfase1 8 3 4 2 2" xfId="49835"/>
    <cellStyle name="20% - Ênfase1 8 3 4 3" xfId="33482"/>
    <cellStyle name="20% - Ênfase1 8 3 4 4" xfId="41558"/>
    <cellStyle name="20% - Ênfase1 8 3 5" xfId="15333"/>
    <cellStyle name="20% - Ênfase1 8 3 5 2" xfId="47786"/>
    <cellStyle name="20% - Ênfase1 8 3 6" xfId="27448"/>
    <cellStyle name="20% - Ênfase1 8 3 7" xfId="39538"/>
    <cellStyle name="20% - Ênfase1 8 3 8" xfId="3207"/>
    <cellStyle name="20% - Ênfase1 8 4" xfId="636"/>
    <cellStyle name="20% - Ênfase1 8 4 2" xfId="4749"/>
    <cellStyle name="20% - Ênfase1 8 4 2 2" xfId="10808"/>
    <cellStyle name="20% - Ênfase1 8 4 2 2 2" xfId="22928"/>
    <cellStyle name="20% - Ênfase1 8 4 2 2 3" xfId="35017"/>
    <cellStyle name="20% - Ênfase1 8 4 2 2 4" xfId="51375"/>
    <cellStyle name="20% - Ênfase1 8 4 2 3" xfId="16868"/>
    <cellStyle name="20% - Ênfase1 8 4 2 4" xfId="28958"/>
    <cellStyle name="20% - Ênfase1 8 4 2 5" xfId="43098"/>
    <cellStyle name="20% - Ênfase1 8 4 3" xfId="6774"/>
    <cellStyle name="20% - Ênfase1 8 4 3 2" xfId="12833"/>
    <cellStyle name="20% - Ênfase1 8 4 3 2 2" xfId="24953"/>
    <cellStyle name="20% - Ênfase1 8 4 3 2 3" xfId="37042"/>
    <cellStyle name="20% - Ênfase1 8 4 3 2 4" xfId="53400"/>
    <cellStyle name="20% - Ênfase1 8 4 3 3" xfId="18893"/>
    <cellStyle name="20% - Ênfase1 8 4 3 4" xfId="30983"/>
    <cellStyle name="20% - Ênfase1 8 4 3 5" xfId="45123"/>
    <cellStyle name="20% - Ênfase1 8 4 4" xfId="8778"/>
    <cellStyle name="20% - Ênfase1 8 4 4 2" xfId="20898"/>
    <cellStyle name="20% - Ênfase1 8 4 4 2 2" xfId="49330"/>
    <cellStyle name="20% - Ênfase1 8 4 4 3" xfId="32987"/>
    <cellStyle name="20% - Ênfase1 8 4 4 4" xfId="41053"/>
    <cellStyle name="20% - Ênfase1 8 4 5" xfId="14838"/>
    <cellStyle name="20% - Ênfase1 8 4 5 2" xfId="47282"/>
    <cellStyle name="20% - Ênfase1 8 4 6" xfId="26953"/>
    <cellStyle name="20% - Ênfase1 8 4 7" xfId="39043"/>
    <cellStyle name="20% - Ênfase1 8 4 8" xfId="2701"/>
    <cellStyle name="20% - Ênfase1 8 5" xfId="1690"/>
    <cellStyle name="20% - Ênfase1 8 5 2" xfId="5782"/>
    <cellStyle name="20% - Ênfase1 8 5 2 2" xfId="11841"/>
    <cellStyle name="20% - Ênfase1 8 5 2 2 2" xfId="23961"/>
    <cellStyle name="20% - Ênfase1 8 5 2 2 3" xfId="36050"/>
    <cellStyle name="20% - Ênfase1 8 5 2 2 4" xfId="52408"/>
    <cellStyle name="20% - Ênfase1 8 5 2 3" xfId="17901"/>
    <cellStyle name="20% - Ênfase1 8 5 2 4" xfId="29991"/>
    <cellStyle name="20% - Ênfase1 8 5 2 5" xfId="44131"/>
    <cellStyle name="20% - Ênfase1 8 5 3" xfId="7782"/>
    <cellStyle name="20% - Ênfase1 8 5 3 2" xfId="13841"/>
    <cellStyle name="20% - Ênfase1 8 5 3 2 2" xfId="25961"/>
    <cellStyle name="20% - Ênfase1 8 5 3 2 3" xfId="38050"/>
    <cellStyle name="20% - Ênfase1 8 5 3 2 4" xfId="54408"/>
    <cellStyle name="20% - Ênfase1 8 5 3 3" xfId="19901"/>
    <cellStyle name="20% - Ênfase1 8 5 3 4" xfId="31991"/>
    <cellStyle name="20% - Ênfase1 8 5 3 5" xfId="46131"/>
    <cellStyle name="20% - Ênfase1 8 5 4" xfId="9811"/>
    <cellStyle name="20% - Ênfase1 8 5 4 2" xfId="21931"/>
    <cellStyle name="20% - Ênfase1 8 5 4 2 2" xfId="50374"/>
    <cellStyle name="20% - Ênfase1 8 5 4 3" xfId="34020"/>
    <cellStyle name="20% - Ênfase1 8 5 4 4" xfId="42097"/>
    <cellStyle name="20% - Ênfase1 8 5 5" xfId="15871"/>
    <cellStyle name="20% - Ênfase1 8 5 5 2" xfId="48325"/>
    <cellStyle name="20% - Ênfase1 8 5 6" xfId="27961"/>
    <cellStyle name="20% - Ênfase1 8 5 7" xfId="40051"/>
    <cellStyle name="20% - Ênfase1 8 5 8" xfId="3748"/>
    <cellStyle name="20% - Ênfase1 8 6" xfId="4245"/>
    <cellStyle name="20% - Ênfase1 8 6 2" xfId="10305"/>
    <cellStyle name="20% - Ênfase1 8 6 2 2" xfId="22425"/>
    <cellStyle name="20% - Ênfase1 8 6 2 3" xfId="34514"/>
    <cellStyle name="20% - Ênfase1 8 6 2 4" xfId="50871"/>
    <cellStyle name="20% - Ênfase1 8 6 3" xfId="16365"/>
    <cellStyle name="20% - Ênfase1 8 6 4" xfId="28455"/>
    <cellStyle name="20% - Ênfase1 8 6 5" xfId="42594"/>
    <cellStyle name="20% - Ênfase1 8 7" xfId="6276"/>
    <cellStyle name="20% - Ênfase1 8 7 2" xfId="12335"/>
    <cellStyle name="20% - Ênfase1 8 7 2 2" xfId="24455"/>
    <cellStyle name="20% - Ênfase1 8 7 2 3" xfId="36544"/>
    <cellStyle name="20% - Ênfase1 8 7 2 4" xfId="52902"/>
    <cellStyle name="20% - Ênfase1 8 7 3" xfId="18395"/>
    <cellStyle name="20% - Ênfase1 8 7 4" xfId="30485"/>
    <cellStyle name="20% - Ênfase1 8 7 5" xfId="44625"/>
    <cellStyle name="20% - Ênfase1 8 8" xfId="8275"/>
    <cellStyle name="20% - Ênfase1 8 8 2" xfId="20395"/>
    <cellStyle name="20% - Ênfase1 8 8 2 2" xfId="48821"/>
    <cellStyle name="20% - Ênfase1 8 8 3" xfId="32484"/>
    <cellStyle name="20% - Ênfase1 8 8 4" xfId="40544"/>
    <cellStyle name="20% - Ênfase1 8 9" xfId="14335"/>
    <cellStyle name="20% - Ênfase1 8 9 2" xfId="46776"/>
    <cellStyle name="20% - Ênfase1 9" xfId="88"/>
    <cellStyle name="20% - Ênfase1 9 10" xfId="26495"/>
    <cellStyle name="20% - Ênfase1 9 11" xfId="38585"/>
    <cellStyle name="20% - Ênfase1 9 12" xfId="2235"/>
    <cellStyle name="20% - Ênfase1 9 2" xfId="89"/>
    <cellStyle name="20% - Ênfase1 9 2 10" xfId="38586"/>
    <cellStyle name="20% - Ênfase1 9 2 11" xfId="2236"/>
    <cellStyle name="20% - Ênfase1 9 2 2" xfId="1188"/>
    <cellStyle name="20% - Ênfase1 9 2 2 2" xfId="5286"/>
    <cellStyle name="20% - Ênfase1 9 2 2 2 2" xfId="11345"/>
    <cellStyle name="20% - Ênfase1 9 2 2 2 2 2" xfId="23465"/>
    <cellStyle name="20% - Ênfase1 9 2 2 2 2 3" xfId="35554"/>
    <cellStyle name="20% - Ênfase1 9 2 2 2 2 4" xfId="51912"/>
    <cellStyle name="20% - Ênfase1 9 2 2 2 3" xfId="17405"/>
    <cellStyle name="20% - Ênfase1 9 2 2 2 4" xfId="29495"/>
    <cellStyle name="20% - Ênfase1 9 2 2 2 5" xfId="43635"/>
    <cellStyle name="20% - Ênfase1 9 2 2 3" xfId="7311"/>
    <cellStyle name="20% - Ênfase1 9 2 2 3 2" xfId="13370"/>
    <cellStyle name="20% - Ênfase1 9 2 2 3 2 2" xfId="25490"/>
    <cellStyle name="20% - Ênfase1 9 2 2 3 2 3" xfId="37579"/>
    <cellStyle name="20% - Ênfase1 9 2 2 3 2 4" xfId="53937"/>
    <cellStyle name="20% - Ênfase1 9 2 2 3 3" xfId="19430"/>
    <cellStyle name="20% - Ênfase1 9 2 2 3 4" xfId="31520"/>
    <cellStyle name="20% - Ênfase1 9 2 2 3 5" xfId="45660"/>
    <cellStyle name="20% - Ênfase1 9 2 2 4" xfId="9315"/>
    <cellStyle name="20% - Ênfase1 9 2 2 4 2" xfId="21435"/>
    <cellStyle name="20% - Ênfase1 9 2 2 4 2 2" xfId="49877"/>
    <cellStyle name="20% - Ênfase1 9 2 2 4 3" xfId="33524"/>
    <cellStyle name="20% - Ênfase1 9 2 2 4 4" xfId="41600"/>
    <cellStyle name="20% - Ênfase1 9 2 2 5" xfId="15375"/>
    <cellStyle name="20% - Ênfase1 9 2 2 5 2" xfId="47828"/>
    <cellStyle name="20% - Ênfase1 9 2 2 6" xfId="27490"/>
    <cellStyle name="20% - Ênfase1 9 2 2 7" xfId="39580"/>
    <cellStyle name="20% - Ênfase1 9 2 2 8" xfId="3250"/>
    <cellStyle name="20% - Ênfase1 9 2 3" xfId="678"/>
    <cellStyle name="20% - Ênfase1 9 2 3 2" xfId="4790"/>
    <cellStyle name="20% - Ênfase1 9 2 3 2 2" xfId="10849"/>
    <cellStyle name="20% - Ênfase1 9 2 3 2 2 2" xfId="22969"/>
    <cellStyle name="20% - Ênfase1 9 2 3 2 2 3" xfId="35058"/>
    <cellStyle name="20% - Ênfase1 9 2 3 2 2 4" xfId="51416"/>
    <cellStyle name="20% - Ênfase1 9 2 3 2 3" xfId="16909"/>
    <cellStyle name="20% - Ênfase1 9 2 3 2 4" xfId="28999"/>
    <cellStyle name="20% - Ênfase1 9 2 3 2 5" xfId="43139"/>
    <cellStyle name="20% - Ênfase1 9 2 3 3" xfId="6815"/>
    <cellStyle name="20% - Ênfase1 9 2 3 3 2" xfId="12874"/>
    <cellStyle name="20% - Ênfase1 9 2 3 3 2 2" xfId="24994"/>
    <cellStyle name="20% - Ênfase1 9 2 3 3 2 3" xfId="37083"/>
    <cellStyle name="20% - Ênfase1 9 2 3 3 2 4" xfId="53441"/>
    <cellStyle name="20% - Ênfase1 9 2 3 3 3" xfId="18934"/>
    <cellStyle name="20% - Ênfase1 9 2 3 3 4" xfId="31024"/>
    <cellStyle name="20% - Ênfase1 9 2 3 3 5" xfId="45164"/>
    <cellStyle name="20% - Ênfase1 9 2 3 4" xfId="8819"/>
    <cellStyle name="20% - Ênfase1 9 2 3 4 2" xfId="20939"/>
    <cellStyle name="20% - Ênfase1 9 2 3 4 2 2" xfId="49371"/>
    <cellStyle name="20% - Ênfase1 9 2 3 4 3" xfId="33028"/>
    <cellStyle name="20% - Ênfase1 9 2 3 4 4" xfId="41094"/>
    <cellStyle name="20% - Ênfase1 9 2 3 5" xfId="14879"/>
    <cellStyle name="20% - Ênfase1 9 2 3 5 2" xfId="47323"/>
    <cellStyle name="20% - Ênfase1 9 2 3 6" xfId="26994"/>
    <cellStyle name="20% - Ênfase1 9 2 3 7" xfId="39084"/>
    <cellStyle name="20% - Ênfase1 9 2 3 8" xfId="2743"/>
    <cellStyle name="20% - Ênfase1 9 2 4" xfId="1731"/>
    <cellStyle name="20% - Ênfase1 9 2 4 2" xfId="5823"/>
    <cellStyle name="20% - Ênfase1 9 2 4 2 2" xfId="11882"/>
    <cellStyle name="20% - Ênfase1 9 2 4 2 2 2" xfId="24002"/>
    <cellStyle name="20% - Ênfase1 9 2 4 2 2 3" xfId="36091"/>
    <cellStyle name="20% - Ênfase1 9 2 4 2 2 4" xfId="52449"/>
    <cellStyle name="20% - Ênfase1 9 2 4 2 3" xfId="17942"/>
    <cellStyle name="20% - Ênfase1 9 2 4 2 4" xfId="30032"/>
    <cellStyle name="20% - Ênfase1 9 2 4 2 5" xfId="44172"/>
    <cellStyle name="20% - Ênfase1 9 2 4 3" xfId="7823"/>
    <cellStyle name="20% - Ênfase1 9 2 4 3 2" xfId="13882"/>
    <cellStyle name="20% - Ênfase1 9 2 4 3 2 2" xfId="26002"/>
    <cellStyle name="20% - Ênfase1 9 2 4 3 2 3" xfId="38091"/>
    <cellStyle name="20% - Ênfase1 9 2 4 3 2 4" xfId="54449"/>
    <cellStyle name="20% - Ênfase1 9 2 4 3 3" xfId="19942"/>
    <cellStyle name="20% - Ênfase1 9 2 4 3 4" xfId="32032"/>
    <cellStyle name="20% - Ênfase1 9 2 4 3 5" xfId="46172"/>
    <cellStyle name="20% - Ênfase1 9 2 4 4" xfId="9852"/>
    <cellStyle name="20% - Ênfase1 9 2 4 4 2" xfId="21972"/>
    <cellStyle name="20% - Ênfase1 9 2 4 4 2 2" xfId="50415"/>
    <cellStyle name="20% - Ênfase1 9 2 4 4 3" xfId="34061"/>
    <cellStyle name="20% - Ênfase1 9 2 4 4 4" xfId="42138"/>
    <cellStyle name="20% - Ênfase1 9 2 4 5" xfId="15912"/>
    <cellStyle name="20% - Ênfase1 9 2 4 5 2" xfId="48366"/>
    <cellStyle name="20% - Ênfase1 9 2 4 6" xfId="28002"/>
    <cellStyle name="20% - Ênfase1 9 2 4 7" xfId="40092"/>
    <cellStyle name="20% - Ênfase1 9 2 4 8" xfId="3789"/>
    <cellStyle name="20% - Ênfase1 9 2 5" xfId="4286"/>
    <cellStyle name="20% - Ênfase1 9 2 5 2" xfId="10346"/>
    <cellStyle name="20% - Ênfase1 9 2 5 2 2" xfId="22466"/>
    <cellStyle name="20% - Ênfase1 9 2 5 2 3" xfId="34555"/>
    <cellStyle name="20% - Ênfase1 9 2 5 2 4" xfId="50912"/>
    <cellStyle name="20% - Ênfase1 9 2 5 3" xfId="16406"/>
    <cellStyle name="20% - Ênfase1 9 2 5 4" xfId="28496"/>
    <cellStyle name="20% - Ênfase1 9 2 5 5" xfId="42635"/>
    <cellStyle name="20% - Ênfase1 9 2 6" xfId="6317"/>
    <cellStyle name="20% - Ênfase1 9 2 6 2" xfId="12376"/>
    <cellStyle name="20% - Ênfase1 9 2 6 2 2" xfId="24496"/>
    <cellStyle name="20% - Ênfase1 9 2 6 2 3" xfId="36585"/>
    <cellStyle name="20% - Ênfase1 9 2 6 2 4" xfId="52943"/>
    <cellStyle name="20% - Ênfase1 9 2 6 3" xfId="18436"/>
    <cellStyle name="20% - Ênfase1 9 2 6 4" xfId="30526"/>
    <cellStyle name="20% - Ênfase1 9 2 6 5" xfId="44666"/>
    <cellStyle name="20% - Ênfase1 9 2 7" xfId="8316"/>
    <cellStyle name="20% - Ênfase1 9 2 7 2" xfId="20436"/>
    <cellStyle name="20% - Ênfase1 9 2 7 2 2" xfId="48863"/>
    <cellStyle name="20% - Ênfase1 9 2 7 3" xfId="32525"/>
    <cellStyle name="20% - Ênfase1 9 2 7 4" xfId="40586"/>
    <cellStyle name="20% - Ênfase1 9 2 8" xfId="14376"/>
    <cellStyle name="20% - Ênfase1 9 2 8 2" xfId="46817"/>
    <cellStyle name="20% - Ênfase1 9 2 9" xfId="26496"/>
    <cellStyle name="20% - Ênfase1 9 3" xfId="1187"/>
    <cellStyle name="20% - Ênfase1 9 3 2" xfId="5285"/>
    <cellStyle name="20% - Ênfase1 9 3 2 2" xfId="11344"/>
    <cellStyle name="20% - Ênfase1 9 3 2 2 2" xfId="23464"/>
    <cellStyle name="20% - Ênfase1 9 3 2 2 3" xfId="35553"/>
    <cellStyle name="20% - Ênfase1 9 3 2 2 4" xfId="51911"/>
    <cellStyle name="20% - Ênfase1 9 3 2 3" xfId="17404"/>
    <cellStyle name="20% - Ênfase1 9 3 2 4" xfId="29494"/>
    <cellStyle name="20% - Ênfase1 9 3 2 5" xfId="43634"/>
    <cellStyle name="20% - Ênfase1 9 3 3" xfId="7310"/>
    <cellStyle name="20% - Ênfase1 9 3 3 2" xfId="13369"/>
    <cellStyle name="20% - Ênfase1 9 3 3 2 2" xfId="25489"/>
    <cellStyle name="20% - Ênfase1 9 3 3 2 3" xfId="37578"/>
    <cellStyle name="20% - Ênfase1 9 3 3 2 4" xfId="53936"/>
    <cellStyle name="20% - Ênfase1 9 3 3 3" xfId="19429"/>
    <cellStyle name="20% - Ênfase1 9 3 3 4" xfId="31519"/>
    <cellStyle name="20% - Ênfase1 9 3 3 5" xfId="45659"/>
    <cellStyle name="20% - Ênfase1 9 3 4" xfId="9314"/>
    <cellStyle name="20% - Ênfase1 9 3 4 2" xfId="21434"/>
    <cellStyle name="20% - Ênfase1 9 3 4 2 2" xfId="49876"/>
    <cellStyle name="20% - Ênfase1 9 3 4 3" xfId="33523"/>
    <cellStyle name="20% - Ênfase1 9 3 4 4" xfId="41599"/>
    <cellStyle name="20% - Ênfase1 9 3 5" xfId="15374"/>
    <cellStyle name="20% - Ênfase1 9 3 5 2" xfId="47827"/>
    <cellStyle name="20% - Ênfase1 9 3 6" xfId="27489"/>
    <cellStyle name="20% - Ênfase1 9 3 7" xfId="39579"/>
    <cellStyle name="20% - Ênfase1 9 3 8" xfId="3249"/>
    <cellStyle name="20% - Ênfase1 9 4" xfId="677"/>
    <cellStyle name="20% - Ênfase1 9 4 2" xfId="4789"/>
    <cellStyle name="20% - Ênfase1 9 4 2 2" xfId="10848"/>
    <cellStyle name="20% - Ênfase1 9 4 2 2 2" xfId="22968"/>
    <cellStyle name="20% - Ênfase1 9 4 2 2 3" xfId="35057"/>
    <cellStyle name="20% - Ênfase1 9 4 2 2 4" xfId="51415"/>
    <cellStyle name="20% - Ênfase1 9 4 2 3" xfId="16908"/>
    <cellStyle name="20% - Ênfase1 9 4 2 4" xfId="28998"/>
    <cellStyle name="20% - Ênfase1 9 4 2 5" xfId="43138"/>
    <cellStyle name="20% - Ênfase1 9 4 3" xfId="6814"/>
    <cellStyle name="20% - Ênfase1 9 4 3 2" xfId="12873"/>
    <cellStyle name="20% - Ênfase1 9 4 3 2 2" xfId="24993"/>
    <cellStyle name="20% - Ênfase1 9 4 3 2 3" xfId="37082"/>
    <cellStyle name="20% - Ênfase1 9 4 3 2 4" xfId="53440"/>
    <cellStyle name="20% - Ênfase1 9 4 3 3" xfId="18933"/>
    <cellStyle name="20% - Ênfase1 9 4 3 4" xfId="31023"/>
    <cellStyle name="20% - Ênfase1 9 4 3 5" xfId="45163"/>
    <cellStyle name="20% - Ênfase1 9 4 4" xfId="8818"/>
    <cellStyle name="20% - Ênfase1 9 4 4 2" xfId="20938"/>
    <cellStyle name="20% - Ênfase1 9 4 4 2 2" xfId="49370"/>
    <cellStyle name="20% - Ênfase1 9 4 4 3" xfId="33027"/>
    <cellStyle name="20% - Ênfase1 9 4 4 4" xfId="41093"/>
    <cellStyle name="20% - Ênfase1 9 4 5" xfId="14878"/>
    <cellStyle name="20% - Ênfase1 9 4 5 2" xfId="47322"/>
    <cellStyle name="20% - Ênfase1 9 4 6" xfId="26993"/>
    <cellStyle name="20% - Ênfase1 9 4 7" xfId="39083"/>
    <cellStyle name="20% - Ênfase1 9 4 8" xfId="2742"/>
    <cellStyle name="20% - Ênfase1 9 5" xfId="1730"/>
    <cellStyle name="20% - Ênfase1 9 5 2" xfId="5822"/>
    <cellStyle name="20% - Ênfase1 9 5 2 2" xfId="11881"/>
    <cellStyle name="20% - Ênfase1 9 5 2 2 2" xfId="24001"/>
    <cellStyle name="20% - Ênfase1 9 5 2 2 3" xfId="36090"/>
    <cellStyle name="20% - Ênfase1 9 5 2 2 4" xfId="52448"/>
    <cellStyle name="20% - Ênfase1 9 5 2 3" xfId="17941"/>
    <cellStyle name="20% - Ênfase1 9 5 2 4" xfId="30031"/>
    <cellStyle name="20% - Ênfase1 9 5 2 5" xfId="44171"/>
    <cellStyle name="20% - Ênfase1 9 5 3" xfId="7822"/>
    <cellStyle name="20% - Ênfase1 9 5 3 2" xfId="13881"/>
    <cellStyle name="20% - Ênfase1 9 5 3 2 2" xfId="26001"/>
    <cellStyle name="20% - Ênfase1 9 5 3 2 3" xfId="38090"/>
    <cellStyle name="20% - Ênfase1 9 5 3 2 4" xfId="54448"/>
    <cellStyle name="20% - Ênfase1 9 5 3 3" xfId="19941"/>
    <cellStyle name="20% - Ênfase1 9 5 3 4" xfId="32031"/>
    <cellStyle name="20% - Ênfase1 9 5 3 5" xfId="46171"/>
    <cellStyle name="20% - Ênfase1 9 5 4" xfId="9851"/>
    <cellStyle name="20% - Ênfase1 9 5 4 2" xfId="21971"/>
    <cellStyle name="20% - Ênfase1 9 5 4 2 2" xfId="50414"/>
    <cellStyle name="20% - Ênfase1 9 5 4 3" xfId="34060"/>
    <cellStyle name="20% - Ênfase1 9 5 4 4" xfId="42137"/>
    <cellStyle name="20% - Ênfase1 9 5 5" xfId="15911"/>
    <cellStyle name="20% - Ênfase1 9 5 5 2" xfId="48365"/>
    <cellStyle name="20% - Ênfase1 9 5 6" xfId="28001"/>
    <cellStyle name="20% - Ênfase1 9 5 7" xfId="40091"/>
    <cellStyle name="20% - Ênfase1 9 5 8" xfId="3788"/>
    <cellStyle name="20% - Ênfase1 9 6" xfId="4285"/>
    <cellStyle name="20% - Ênfase1 9 6 2" xfId="10345"/>
    <cellStyle name="20% - Ênfase1 9 6 2 2" xfId="22465"/>
    <cellStyle name="20% - Ênfase1 9 6 2 3" xfId="34554"/>
    <cellStyle name="20% - Ênfase1 9 6 2 4" xfId="50911"/>
    <cellStyle name="20% - Ênfase1 9 6 3" xfId="16405"/>
    <cellStyle name="20% - Ênfase1 9 6 4" xfId="28495"/>
    <cellStyle name="20% - Ênfase1 9 6 5" xfId="42634"/>
    <cellStyle name="20% - Ênfase1 9 7" xfId="6316"/>
    <cellStyle name="20% - Ênfase1 9 7 2" xfId="12375"/>
    <cellStyle name="20% - Ênfase1 9 7 2 2" xfId="24495"/>
    <cellStyle name="20% - Ênfase1 9 7 2 3" xfId="36584"/>
    <cellStyle name="20% - Ênfase1 9 7 2 4" xfId="52942"/>
    <cellStyle name="20% - Ênfase1 9 7 3" xfId="18435"/>
    <cellStyle name="20% - Ênfase1 9 7 4" xfId="30525"/>
    <cellStyle name="20% - Ênfase1 9 7 5" xfId="44665"/>
    <cellStyle name="20% - Ênfase1 9 8" xfId="8315"/>
    <cellStyle name="20% - Ênfase1 9 8 2" xfId="20435"/>
    <cellStyle name="20% - Ênfase1 9 8 2 2" xfId="48862"/>
    <cellStyle name="20% - Ênfase1 9 8 3" xfId="32524"/>
    <cellStyle name="20% - Ênfase1 9 8 4" xfId="40585"/>
    <cellStyle name="20% - Ênfase1 9 9" xfId="14375"/>
    <cellStyle name="20% - Ênfase1 9 9 2" xfId="46816"/>
    <cellStyle name="20% - Ênfase2 10" xfId="92"/>
    <cellStyle name="20% - Ênfase2 10 10" xfId="26499"/>
    <cellStyle name="20% - Ênfase2 10 11" xfId="38589"/>
    <cellStyle name="20% - Ênfase2 10 12" xfId="2239"/>
    <cellStyle name="20% - Ênfase2 10 2" xfId="95"/>
    <cellStyle name="20% - Ênfase2 10 2 10" xfId="38592"/>
    <cellStyle name="20% - Ênfase2 10 2 11" xfId="2242"/>
    <cellStyle name="20% - Ênfase2 10 2 2" xfId="1194"/>
    <cellStyle name="20% - Ênfase2 10 2 2 2" xfId="5292"/>
    <cellStyle name="20% - Ênfase2 10 2 2 2 2" xfId="11351"/>
    <cellStyle name="20% - Ênfase2 10 2 2 2 2 2" xfId="23471"/>
    <cellStyle name="20% - Ênfase2 10 2 2 2 2 3" xfId="35560"/>
    <cellStyle name="20% - Ênfase2 10 2 2 2 2 4" xfId="51918"/>
    <cellStyle name="20% - Ênfase2 10 2 2 2 3" xfId="17411"/>
    <cellStyle name="20% - Ênfase2 10 2 2 2 4" xfId="29501"/>
    <cellStyle name="20% - Ênfase2 10 2 2 2 5" xfId="43641"/>
    <cellStyle name="20% - Ênfase2 10 2 2 3" xfId="7317"/>
    <cellStyle name="20% - Ênfase2 10 2 2 3 2" xfId="13376"/>
    <cellStyle name="20% - Ênfase2 10 2 2 3 2 2" xfId="25496"/>
    <cellStyle name="20% - Ênfase2 10 2 2 3 2 3" xfId="37585"/>
    <cellStyle name="20% - Ênfase2 10 2 2 3 2 4" xfId="53943"/>
    <cellStyle name="20% - Ênfase2 10 2 2 3 3" xfId="19436"/>
    <cellStyle name="20% - Ênfase2 10 2 2 3 4" xfId="31526"/>
    <cellStyle name="20% - Ênfase2 10 2 2 3 5" xfId="45666"/>
    <cellStyle name="20% - Ênfase2 10 2 2 4" xfId="9321"/>
    <cellStyle name="20% - Ênfase2 10 2 2 4 2" xfId="21441"/>
    <cellStyle name="20% - Ênfase2 10 2 2 4 2 2" xfId="49883"/>
    <cellStyle name="20% - Ênfase2 10 2 2 4 3" xfId="33530"/>
    <cellStyle name="20% - Ênfase2 10 2 2 4 4" xfId="41606"/>
    <cellStyle name="20% - Ênfase2 10 2 2 5" xfId="15381"/>
    <cellStyle name="20% - Ênfase2 10 2 2 5 2" xfId="47834"/>
    <cellStyle name="20% - Ênfase2 10 2 2 6" xfId="27496"/>
    <cellStyle name="20% - Ênfase2 10 2 2 7" xfId="39586"/>
    <cellStyle name="20% - Ênfase2 10 2 2 8" xfId="3256"/>
    <cellStyle name="20% - Ênfase2 10 2 3" xfId="684"/>
    <cellStyle name="20% - Ênfase2 10 2 3 2" xfId="4796"/>
    <cellStyle name="20% - Ênfase2 10 2 3 2 2" xfId="10855"/>
    <cellStyle name="20% - Ênfase2 10 2 3 2 2 2" xfId="22975"/>
    <cellStyle name="20% - Ênfase2 10 2 3 2 2 3" xfId="35064"/>
    <cellStyle name="20% - Ênfase2 10 2 3 2 2 4" xfId="51422"/>
    <cellStyle name="20% - Ênfase2 10 2 3 2 3" xfId="16915"/>
    <cellStyle name="20% - Ênfase2 10 2 3 2 4" xfId="29005"/>
    <cellStyle name="20% - Ênfase2 10 2 3 2 5" xfId="43145"/>
    <cellStyle name="20% - Ênfase2 10 2 3 3" xfId="6821"/>
    <cellStyle name="20% - Ênfase2 10 2 3 3 2" xfId="12880"/>
    <cellStyle name="20% - Ênfase2 10 2 3 3 2 2" xfId="25000"/>
    <cellStyle name="20% - Ênfase2 10 2 3 3 2 3" xfId="37089"/>
    <cellStyle name="20% - Ênfase2 10 2 3 3 2 4" xfId="53447"/>
    <cellStyle name="20% - Ênfase2 10 2 3 3 3" xfId="18940"/>
    <cellStyle name="20% - Ênfase2 10 2 3 3 4" xfId="31030"/>
    <cellStyle name="20% - Ênfase2 10 2 3 3 5" xfId="45170"/>
    <cellStyle name="20% - Ênfase2 10 2 3 4" xfId="8825"/>
    <cellStyle name="20% - Ênfase2 10 2 3 4 2" xfId="20945"/>
    <cellStyle name="20% - Ênfase2 10 2 3 4 2 2" xfId="49377"/>
    <cellStyle name="20% - Ênfase2 10 2 3 4 3" xfId="33034"/>
    <cellStyle name="20% - Ênfase2 10 2 3 4 4" xfId="41100"/>
    <cellStyle name="20% - Ênfase2 10 2 3 5" xfId="14885"/>
    <cellStyle name="20% - Ênfase2 10 2 3 5 2" xfId="47329"/>
    <cellStyle name="20% - Ênfase2 10 2 3 6" xfId="27000"/>
    <cellStyle name="20% - Ênfase2 10 2 3 7" xfId="39090"/>
    <cellStyle name="20% - Ênfase2 10 2 3 8" xfId="2749"/>
    <cellStyle name="20% - Ênfase2 10 2 4" xfId="1737"/>
    <cellStyle name="20% - Ênfase2 10 2 4 2" xfId="5829"/>
    <cellStyle name="20% - Ênfase2 10 2 4 2 2" xfId="11888"/>
    <cellStyle name="20% - Ênfase2 10 2 4 2 2 2" xfId="24008"/>
    <cellStyle name="20% - Ênfase2 10 2 4 2 2 3" xfId="36097"/>
    <cellStyle name="20% - Ênfase2 10 2 4 2 2 4" xfId="52455"/>
    <cellStyle name="20% - Ênfase2 10 2 4 2 3" xfId="17948"/>
    <cellStyle name="20% - Ênfase2 10 2 4 2 4" xfId="30038"/>
    <cellStyle name="20% - Ênfase2 10 2 4 2 5" xfId="44178"/>
    <cellStyle name="20% - Ênfase2 10 2 4 3" xfId="7829"/>
    <cellStyle name="20% - Ênfase2 10 2 4 3 2" xfId="13888"/>
    <cellStyle name="20% - Ênfase2 10 2 4 3 2 2" xfId="26008"/>
    <cellStyle name="20% - Ênfase2 10 2 4 3 2 3" xfId="38097"/>
    <cellStyle name="20% - Ênfase2 10 2 4 3 2 4" xfId="54455"/>
    <cellStyle name="20% - Ênfase2 10 2 4 3 3" xfId="19948"/>
    <cellStyle name="20% - Ênfase2 10 2 4 3 4" xfId="32038"/>
    <cellStyle name="20% - Ênfase2 10 2 4 3 5" xfId="46178"/>
    <cellStyle name="20% - Ênfase2 10 2 4 4" xfId="9858"/>
    <cellStyle name="20% - Ênfase2 10 2 4 4 2" xfId="21978"/>
    <cellStyle name="20% - Ênfase2 10 2 4 4 2 2" xfId="50421"/>
    <cellStyle name="20% - Ênfase2 10 2 4 4 3" xfId="34067"/>
    <cellStyle name="20% - Ênfase2 10 2 4 4 4" xfId="42144"/>
    <cellStyle name="20% - Ênfase2 10 2 4 5" xfId="15918"/>
    <cellStyle name="20% - Ênfase2 10 2 4 5 2" xfId="48372"/>
    <cellStyle name="20% - Ênfase2 10 2 4 6" xfId="28008"/>
    <cellStyle name="20% - Ênfase2 10 2 4 7" xfId="40098"/>
    <cellStyle name="20% - Ênfase2 10 2 4 8" xfId="3795"/>
    <cellStyle name="20% - Ênfase2 10 2 5" xfId="4292"/>
    <cellStyle name="20% - Ênfase2 10 2 5 2" xfId="10352"/>
    <cellStyle name="20% - Ênfase2 10 2 5 2 2" xfId="22472"/>
    <cellStyle name="20% - Ênfase2 10 2 5 2 3" xfId="34561"/>
    <cellStyle name="20% - Ênfase2 10 2 5 2 4" xfId="50918"/>
    <cellStyle name="20% - Ênfase2 10 2 5 3" xfId="16412"/>
    <cellStyle name="20% - Ênfase2 10 2 5 4" xfId="28502"/>
    <cellStyle name="20% - Ênfase2 10 2 5 5" xfId="42641"/>
    <cellStyle name="20% - Ênfase2 10 2 6" xfId="6323"/>
    <cellStyle name="20% - Ênfase2 10 2 6 2" xfId="12382"/>
    <cellStyle name="20% - Ênfase2 10 2 6 2 2" xfId="24502"/>
    <cellStyle name="20% - Ênfase2 10 2 6 2 3" xfId="36591"/>
    <cellStyle name="20% - Ênfase2 10 2 6 2 4" xfId="52949"/>
    <cellStyle name="20% - Ênfase2 10 2 6 3" xfId="18442"/>
    <cellStyle name="20% - Ênfase2 10 2 6 4" xfId="30532"/>
    <cellStyle name="20% - Ênfase2 10 2 6 5" xfId="44672"/>
    <cellStyle name="20% - Ênfase2 10 2 7" xfId="8322"/>
    <cellStyle name="20% - Ênfase2 10 2 7 2" xfId="20442"/>
    <cellStyle name="20% - Ênfase2 10 2 7 2 2" xfId="48869"/>
    <cellStyle name="20% - Ênfase2 10 2 7 3" xfId="32531"/>
    <cellStyle name="20% - Ênfase2 10 2 7 4" xfId="40592"/>
    <cellStyle name="20% - Ênfase2 10 2 8" xfId="14382"/>
    <cellStyle name="20% - Ênfase2 10 2 8 2" xfId="46823"/>
    <cellStyle name="20% - Ênfase2 10 2 9" xfId="26502"/>
    <cellStyle name="20% - Ênfase2 10 3" xfId="1191"/>
    <cellStyle name="20% - Ênfase2 10 3 2" xfId="5289"/>
    <cellStyle name="20% - Ênfase2 10 3 2 2" xfId="11348"/>
    <cellStyle name="20% - Ênfase2 10 3 2 2 2" xfId="23468"/>
    <cellStyle name="20% - Ênfase2 10 3 2 2 3" xfId="35557"/>
    <cellStyle name="20% - Ênfase2 10 3 2 2 4" xfId="51915"/>
    <cellStyle name="20% - Ênfase2 10 3 2 3" xfId="17408"/>
    <cellStyle name="20% - Ênfase2 10 3 2 4" xfId="29498"/>
    <cellStyle name="20% - Ênfase2 10 3 2 5" xfId="43638"/>
    <cellStyle name="20% - Ênfase2 10 3 3" xfId="7314"/>
    <cellStyle name="20% - Ênfase2 10 3 3 2" xfId="13373"/>
    <cellStyle name="20% - Ênfase2 10 3 3 2 2" xfId="25493"/>
    <cellStyle name="20% - Ênfase2 10 3 3 2 3" xfId="37582"/>
    <cellStyle name="20% - Ênfase2 10 3 3 2 4" xfId="53940"/>
    <cellStyle name="20% - Ênfase2 10 3 3 3" xfId="19433"/>
    <cellStyle name="20% - Ênfase2 10 3 3 4" xfId="31523"/>
    <cellStyle name="20% - Ênfase2 10 3 3 5" xfId="45663"/>
    <cellStyle name="20% - Ênfase2 10 3 4" xfId="9318"/>
    <cellStyle name="20% - Ênfase2 10 3 4 2" xfId="21438"/>
    <cellStyle name="20% - Ênfase2 10 3 4 2 2" xfId="49880"/>
    <cellStyle name="20% - Ênfase2 10 3 4 3" xfId="33527"/>
    <cellStyle name="20% - Ênfase2 10 3 4 4" xfId="41603"/>
    <cellStyle name="20% - Ênfase2 10 3 5" xfId="15378"/>
    <cellStyle name="20% - Ênfase2 10 3 5 2" xfId="47831"/>
    <cellStyle name="20% - Ênfase2 10 3 6" xfId="27493"/>
    <cellStyle name="20% - Ênfase2 10 3 7" xfId="39583"/>
    <cellStyle name="20% - Ênfase2 10 3 8" xfId="3253"/>
    <cellStyle name="20% - Ênfase2 10 4" xfId="681"/>
    <cellStyle name="20% - Ênfase2 10 4 2" xfId="4793"/>
    <cellStyle name="20% - Ênfase2 10 4 2 2" xfId="10852"/>
    <cellStyle name="20% - Ênfase2 10 4 2 2 2" xfId="22972"/>
    <cellStyle name="20% - Ênfase2 10 4 2 2 3" xfId="35061"/>
    <cellStyle name="20% - Ênfase2 10 4 2 2 4" xfId="51419"/>
    <cellStyle name="20% - Ênfase2 10 4 2 3" xfId="16912"/>
    <cellStyle name="20% - Ênfase2 10 4 2 4" xfId="29002"/>
    <cellStyle name="20% - Ênfase2 10 4 2 5" xfId="43142"/>
    <cellStyle name="20% - Ênfase2 10 4 3" xfId="6818"/>
    <cellStyle name="20% - Ênfase2 10 4 3 2" xfId="12877"/>
    <cellStyle name="20% - Ênfase2 10 4 3 2 2" xfId="24997"/>
    <cellStyle name="20% - Ênfase2 10 4 3 2 3" xfId="37086"/>
    <cellStyle name="20% - Ênfase2 10 4 3 2 4" xfId="53444"/>
    <cellStyle name="20% - Ênfase2 10 4 3 3" xfId="18937"/>
    <cellStyle name="20% - Ênfase2 10 4 3 4" xfId="31027"/>
    <cellStyle name="20% - Ênfase2 10 4 3 5" xfId="45167"/>
    <cellStyle name="20% - Ênfase2 10 4 4" xfId="8822"/>
    <cellStyle name="20% - Ênfase2 10 4 4 2" xfId="20942"/>
    <cellStyle name="20% - Ênfase2 10 4 4 2 2" xfId="49374"/>
    <cellStyle name="20% - Ênfase2 10 4 4 3" xfId="33031"/>
    <cellStyle name="20% - Ênfase2 10 4 4 4" xfId="41097"/>
    <cellStyle name="20% - Ênfase2 10 4 5" xfId="14882"/>
    <cellStyle name="20% - Ênfase2 10 4 5 2" xfId="47326"/>
    <cellStyle name="20% - Ênfase2 10 4 6" xfId="26997"/>
    <cellStyle name="20% - Ênfase2 10 4 7" xfId="39087"/>
    <cellStyle name="20% - Ênfase2 10 4 8" xfId="2746"/>
    <cellStyle name="20% - Ênfase2 10 5" xfId="1734"/>
    <cellStyle name="20% - Ênfase2 10 5 2" xfId="5826"/>
    <cellStyle name="20% - Ênfase2 10 5 2 2" xfId="11885"/>
    <cellStyle name="20% - Ênfase2 10 5 2 2 2" xfId="24005"/>
    <cellStyle name="20% - Ênfase2 10 5 2 2 3" xfId="36094"/>
    <cellStyle name="20% - Ênfase2 10 5 2 2 4" xfId="52452"/>
    <cellStyle name="20% - Ênfase2 10 5 2 3" xfId="17945"/>
    <cellStyle name="20% - Ênfase2 10 5 2 4" xfId="30035"/>
    <cellStyle name="20% - Ênfase2 10 5 2 5" xfId="44175"/>
    <cellStyle name="20% - Ênfase2 10 5 3" xfId="7826"/>
    <cellStyle name="20% - Ênfase2 10 5 3 2" xfId="13885"/>
    <cellStyle name="20% - Ênfase2 10 5 3 2 2" xfId="26005"/>
    <cellStyle name="20% - Ênfase2 10 5 3 2 3" xfId="38094"/>
    <cellStyle name="20% - Ênfase2 10 5 3 2 4" xfId="54452"/>
    <cellStyle name="20% - Ênfase2 10 5 3 3" xfId="19945"/>
    <cellStyle name="20% - Ênfase2 10 5 3 4" xfId="32035"/>
    <cellStyle name="20% - Ênfase2 10 5 3 5" xfId="46175"/>
    <cellStyle name="20% - Ênfase2 10 5 4" xfId="9855"/>
    <cellStyle name="20% - Ênfase2 10 5 4 2" xfId="21975"/>
    <cellStyle name="20% - Ênfase2 10 5 4 2 2" xfId="50418"/>
    <cellStyle name="20% - Ênfase2 10 5 4 3" xfId="34064"/>
    <cellStyle name="20% - Ênfase2 10 5 4 4" xfId="42141"/>
    <cellStyle name="20% - Ênfase2 10 5 5" xfId="15915"/>
    <cellStyle name="20% - Ênfase2 10 5 5 2" xfId="48369"/>
    <cellStyle name="20% - Ênfase2 10 5 6" xfId="28005"/>
    <cellStyle name="20% - Ênfase2 10 5 7" xfId="40095"/>
    <cellStyle name="20% - Ênfase2 10 5 8" xfId="3792"/>
    <cellStyle name="20% - Ênfase2 10 6" xfId="4289"/>
    <cellStyle name="20% - Ênfase2 10 6 2" xfId="10349"/>
    <cellStyle name="20% - Ênfase2 10 6 2 2" xfId="22469"/>
    <cellStyle name="20% - Ênfase2 10 6 2 3" xfId="34558"/>
    <cellStyle name="20% - Ênfase2 10 6 2 4" xfId="50915"/>
    <cellStyle name="20% - Ênfase2 10 6 3" xfId="16409"/>
    <cellStyle name="20% - Ênfase2 10 6 4" xfId="28499"/>
    <cellStyle name="20% - Ênfase2 10 6 5" xfId="42638"/>
    <cellStyle name="20% - Ênfase2 10 7" xfId="6320"/>
    <cellStyle name="20% - Ênfase2 10 7 2" xfId="12379"/>
    <cellStyle name="20% - Ênfase2 10 7 2 2" xfId="24499"/>
    <cellStyle name="20% - Ênfase2 10 7 2 3" xfId="36588"/>
    <cellStyle name="20% - Ênfase2 10 7 2 4" xfId="52946"/>
    <cellStyle name="20% - Ênfase2 10 7 3" xfId="18439"/>
    <cellStyle name="20% - Ênfase2 10 7 4" xfId="30529"/>
    <cellStyle name="20% - Ênfase2 10 7 5" xfId="44669"/>
    <cellStyle name="20% - Ênfase2 10 8" xfId="8319"/>
    <cellStyle name="20% - Ênfase2 10 8 2" xfId="20439"/>
    <cellStyle name="20% - Ênfase2 10 8 2 2" xfId="48866"/>
    <cellStyle name="20% - Ênfase2 10 8 3" xfId="32528"/>
    <cellStyle name="20% - Ênfase2 10 8 4" xfId="40589"/>
    <cellStyle name="20% - Ênfase2 10 9" xfId="14379"/>
    <cellStyle name="20% - Ênfase2 10 9 2" xfId="46820"/>
    <cellStyle name="20% - Ênfase2 11" xfId="101"/>
    <cellStyle name="20% - Ênfase2 11 10" xfId="38597"/>
    <cellStyle name="20% - Ênfase2 11 11" xfId="2247"/>
    <cellStyle name="20% - Ênfase2 11 2" xfId="1199"/>
    <cellStyle name="20% - Ênfase2 11 2 2" xfId="5297"/>
    <cellStyle name="20% - Ênfase2 11 2 2 2" xfId="11356"/>
    <cellStyle name="20% - Ênfase2 11 2 2 2 2" xfId="23476"/>
    <cellStyle name="20% - Ênfase2 11 2 2 2 3" xfId="35565"/>
    <cellStyle name="20% - Ênfase2 11 2 2 2 4" xfId="51923"/>
    <cellStyle name="20% - Ênfase2 11 2 2 3" xfId="17416"/>
    <cellStyle name="20% - Ênfase2 11 2 2 4" xfId="29506"/>
    <cellStyle name="20% - Ênfase2 11 2 2 5" xfId="43646"/>
    <cellStyle name="20% - Ênfase2 11 2 3" xfId="7322"/>
    <cellStyle name="20% - Ênfase2 11 2 3 2" xfId="13381"/>
    <cellStyle name="20% - Ênfase2 11 2 3 2 2" xfId="25501"/>
    <cellStyle name="20% - Ênfase2 11 2 3 2 3" xfId="37590"/>
    <cellStyle name="20% - Ênfase2 11 2 3 2 4" xfId="53948"/>
    <cellStyle name="20% - Ênfase2 11 2 3 3" xfId="19441"/>
    <cellStyle name="20% - Ênfase2 11 2 3 4" xfId="31531"/>
    <cellStyle name="20% - Ênfase2 11 2 3 5" xfId="45671"/>
    <cellStyle name="20% - Ênfase2 11 2 4" xfId="9326"/>
    <cellStyle name="20% - Ênfase2 11 2 4 2" xfId="21446"/>
    <cellStyle name="20% - Ênfase2 11 2 4 2 2" xfId="49888"/>
    <cellStyle name="20% - Ênfase2 11 2 4 3" xfId="33535"/>
    <cellStyle name="20% - Ênfase2 11 2 4 4" xfId="41611"/>
    <cellStyle name="20% - Ênfase2 11 2 5" xfId="15386"/>
    <cellStyle name="20% - Ênfase2 11 2 5 2" xfId="47839"/>
    <cellStyle name="20% - Ênfase2 11 2 6" xfId="27501"/>
    <cellStyle name="20% - Ênfase2 11 2 7" xfId="39591"/>
    <cellStyle name="20% - Ênfase2 11 2 8" xfId="3261"/>
    <cellStyle name="20% - Ênfase2 11 3" xfId="689"/>
    <cellStyle name="20% - Ênfase2 11 3 2" xfId="4801"/>
    <cellStyle name="20% - Ênfase2 11 3 2 2" xfId="10860"/>
    <cellStyle name="20% - Ênfase2 11 3 2 2 2" xfId="22980"/>
    <cellStyle name="20% - Ênfase2 11 3 2 2 3" xfId="35069"/>
    <cellStyle name="20% - Ênfase2 11 3 2 2 4" xfId="51427"/>
    <cellStyle name="20% - Ênfase2 11 3 2 3" xfId="16920"/>
    <cellStyle name="20% - Ênfase2 11 3 2 4" xfId="29010"/>
    <cellStyle name="20% - Ênfase2 11 3 2 5" xfId="43150"/>
    <cellStyle name="20% - Ênfase2 11 3 3" xfId="6826"/>
    <cellStyle name="20% - Ênfase2 11 3 3 2" xfId="12885"/>
    <cellStyle name="20% - Ênfase2 11 3 3 2 2" xfId="25005"/>
    <cellStyle name="20% - Ênfase2 11 3 3 2 3" xfId="37094"/>
    <cellStyle name="20% - Ênfase2 11 3 3 2 4" xfId="53452"/>
    <cellStyle name="20% - Ênfase2 11 3 3 3" xfId="18945"/>
    <cellStyle name="20% - Ênfase2 11 3 3 4" xfId="31035"/>
    <cellStyle name="20% - Ênfase2 11 3 3 5" xfId="45175"/>
    <cellStyle name="20% - Ênfase2 11 3 4" xfId="8830"/>
    <cellStyle name="20% - Ênfase2 11 3 4 2" xfId="20950"/>
    <cellStyle name="20% - Ênfase2 11 3 4 2 2" xfId="49382"/>
    <cellStyle name="20% - Ênfase2 11 3 4 3" xfId="33039"/>
    <cellStyle name="20% - Ênfase2 11 3 4 4" xfId="41105"/>
    <cellStyle name="20% - Ênfase2 11 3 5" xfId="14890"/>
    <cellStyle name="20% - Ênfase2 11 3 5 2" xfId="47334"/>
    <cellStyle name="20% - Ênfase2 11 3 6" xfId="27005"/>
    <cellStyle name="20% - Ênfase2 11 3 7" xfId="39095"/>
    <cellStyle name="20% - Ênfase2 11 3 8" xfId="2754"/>
    <cellStyle name="20% - Ênfase2 11 4" xfId="1742"/>
    <cellStyle name="20% - Ênfase2 11 4 2" xfId="5834"/>
    <cellStyle name="20% - Ênfase2 11 4 2 2" xfId="11893"/>
    <cellStyle name="20% - Ênfase2 11 4 2 2 2" xfId="24013"/>
    <cellStyle name="20% - Ênfase2 11 4 2 2 3" xfId="36102"/>
    <cellStyle name="20% - Ênfase2 11 4 2 2 4" xfId="52460"/>
    <cellStyle name="20% - Ênfase2 11 4 2 3" xfId="17953"/>
    <cellStyle name="20% - Ênfase2 11 4 2 4" xfId="30043"/>
    <cellStyle name="20% - Ênfase2 11 4 2 5" xfId="44183"/>
    <cellStyle name="20% - Ênfase2 11 4 3" xfId="7834"/>
    <cellStyle name="20% - Ênfase2 11 4 3 2" xfId="13893"/>
    <cellStyle name="20% - Ênfase2 11 4 3 2 2" xfId="26013"/>
    <cellStyle name="20% - Ênfase2 11 4 3 2 3" xfId="38102"/>
    <cellStyle name="20% - Ênfase2 11 4 3 2 4" xfId="54460"/>
    <cellStyle name="20% - Ênfase2 11 4 3 3" xfId="19953"/>
    <cellStyle name="20% - Ênfase2 11 4 3 4" xfId="32043"/>
    <cellStyle name="20% - Ênfase2 11 4 3 5" xfId="46183"/>
    <cellStyle name="20% - Ênfase2 11 4 4" xfId="9863"/>
    <cellStyle name="20% - Ênfase2 11 4 4 2" xfId="21983"/>
    <cellStyle name="20% - Ênfase2 11 4 4 2 2" xfId="50426"/>
    <cellStyle name="20% - Ênfase2 11 4 4 3" xfId="34072"/>
    <cellStyle name="20% - Ênfase2 11 4 4 4" xfId="42149"/>
    <cellStyle name="20% - Ênfase2 11 4 5" xfId="15923"/>
    <cellStyle name="20% - Ênfase2 11 4 5 2" xfId="48377"/>
    <cellStyle name="20% - Ênfase2 11 4 6" xfId="28013"/>
    <cellStyle name="20% - Ênfase2 11 4 7" xfId="40103"/>
    <cellStyle name="20% - Ênfase2 11 4 8" xfId="3800"/>
    <cellStyle name="20% - Ênfase2 11 5" xfId="4297"/>
    <cellStyle name="20% - Ênfase2 11 5 2" xfId="10357"/>
    <cellStyle name="20% - Ênfase2 11 5 2 2" xfId="22477"/>
    <cellStyle name="20% - Ênfase2 11 5 2 3" xfId="34566"/>
    <cellStyle name="20% - Ênfase2 11 5 2 4" xfId="50923"/>
    <cellStyle name="20% - Ênfase2 11 5 3" xfId="16417"/>
    <cellStyle name="20% - Ênfase2 11 5 4" xfId="28507"/>
    <cellStyle name="20% - Ênfase2 11 5 5" xfId="42646"/>
    <cellStyle name="20% - Ênfase2 11 6" xfId="6328"/>
    <cellStyle name="20% - Ênfase2 11 6 2" xfId="12387"/>
    <cellStyle name="20% - Ênfase2 11 6 2 2" xfId="24507"/>
    <cellStyle name="20% - Ênfase2 11 6 2 3" xfId="36596"/>
    <cellStyle name="20% - Ênfase2 11 6 2 4" xfId="52954"/>
    <cellStyle name="20% - Ênfase2 11 6 3" xfId="18447"/>
    <cellStyle name="20% - Ênfase2 11 6 4" xfId="30537"/>
    <cellStyle name="20% - Ênfase2 11 6 5" xfId="44677"/>
    <cellStyle name="20% - Ênfase2 11 7" xfId="8327"/>
    <cellStyle name="20% - Ênfase2 11 7 2" xfId="20447"/>
    <cellStyle name="20% - Ênfase2 11 7 2 2" xfId="48874"/>
    <cellStyle name="20% - Ênfase2 11 7 3" xfId="32536"/>
    <cellStyle name="20% - Ênfase2 11 7 4" xfId="40597"/>
    <cellStyle name="20% - Ênfase2 11 8" xfId="14387"/>
    <cellStyle name="20% - Ênfase2 11 8 2" xfId="46828"/>
    <cellStyle name="20% - Ênfase2 11 9" xfId="26507"/>
    <cellStyle name="20% - Ênfase2 12" xfId="102"/>
    <cellStyle name="20% - Ênfase2 12 10" xfId="38598"/>
    <cellStyle name="20% - Ênfase2 12 11" xfId="2248"/>
    <cellStyle name="20% - Ênfase2 12 2" xfId="1200"/>
    <cellStyle name="20% - Ênfase2 12 2 2" xfId="5298"/>
    <cellStyle name="20% - Ênfase2 12 2 2 2" xfId="11357"/>
    <cellStyle name="20% - Ênfase2 12 2 2 2 2" xfId="23477"/>
    <cellStyle name="20% - Ênfase2 12 2 2 2 3" xfId="35566"/>
    <cellStyle name="20% - Ênfase2 12 2 2 2 4" xfId="51924"/>
    <cellStyle name="20% - Ênfase2 12 2 2 3" xfId="17417"/>
    <cellStyle name="20% - Ênfase2 12 2 2 4" xfId="29507"/>
    <cellStyle name="20% - Ênfase2 12 2 2 5" xfId="43647"/>
    <cellStyle name="20% - Ênfase2 12 2 3" xfId="7323"/>
    <cellStyle name="20% - Ênfase2 12 2 3 2" xfId="13382"/>
    <cellStyle name="20% - Ênfase2 12 2 3 2 2" xfId="25502"/>
    <cellStyle name="20% - Ênfase2 12 2 3 2 3" xfId="37591"/>
    <cellStyle name="20% - Ênfase2 12 2 3 2 4" xfId="53949"/>
    <cellStyle name="20% - Ênfase2 12 2 3 3" xfId="19442"/>
    <cellStyle name="20% - Ênfase2 12 2 3 4" xfId="31532"/>
    <cellStyle name="20% - Ênfase2 12 2 3 5" xfId="45672"/>
    <cellStyle name="20% - Ênfase2 12 2 4" xfId="9327"/>
    <cellStyle name="20% - Ênfase2 12 2 4 2" xfId="21447"/>
    <cellStyle name="20% - Ênfase2 12 2 4 2 2" xfId="49889"/>
    <cellStyle name="20% - Ênfase2 12 2 4 3" xfId="33536"/>
    <cellStyle name="20% - Ênfase2 12 2 4 4" xfId="41612"/>
    <cellStyle name="20% - Ênfase2 12 2 5" xfId="15387"/>
    <cellStyle name="20% - Ênfase2 12 2 5 2" xfId="47840"/>
    <cellStyle name="20% - Ênfase2 12 2 6" xfId="27502"/>
    <cellStyle name="20% - Ênfase2 12 2 7" xfId="39592"/>
    <cellStyle name="20% - Ênfase2 12 2 8" xfId="3262"/>
    <cellStyle name="20% - Ênfase2 12 3" xfId="690"/>
    <cellStyle name="20% - Ênfase2 12 3 2" xfId="4802"/>
    <cellStyle name="20% - Ênfase2 12 3 2 2" xfId="10861"/>
    <cellStyle name="20% - Ênfase2 12 3 2 2 2" xfId="22981"/>
    <cellStyle name="20% - Ênfase2 12 3 2 2 3" xfId="35070"/>
    <cellStyle name="20% - Ênfase2 12 3 2 2 4" xfId="51428"/>
    <cellStyle name="20% - Ênfase2 12 3 2 3" xfId="16921"/>
    <cellStyle name="20% - Ênfase2 12 3 2 4" xfId="29011"/>
    <cellStyle name="20% - Ênfase2 12 3 2 5" xfId="43151"/>
    <cellStyle name="20% - Ênfase2 12 3 3" xfId="6827"/>
    <cellStyle name="20% - Ênfase2 12 3 3 2" xfId="12886"/>
    <cellStyle name="20% - Ênfase2 12 3 3 2 2" xfId="25006"/>
    <cellStyle name="20% - Ênfase2 12 3 3 2 3" xfId="37095"/>
    <cellStyle name="20% - Ênfase2 12 3 3 2 4" xfId="53453"/>
    <cellStyle name="20% - Ênfase2 12 3 3 3" xfId="18946"/>
    <cellStyle name="20% - Ênfase2 12 3 3 4" xfId="31036"/>
    <cellStyle name="20% - Ênfase2 12 3 3 5" xfId="45176"/>
    <cellStyle name="20% - Ênfase2 12 3 4" xfId="8831"/>
    <cellStyle name="20% - Ênfase2 12 3 4 2" xfId="20951"/>
    <cellStyle name="20% - Ênfase2 12 3 4 2 2" xfId="49383"/>
    <cellStyle name="20% - Ênfase2 12 3 4 3" xfId="33040"/>
    <cellStyle name="20% - Ênfase2 12 3 4 4" xfId="41106"/>
    <cellStyle name="20% - Ênfase2 12 3 5" xfId="14891"/>
    <cellStyle name="20% - Ênfase2 12 3 5 2" xfId="47335"/>
    <cellStyle name="20% - Ênfase2 12 3 6" xfId="27006"/>
    <cellStyle name="20% - Ênfase2 12 3 7" xfId="39096"/>
    <cellStyle name="20% - Ênfase2 12 3 8" xfId="2755"/>
    <cellStyle name="20% - Ênfase2 12 4" xfId="1743"/>
    <cellStyle name="20% - Ênfase2 12 4 2" xfId="5835"/>
    <cellStyle name="20% - Ênfase2 12 4 2 2" xfId="11894"/>
    <cellStyle name="20% - Ênfase2 12 4 2 2 2" xfId="24014"/>
    <cellStyle name="20% - Ênfase2 12 4 2 2 3" xfId="36103"/>
    <cellStyle name="20% - Ênfase2 12 4 2 2 4" xfId="52461"/>
    <cellStyle name="20% - Ênfase2 12 4 2 3" xfId="17954"/>
    <cellStyle name="20% - Ênfase2 12 4 2 4" xfId="30044"/>
    <cellStyle name="20% - Ênfase2 12 4 2 5" xfId="44184"/>
    <cellStyle name="20% - Ênfase2 12 4 3" xfId="7835"/>
    <cellStyle name="20% - Ênfase2 12 4 3 2" xfId="13894"/>
    <cellStyle name="20% - Ênfase2 12 4 3 2 2" xfId="26014"/>
    <cellStyle name="20% - Ênfase2 12 4 3 2 3" xfId="38103"/>
    <cellStyle name="20% - Ênfase2 12 4 3 2 4" xfId="54461"/>
    <cellStyle name="20% - Ênfase2 12 4 3 3" xfId="19954"/>
    <cellStyle name="20% - Ênfase2 12 4 3 4" xfId="32044"/>
    <cellStyle name="20% - Ênfase2 12 4 3 5" xfId="46184"/>
    <cellStyle name="20% - Ênfase2 12 4 4" xfId="9864"/>
    <cellStyle name="20% - Ênfase2 12 4 4 2" xfId="21984"/>
    <cellStyle name="20% - Ênfase2 12 4 4 2 2" xfId="50427"/>
    <cellStyle name="20% - Ênfase2 12 4 4 3" xfId="34073"/>
    <cellStyle name="20% - Ênfase2 12 4 4 4" xfId="42150"/>
    <cellStyle name="20% - Ênfase2 12 4 5" xfId="15924"/>
    <cellStyle name="20% - Ênfase2 12 4 5 2" xfId="48378"/>
    <cellStyle name="20% - Ênfase2 12 4 6" xfId="28014"/>
    <cellStyle name="20% - Ênfase2 12 4 7" xfId="40104"/>
    <cellStyle name="20% - Ênfase2 12 4 8" xfId="3801"/>
    <cellStyle name="20% - Ênfase2 12 5" xfId="4298"/>
    <cellStyle name="20% - Ênfase2 12 5 2" xfId="10358"/>
    <cellStyle name="20% - Ênfase2 12 5 2 2" xfId="22478"/>
    <cellStyle name="20% - Ênfase2 12 5 2 3" xfId="34567"/>
    <cellStyle name="20% - Ênfase2 12 5 2 4" xfId="50924"/>
    <cellStyle name="20% - Ênfase2 12 5 3" xfId="16418"/>
    <cellStyle name="20% - Ênfase2 12 5 4" xfId="28508"/>
    <cellStyle name="20% - Ênfase2 12 5 5" xfId="42647"/>
    <cellStyle name="20% - Ênfase2 12 6" xfId="6329"/>
    <cellStyle name="20% - Ênfase2 12 6 2" xfId="12388"/>
    <cellStyle name="20% - Ênfase2 12 6 2 2" xfId="24508"/>
    <cellStyle name="20% - Ênfase2 12 6 2 3" xfId="36597"/>
    <cellStyle name="20% - Ênfase2 12 6 2 4" xfId="52955"/>
    <cellStyle name="20% - Ênfase2 12 6 3" xfId="18448"/>
    <cellStyle name="20% - Ênfase2 12 6 4" xfId="30538"/>
    <cellStyle name="20% - Ênfase2 12 6 5" xfId="44678"/>
    <cellStyle name="20% - Ênfase2 12 7" xfId="8328"/>
    <cellStyle name="20% - Ênfase2 12 7 2" xfId="20448"/>
    <cellStyle name="20% - Ênfase2 12 7 2 2" xfId="48875"/>
    <cellStyle name="20% - Ênfase2 12 7 3" xfId="32537"/>
    <cellStyle name="20% - Ênfase2 12 7 4" xfId="40598"/>
    <cellStyle name="20% - Ênfase2 12 8" xfId="14388"/>
    <cellStyle name="20% - Ênfase2 12 8 2" xfId="46829"/>
    <cellStyle name="20% - Ênfase2 12 9" xfId="26508"/>
    <cellStyle name="20% - Ênfase2 13" xfId="103"/>
    <cellStyle name="20% - Ênfase2 13 10" xfId="38599"/>
    <cellStyle name="20% - Ênfase2 13 11" xfId="2249"/>
    <cellStyle name="20% - Ênfase2 13 2" xfId="1201"/>
    <cellStyle name="20% - Ênfase2 13 2 2" xfId="5299"/>
    <cellStyle name="20% - Ênfase2 13 2 2 2" xfId="11358"/>
    <cellStyle name="20% - Ênfase2 13 2 2 2 2" xfId="23478"/>
    <cellStyle name="20% - Ênfase2 13 2 2 2 3" xfId="35567"/>
    <cellStyle name="20% - Ênfase2 13 2 2 2 4" xfId="51925"/>
    <cellStyle name="20% - Ênfase2 13 2 2 3" xfId="17418"/>
    <cellStyle name="20% - Ênfase2 13 2 2 4" xfId="29508"/>
    <cellStyle name="20% - Ênfase2 13 2 2 5" xfId="43648"/>
    <cellStyle name="20% - Ênfase2 13 2 3" xfId="7324"/>
    <cellStyle name="20% - Ênfase2 13 2 3 2" xfId="13383"/>
    <cellStyle name="20% - Ênfase2 13 2 3 2 2" xfId="25503"/>
    <cellStyle name="20% - Ênfase2 13 2 3 2 3" xfId="37592"/>
    <cellStyle name="20% - Ênfase2 13 2 3 2 4" xfId="53950"/>
    <cellStyle name="20% - Ênfase2 13 2 3 3" xfId="19443"/>
    <cellStyle name="20% - Ênfase2 13 2 3 4" xfId="31533"/>
    <cellStyle name="20% - Ênfase2 13 2 3 5" xfId="45673"/>
    <cellStyle name="20% - Ênfase2 13 2 4" xfId="9328"/>
    <cellStyle name="20% - Ênfase2 13 2 4 2" xfId="21448"/>
    <cellStyle name="20% - Ênfase2 13 2 4 2 2" xfId="49890"/>
    <cellStyle name="20% - Ênfase2 13 2 4 3" xfId="33537"/>
    <cellStyle name="20% - Ênfase2 13 2 4 4" xfId="41613"/>
    <cellStyle name="20% - Ênfase2 13 2 5" xfId="15388"/>
    <cellStyle name="20% - Ênfase2 13 2 5 2" xfId="47841"/>
    <cellStyle name="20% - Ênfase2 13 2 6" xfId="27503"/>
    <cellStyle name="20% - Ênfase2 13 2 7" xfId="39593"/>
    <cellStyle name="20% - Ênfase2 13 2 8" xfId="3263"/>
    <cellStyle name="20% - Ênfase2 13 3" xfId="691"/>
    <cellStyle name="20% - Ênfase2 13 3 2" xfId="4803"/>
    <cellStyle name="20% - Ênfase2 13 3 2 2" xfId="10862"/>
    <cellStyle name="20% - Ênfase2 13 3 2 2 2" xfId="22982"/>
    <cellStyle name="20% - Ênfase2 13 3 2 2 3" xfId="35071"/>
    <cellStyle name="20% - Ênfase2 13 3 2 2 4" xfId="51429"/>
    <cellStyle name="20% - Ênfase2 13 3 2 3" xfId="16922"/>
    <cellStyle name="20% - Ênfase2 13 3 2 4" xfId="29012"/>
    <cellStyle name="20% - Ênfase2 13 3 2 5" xfId="43152"/>
    <cellStyle name="20% - Ênfase2 13 3 3" xfId="6828"/>
    <cellStyle name="20% - Ênfase2 13 3 3 2" xfId="12887"/>
    <cellStyle name="20% - Ênfase2 13 3 3 2 2" xfId="25007"/>
    <cellStyle name="20% - Ênfase2 13 3 3 2 3" xfId="37096"/>
    <cellStyle name="20% - Ênfase2 13 3 3 2 4" xfId="53454"/>
    <cellStyle name="20% - Ênfase2 13 3 3 3" xfId="18947"/>
    <cellStyle name="20% - Ênfase2 13 3 3 4" xfId="31037"/>
    <cellStyle name="20% - Ênfase2 13 3 3 5" xfId="45177"/>
    <cellStyle name="20% - Ênfase2 13 3 4" xfId="8832"/>
    <cellStyle name="20% - Ênfase2 13 3 4 2" xfId="20952"/>
    <cellStyle name="20% - Ênfase2 13 3 4 2 2" xfId="49384"/>
    <cellStyle name="20% - Ênfase2 13 3 4 3" xfId="33041"/>
    <cellStyle name="20% - Ênfase2 13 3 4 4" xfId="41107"/>
    <cellStyle name="20% - Ênfase2 13 3 5" xfId="14892"/>
    <cellStyle name="20% - Ênfase2 13 3 5 2" xfId="47336"/>
    <cellStyle name="20% - Ênfase2 13 3 6" xfId="27007"/>
    <cellStyle name="20% - Ênfase2 13 3 7" xfId="39097"/>
    <cellStyle name="20% - Ênfase2 13 3 8" xfId="2756"/>
    <cellStyle name="20% - Ênfase2 13 4" xfId="1744"/>
    <cellStyle name="20% - Ênfase2 13 4 2" xfId="5836"/>
    <cellStyle name="20% - Ênfase2 13 4 2 2" xfId="11895"/>
    <cellStyle name="20% - Ênfase2 13 4 2 2 2" xfId="24015"/>
    <cellStyle name="20% - Ênfase2 13 4 2 2 3" xfId="36104"/>
    <cellStyle name="20% - Ênfase2 13 4 2 2 4" xfId="52462"/>
    <cellStyle name="20% - Ênfase2 13 4 2 3" xfId="17955"/>
    <cellStyle name="20% - Ênfase2 13 4 2 4" xfId="30045"/>
    <cellStyle name="20% - Ênfase2 13 4 2 5" xfId="44185"/>
    <cellStyle name="20% - Ênfase2 13 4 3" xfId="7836"/>
    <cellStyle name="20% - Ênfase2 13 4 3 2" xfId="13895"/>
    <cellStyle name="20% - Ênfase2 13 4 3 2 2" xfId="26015"/>
    <cellStyle name="20% - Ênfase2 13 4 3 2 3" xfId="38104"/>
    <cellStyle name="20% - Ênfase2 13 4 3 2 4" xfId="54462"/>
    <cellStyle name="20% - Ênfase2 13 4 3 3" xfId="19955"/>
    <cellStyle name="20% - Ênfase2 13 4 3 4" xfId="32045"/>
    <cellStyle name="20% - Ênfase2 13 4 3 5" xfId="46185"/>
    <cellStyle name="20% - Ênfase2 13 4 4" xfId="9865"/>
    <cellStyle name="20% - Ênfase2 13 4 4 2" xfId="21985"/>
    <cellStyle name="20% - Ênfase2 13 4 4 2 2" xfId="50428"/>
    <cellStyle name="20% - Ênfase2 13 4 4 3" xfId="34074"/>
    <cellStyle name="20% - Ênfase2 13 4 4 4" xfId="42151"/>
    <cellStyle name="20% - Ênfase2 13 4 5" xfId="15925"/>
    <cellStyle name="20% - Ênfase2 13 4 5 2" xfId="48379"/>
    <cellStyle name="20% - Ênfase2 13 4 6" xfId="28015"/>
    <cellStyle name="20% - Ênfase2 13 4 7" xfId="40105"/>
    <cellStyle name="20% - Ênfase2 13 4 8" xfId="3802"/>
    <cellStyle name="20% - Ênfase2 13 5" xfId="4299"/>
    <cellStyle name="20% - Ênfase2 13 5 2" xfId="10359"/>
    <cellStyle name="20% - Ênfase2 13 5 2 2" xfId="22479"/>
    <cellStyle name="20% - Ênfase2 13 5 2 3" xfId="34568"/>
    <cellStyle name="20% - Ênfase2 13 5 2 4" xfId="50925"/>
    <cellStyle name="20% - Ênfase2 13 5 3" xfId="16419"/>
    <cellStyle name="20% - Ênfase2 13 5 4" xfId="28509"/>
    <cellStyle name="20% - Ênfase2 13 5 5" xfId="42648"/>
    <cellStyle name="20% - Ênfase2 13 6" xfId="6330"/>
    <cellStyle name="20% - Ênfase2 13 6 2" xfId="12389"/>
    <cellStyle name="20% - Ênfase2 13 6 2 2" xfId="24509"/>
    <cellStyle name="20% - Ênfase2 13 6 2 3" xfId="36598"/>
    <cellStyle name="20% - Ênfase2 13 6 2 4" xfId="52956"/>
    <cellStyle name="20% - Ênfase2 13 6 3" xfId="18449"/>
    <cellStyle name="20% - Ênfase2 13 6 4" xfId="30539"/>
    <cellStyle name="20% - Ênfase2 13 6 5" xfId="44679"/>
    <cellStyle name="20% - Ênfase2 13 7" xfId="8329"/>
    <cellStyle name="20% - Ênfase2 13 7 2" xfId="20449"/>
    <cellStyle name="20% - Ênfase2 13 7 2 2" xfId="48876"/>
    <cellStyle name="20% - Ênfase2 13 7 3" xfId="32538"/>
    <cellStyle name="20% - Ênfase2 13 7 4" xfId="40599"/>
    <cellStyle name="20% - Ênfase2 13 8" xfId="14389"/>
    <cellStyle name="20% - Ênfase2 13 8 2" xfId="46830"/>
    <cellStyle name="20% - Ênfase2 13 9" xfId="26509"/>
    <cellStyle name="20% - Ênfase2 14" xfId="104"/>
    <cellStyle name="20% - Ênfase2 14 10" xfId="38600"/>
    <cellStyle name="20% - Ênfase2 14 11" xfId="2250"/>
    <cellStyle name="20% - Ênfase2 14 2" xfId="1202"/>
    <cellStyle name="20% - Ênfase2 14 2 2" xfId="5300"/>
    <cellStyle name="20% - Ênfase2 14 2 2 2" xfId="11359"/>
    <cellStyle name="20% - Ênfase2 14 2 2 2 2" xfId="23479"/>
    <cellStyle name="20% - Ênfase2 14 2 2 2 3" xfId="35568"/>
    <cellStyle name="20% - Ênfase2 14 2 2 2 4" xfId="51926"/>
    <cellStyle name="20% - Ênfase2 14 2 2 3" xfId="17419"/>
    <cellStyle name="20% - Ênfase2 14 2 2 4" xfId="29509"/>
    <cellStyle name="20% - Ênfase2 14 2 2 5" xfId="43649"/>
    <cellStyle name="20% - Ênfase2 14 2 3" xfId="7325"/>
    <cellStyle name="20% - Ênfase2 14 2 3 2" xfId="13384"/>
    <cellStyle name="20% - Ênfase2 14 2 3 2 2" xfId="25504"/>
    <cellStyle name="20% - Ênfase2 14 2 3 2 3" xfId="37593"/>
    <cellStyle name="20% - Ênfase2 14 2 3 2 4" xfId="53951"/>
    <cellStyle name="20% - Ênfase2 14 2 3 3" xfId="19444"/>
    <cellStyle name="20% - Ênfase2 14 2 3 4" xfId="31534"/>
    <cellStyle name="20% - Ênfase2 14 2 3 5" xfId="45674"/>
    <cellStyle name="20% - Ênfase2 14 2 4" xfId="9329"/>
    <cellStyle name="20% - Ênfase2 14 2 4 2" xfId="21449"/>
    <cellStyle name="20% - Ênfase2 14 2 4 2 2" xfId="49891"/>
    <cellStyle name="20% - Ênfase2 14 2 4 3" xfId="33538"/>
    <cellStyle name="20% - Ênfase2 14 2 4 4" xfId="41614"/>
    <cellStyle name="20% - Ênfase2 14 2 5" xfId="15389"/>
    <cellStyle name="20% - Ênfase2 14 2 5 2" xfId="47842"/>
    <cellStyle name="20% - Ênfase2 14 2 6" xfId="27504"/>
    <cellStyle name="20% - Ênfase2 14 2 7" xfId="39594"/>
    <cellStyle name="20% - Ênfase2 14 2 8" xfId="3264"/>
    <cellStyle name="20% - Ênfase2 14 3" xfId="692"/>
    <cellStyle name="20% - Ênfase2 14 3 2" xfId="4804"/>
    <cellStyle name="20% - Ênfase2 14 3 2 2" xfId="10863"/>
    <cellStyle name="20% - Ênfase2 14 3 2 2 2" xfId="22983"/>
    <cellStyle name="20% - Ênfase2 14 3 2 2 3" xfId="35072"/>
    <cellStyle name="20% - Ênfase2 14 3 2 2 4" xfId="51430"/>
    <cellStyle name="20% - Ênfase2 14 3 2 3" xfId="16923"/>
    <cellStyle name="20% - Ênfase2 14 3 2 4" xfId="29013"/>
    <cellStyle name="20% - Ênfase2 14 3 2 5" xfId="43153"/>
    <cellStyle name="20% - Ênfase2 14 3 3" xfId="6829"/>
    <cellStyle name="20% - Ênfase2 14 3 3 2" xfId="12888"/>
    <cellStyle name="20% - Ênfase2 14 3 3 2 2" xfId="25008"/>
    <cellStyle name="20% - Ênfase2 14 3 3 2 3" xfId="37097"/>
    <cellStyle name="20% - Ênfase2 14 3 3 2 4" xfId="53455"/>
    <cellStyle name="20% - Ênfase2 14 3 3 3" xfId="18948"/>
    <cellStyle name="20% - Ênfase2 14 3 3 4" xfId="31038"/>
    <cellStyle name="20% - Ênfase2 14 3 3 5" xfId="45178"/>
    <cellStyle name="20% - Ênfase2 14 3 4" xfId="8833"/>
    <cellStyle name="20% - Ênfase2 14 3 4 2" xfId="20953"/>
    <cellStyle name="20% - Ênfase2 14 3 4 2 2" xfId="49385"/>
    <cellStyle name="20% - Ênfase2 14 3 4 3" xfId="33042"/>
    <cellStyle name="20% - Ênfase2 14 3 4 4" xfId="41108"/>
    <cellStyle name="20% - Ênfase2 14 3 5" xfId="14893"/>
    <cellStyle name="20% - Ênfase2 14 3 5 2" xfId="47337"/>
    <cellStyle name="20% - Ênfase2 14 3 6" xfId="27008"/>
    <cellStyle name="20% - Ênfase2 14 3 7" xfId="39098"/>
    <cellStyle name="20% - Ênfase2 14 3 8" xfId="2757"/>
    <cellStyle name="20% - Ênfase2 14 4" xfId="1745"/>
    <cellStyle name="20% - Ênfase2 14 4 2" xfId="5837"/>
    <cellStyle name="20% - Ênfase2 14 4 2 2" xfId="11896"/>
    <cellStyle name="20% - Ênfase2 14 4 2 2 2" xfId="24016"/>
    <cellStyle name="20% - Ênfase2 14 4 2 2 3" xfId="36105"/>
    <cellStyle name="20% - Ênfase2 14 4 2 2 4" xfId="52463"/>
    <cellStyle name="20% - Ênfase2 14 4 2 3" xfId="17956"/>
    <cellStyle name="20% - Ênfase2 14 4 2 4" xfId="30046"/>
    <cellStyle name="20% - Ênfase2 14 4 2 5" xfId="44186"/>
    <cellStyle name="20% - Ênfase2 14 4 3" xfId="7837"/>
    <cellStyle name="20% - Ênfase2 14 4 3 2" xfId="13896"/>
    <cellStyle name="20% - Ênfase2 14 4 3 2 2" xfId="26016"/>
    <cellStyle name="20% - Ênfase2 14 4 3 2 3" xfId="38105"/>
    <cellStyle name="20% - Ênfase2 14 4 3 2 4" xfId="54463"/>
    <cellStyle name="20% - Ênfase2 14 4 3 3" xfId="19956"/>
    <cellStyle name="20% - Ênfase2 14 4 3 4" xfId="32046"/>
    <cellStyle name="20% - Ênfase2 14 4 3 5" xfId="46186"/>
    <cellStyle name="20% - Ênfase2 14 4 4" xfId="9866"/>
    <cellStyle name="20% - Ênfase2 14 4 4 2" xfId="21986"/>
    <cellStyle name="20% - Ênfase2 14 4 4 2 2" xfId="50429"/>
    <cellStyle name="20% - Ênfase2 14 4 4 3" xfId="34075"/>
    <cellStyle name="20% - Ênfase2 14 4 4 4" xfId="42152"/>
    <cellStyle name="20% - Ênfase2 14 4 5" xfId="15926"/>
    <cellStyle name="20% - Ênfase2 14 4 5 2" xfId="48380"/>
    <cellStyle name="20% - Ênfase2 14 4 6" xfId="28016"/>
    <cellStyle name="20% - Ênfase2 14 4 7" xfId="40106"/>
    <cellStyle name="20% - Ênfase2 14 4 8" xfId="3803"/>
    <cellStyle name="20% - Ênfase2 14 5" xfId="4300"/>
    <cellStyle name="20% - Ênfase2 14 5 2" xfId="10360"/>
    <cellStyle name="20% - Ênfase2 14 5 2 2" xfId="22480"/>
    <cellStyle name="20% - Ênfase2 14 5 2 3" xfId="34569"/>
    <cellStyle name="20% - Ênfase2 14 5 2 4" xfId="50926"/>
    <cellStyle name="20% - Ênfase2 14 5 3" xfId="16420"/>
    <cellStyle name="20% - Ênfase2 14 5 4" xfId="28510"/>
    <cellStyle name="20% - Ênfase2 14 5 5" xfId="42649"/>
    <cellStyle name="20% - Ênfase2 14 6" xfId="6331"/>
    <cellStyle name="20% - Ênfase2 14 6 2" xfId="12390"/>
    <cellStyle name="20% - Ênfase2 14 6 2 2" xfId="24510"/>
    <cellStyle name="20% - Ênfase2 14 6 2 3" xfId="36599"/>
    <cellStyle name="20% - Ênfase2 14 6 2 4" xfId="52957"/>
    <cellStyle name="20% - Ênfase2 14 6 3" xfId="18450"/>
    <cellStyle name="20% - Ênfase2 14 6 4" xfId="30540"/>
    <cellStyle name="20% - Ênfase2 14 6 5" xfId="44680"/>
    <cellStyle name="20% - Ênfase2 14 7" xfId="8330"/>
    <cellStyle name="20% - Ênfase2 14 7 2" xfId="20450"/>
    <cellStyle name="20% - Ênfase2 14 7 2 2" xfId="48877"/>
    <cellStyle name="20% - Ênfase2 14 7 3" xfId="32539"/>
    <cellStyle name="20% - Ênfase2 14 7 4" xfId="40600"/>
    <cellStyle name="20% - Ênfase2 14 8" xfId="14390"/>
    <cellStyle name="20% - Ênfase2 14 8 2" xfId="46831"/>
    <cellStyle name="20% - Ênfase2 14 9" xfId="26510"/>
    <cellStyle name="20% - Ênfase2 15" xfId="105"/>
    <cellStyle name="20% - Ênfase2 15 10" xfId="38601"/>
    <cellStyle name="20% - Ênfase2 15 11" xfId="2251"/>
    <cellStyle name="20% - Ênfase2 15 2" xfId="1203"/>
    <cellStyle name="20% - Ênfase2 15 2 2" xfId="5301"/>
    <cellStyle name="20% - Ênfase2 15 2 2 2" xfId="11360"/>
    <cellStyle name="20% - Ênfase2 15 2 2 2 2" xfId="23480"/>
    <cellStyle name="20% - Ênfase2 15 2 2 2 3" xfId="35569"/>
    <cellStyle name="20% - Ênfase2 15 2 2 2 4" xfId="51927"/>
    <cellStyle name="20% - Ênfase2 15 2 2 3" xfId="17420"/>
    <cellStyle name="20% - Ênfase2 15 2 2 4" xfId="29510"/>
    <cellStyle name="20% - Ênfase2 15 2 2 5" xfId="43650"/>
    <cellStyle name="20% - Ênfase2 15 2 3" xfId="7326"/>
    <cellStyle name="20% - Ênfase2 15 2 3 2" xfId="13385"/>
    <cellStyle name="20% - Ênfase2 15 2 3 2 2" xfId="25505"/>
    <cellStyle name="20% - Ênfase2 15 2 3 2 3" xfId="37594"/>
    <cellStyle name="20% - Ênfase2 15 2 3 2 4" xfId="53952"/>
    <cellStyle name="20% - Ênfase2 15 2 3 3" xfId="19445"/>
    <cellStyle name="20% - Ênfase2 15 2 3 4" xfId="31535"/>
    <cellStyle name="20% - Ênfase2 15 2 3 5" xfId="45675"/>
    <cellStyle name="20% - Ênfase2 15 2 4" xfId="9330"/>
    <cellStyle name="20% - Ênfase2 15 2 4 2" xfId="21450"/>
    <cellStyle name="20% - Ênfase2 15 2 4 2 2" xfId="49892"/>
    <cellStyle name="20% - Ênfase2 15 2 4 3" xfId="33539"/>
    <cellStyle name="20% - Ênfase2 15 2 4 4" xfId="41615"/>
    <cellStyle name="20% - Ênfase2 15 2 5" xfId="15390"/>
    <cellStyle name="20% - Ênfase2 15 2 5 2" xfId="47843"/>
    <cellStyle name="20% - Ênfase2 15 2 6" xfId="27505"/>
    <cellStyle name="20% - Ênfase2 15 2 7" xfId="39595"/>
    <cellStyle name="20% - Ênfase2 15 2 8" xfId="3265"/>
    <cellStyle name="20% - Ênfase2 15 3" xfId="693"/>
    <cellStyle name="20% - Ênfase2 15 3 2" xfId="4805"/>
    <cellStyle name="20% - Ênfase2 15 3 2 2" xfId="10864"/>
    <cellStyle name="20% - Ênfase2 15 3 2 2 2" xfId="22984"/>
    <cellStyle name="20% - Ênfase2 15 3 2 2 3" xfId="35073"/>
    <cellStyle name="20% - Ênfase2 15 3 2 2 4" xfId="51431"/>
    <cellStyle name="20% - Ênfase2 15 3 2 3" xfId="16924"/>
    <cellStyle name="20% - Ênfase2 15 3 2 4" xfId="29014"/>
    <cellStyle name="20% - Ênfase2 15 3 2 5" xfId="43154"/>
    <cellStyle name="20% - Ênfase2 15 3 3" xfId="6830"/>
    <cellStyle name="20% - Ênfase2 15 3 3 2" xfId="12889"/>
    <cellStyle name="20% - Ênfase2 15 3 3 2 2" xfId="25009"/>
    <cellStyle name="20% - Ênfase2 15 3 3 2 3" xfId="37098"/>
    <cellStyle name="20% - Ênfase2 15 3 3 2 4" xfId="53456"/>
    <cellStyle name="20% - Ênfase2 15 3 3 3" xfId="18949"/>
    <cellStyle name="20% - Ênfase2 15 3 3 4" xfId="31039"/>
    <cellStyle name="20% - Ênfase2 15 3 3 5" xfId="45179"/>
    <cellStyle name="20% - Ênfase2 15 3 4" xfId="8834"/>
    <cellStyle name="20% - Ênfase2 15 3 4 2" xfId="20954"/>
    <cellStyle name="20% - Ênfase2 15 3 4 2 2" xfId="49386"/>
    <cellStyle name="20% - Ênfase2 15 3 4 3" xfId="33043"/>
    <cellStyle name="20% - Ênfase2 15 3 4 4" xfId="41109"/>
    <cellStyle name="20% - Ênfase2 15 3 5" xfId="14894"/>
    <cellStyle name="20% - Ênfase2 15 3 5 2" xfId="47338"/>
    <cellStyle name="20% - Ênfase2 15 3 6" xfId="27009"/>
    <cellStyle name="20% - Ênfase2 15 3 7" xfId="39099"/>
    <cellStyle name="20% - Ênfase2 15 3 8" xfId="2758"/>
    <cellStyle name="20% - Ênfase2 15 4" xfId="1746"/>
    <cellStyle name="20% - Ênfase2 15 4 2" xfId="5838"/>
    <cellStyle name="20% - Ênfase2 15 4 2 2" xfId="11897"/>
    <cellStyle name="20% - Ênfase2 15 4 2 2 2" xfId="24017"/>
    <cellStyle name="20% - Ênfase2 15 4 2 2 3" xfId="36106"/>
    <cellStyle name="20% - Ênfase2 15 4 2 2 4" xfId="52464"/>
    <cellStyle name="20% - Ênfase2 15 4 2 3" xfId="17957"/>
    <cellStyle name="20% - Ênfase2 15 4 2 4" xfId="30047"/>
    <cellStyle name="20% - Ênfase2 15 4 2 5" xfId="44187"/>
    <cellStyle name="20% - Ênfase2 15 4 3" xfId="7838"/>
    <cellStyle name="20% - Ênfase2 15 4 3 2" xfId="13897"/>
    <cellStyle name="20% - Ênfase2 15 4 3 2 2" xfId="26017"/>
    <cellStyle name="20% - Ênfase2 15 4 3 2 3" xfId="38106"/>
    <cellStyle name="20% - Ênfase2 15 4 3 2 4" xfId="54464"/>
    <cellStyle name="20% - Ênfase2 15 4 3 3" xfId="19957"/>
    <cellStyle name="20% - Ênfase2 15 4 3 4" xfId="32047"/>
    <cellStyle name="20% - Ênfase2 15 4 3 5" xfId="46187"/>
    <cellStyle name="20% - Ênfase2 15 4 4" xfId="9867"/>
    <cellStyle name="20% - Ênfase2 15 4 4 2" xfId="21987"/>
    <cellStyle name="20% - Ênfase2 15 4 4 2 2" xfId="50430"/>
    <cellStyle name="20% - Ênfase2 15 4 4 3" xfId="34076"/>
    <cellStyle name="20% - Ênfase2 15 4 4 4" xfId="42153"/>
    <cellStyle name="20% - Ênfase2 15 4 5" xfId="15927"/>
    <cellStyle name="20% - Ênfase2 15 4 5 2" xfId="48381"/>
    <cellStyle name="20% - Ênfase2 15 4 6" xfId="28017"/>
    <cellStyle name="20% - Ênfase2 15 4 7" xfId="40107"/>
    <cellStyle name="20% - Ênfase2 15 4 8" xfId="3804"/>
    <cellStyle name="20% - Ênfase2 15 5" xfId="4301"/>
    <cellStyle name="20% - Ênfase2 15 5 2" xfId="10361"/>
    <cellStyle name="20% - Ênfase2 15 5 2 2" xfId="22481"/>
    <cellStyle name="20% - Ênfase2 15 5 2 3" xfId="34570"/>
    <cellStyle name="20% - Ênfase2 15 5 2 4" xfId="50927"/>
    <cellStyle name="20% - Ênfase2 15 5 3" xfId="16421"/>
    <cellStyle name="20% - Ênfase2 15 5 4" xfId="28511"/>
    <cellStyle name="20% - Ênfase2 15 5 5" xfId="42650"/>
    <cellStyle name="20% - Ênfase2 15 6" xfId="6332"/>
    <cellStyle name="20% - Ênfase2 15 6 2" xfId="12391"/>
    <cellStyle name="20% - Ênfase2 15 6 2 2" xfId="24511"/>
    <cellStyle name="20% - Ênfase2 15 6 2 3" xfId="36600"/>
    <cellStyle name="20% - Ênfase2 15 6 2 4" xfId="52958"/>
    <cellStyle name="20% - Ênfase2 15 6 3" xfId="18451"/>
    <cellStyle name="20% - Ênfase2 15 6 4" xfId="30541"/>
    <cellStyle name="20% - Ênfase2 15 6 5" xfId="44681"/>
    <cellStyle name="20% - Ênfase2 15 7" xfId="8331"/>
    <cellStyle name="20% - Ênfase2 15 7 2" xfId="20451"/>
    <cellStyle name="20% - Ênfase2 15 7 2 2" xfId="48878"/>
    <cellStyle name="20% - Ênfase2 15 7 3" xfId="32540"/>
    <cellStyle name="20% - Ênfase2 15 7 4" xfId="40601"/>
    <cellStyle name="20% - Ênfase2 15 8" xfId="14391"/>
    <cellStyle name="20% - Ênfase2 15 8 2" xfId="46832"/>
    <cellStyle name="20% - Ênfase2 15 9" xfId="26511"/>
    <cellStyle name="20% - Ênfase2 16" xfId="107"/>
    <cellStyle name="20% - Ênfase2 16 10" xfId="38603"/>
    <cellStyle name="20% - Ênfase2 16 11" xfId="2253"/>
    <cellStyle name="20% - Ênfase2 16 2" xfId="1205"/>
    <cellStyle name="20% - Ênfase2 16 2 2" xfId="5303"/>
    <cellStyle name="20% - Ênfase2 16 2 2 2" xfId="11362"/>
    <cellStyle name="20% - Ênfase2 16 2 2 2 2" xfId="23482"/>
    <cellStyle name="20% - Ênfase2 16 2 2 2 3" xfId="35571"/>
    <cellStyle name="20% - Ênfase2 16 2 2 2 4" xfId="51929"/>
    <cellStyle name="20% - Ênfase2 16 2 2 3" xfId="17422"/>
    <cellStyle name="20% - Ênfase2 16 2 2 4" xfId="29512"/>
    <cellStyle name="20% - Ênfase2 16 2 2 5" xfId="43652"/>
    <cellStyle name="20% - Ênfase2 16 2 3" xfId="7328"/>
    <cellStyle name="20% - Ênfase2 16 2 3 2" xfId="13387"/>
    <cellStyle name="20% - Ênfase2 16 2 3 2 2" xfId="25507"/>
    <cellStyle name="20% - Ênfase2 16 2 3 2 3" xfId="37596"/>
    <cellStyle name="20% - Ênfase2 16 2 3 2 4" xfId="53954"/>
    <cellStyle name="20% - Ênfase2 16 2 3 3" xfId="19447"/>
    <cellStyle name="20% - Ênfase2 16 2 3 4" xfId="31537"/>
    <cellStyle name="20% - Ênfase2 16 2 3 5" xfId="45677"/>
    <cellStyle name="20% - Ênfase2 16 2 4" xfId="9332"/>
    <cellStyle name="20% - Ênfase2 16 2 4 2" xfId="21452"/>
    <cellStyle name="20% - Ênfase2 16 2 4 2 2" xfId="49894"/>
    <cellStyle name="20% - Ênfase2 16 2 4 3" xfId="33541"/>
    <cellStyle name="20% - Ênfase2 16 2 4 4" xfId="41617"/>
    <cellStyle name="20% - Ênfase2 16 2 5" xfId="15392"/>
    <cellStyle name="20% - Ênfase2 16 2 5 2" xfId="47845"/>
    <cellStyle name="20% - Ênfase2 16 2 6" xfId="27507"/>
    <cellStyle name="20% - Ênfase2 16 2 7" xfId="39597"/>
    <cellStyle name="20% - Ênfase2 16 2 8" xfId="3267"/>
    <cellStyle name="20% - Ênfase2 16 3" xfId="695"/>
    <cellStyle name="20% - Ênfase2 16 3 2" xfId="4807"/>
    <cellStyle name="20% - Ênfase2 16 3 2 2" xfId="10866"/>
    <cellStyle name="20% - Ênfase2 16 3 2 2 2" xfId="22986"/>
    <cellStyle name="20% - Ênfase2 16 3 2 2 3" xfId="35075"/>
    <cellStyle name="20% - Ênfase2 16 3 2 2 4" xfId="51433"/>
    <cellStyle name="20% - Ênfase2 16 3 2 3" xfId="16926"/>
    <cellStyle name="20% - Ênfase2 16 3 2 4" xfId="29016"/>
    <cellStyle name="20% - Ênfase2 16 3 2 5" xfId="43156"/>
    <cellStyle name="20% - Ênfase2 16 3 3" xfId="6832"/>
    <cellStyle name="20% - Ênfase2 16 3 3 2" xfId="12891"/>
    <cellStyle name="20% - Ênfase2 16 3 3 2 2" xfId="25011"/>
    <cellStyle name="20% - Ênfase2 16 3 3 2 3" xfId="37100"/>
    <cellStyle name="20% - Ênfase2 16 3 3 2 4" xfId="53458"/>
    <cellStyle name="20% - Ênfase2 16 3 3 3" xfId="18951"/>
    <cellStyle name="20% - Ênfase2 16 3 3 4" xfId="31041"/>
    <cellStyle name="20% - Ênfase2 16 3 3 5" xfId="45181"/>
    <cellStyle name="20% - Ênfase2 16 3 4" xfId="8836"/>
    <cellStyle name="20% - Ênfase2 16 3 4 2" xfId="20956"/>
    <cellStyle name="20% - Ênfase2 16 3 4 2 2" xfId="49388"/>
    <cellStyle name="20% - Ênfase2 16 3 4 3" xfId="33045"/>
    <cellStyle name="20% - Ênfase2 16 3 4 4" xfId="41111"/>
    <cellStyle name="20% - Ênfase2 16 3 5" xfId="14896"/>
    <cellStyle name="20% - Ênfase2 16 3 5 2" xfId="47340"/>
    <cellStyle name="20% - Ênfase2 16 3 6" xfId="27011"/>
    <cellStyle name="20% - Ênfase2 16 3 7" xfId="39101"/>
    <cellStyle name="20% - Ênfase2 16 3 8" xfId="2760"/>
    <cellStyle name="20% - Ênfase2 16 4" xfId="1748"/>
    <cellStyle name="20% - Ênfase2 16 4 2" xfId="5840"/>
    <cellStyle name="20% - Ênfase2 16 4 2 2" xfId="11899"/>
    <cellStyle name="20% - Ênfase2 16 4 2 2 2" xfId="24019"/>
    <cellStyle name="20% - Ênfase2 16 4 2 2 3" xfId="36108"/>
    <cellStyle name="20% - Ênfase2 16 4 2 2 4" xfId="52466"/>
    <cellStyle name="20% - Ênfase2 16 4 2 3" xfId="17959"/>
    <cellStyle name="20% - Ênfase2 16 4 2 4" xfId="30049"/>
    <cellStyle name="20% - Ênfase2 16 4 2 5" xfId="44189"/>
    <cellStyle name="20% - Ênfase2 16 4 3" xfId="7840"/>
    <cellStyle name="20% - Ênfase2 16 4 3 2" xfId="13899"/>
    <cellStyle name="20% - Ênfase2 16 4 3 2 2" xfId="26019"/>
    <cellStyle name="20% - Ênfase2 16 4 3 2 3" xfId="38108"/>
    <cellStyle name="20% - Ênfase2 16 4 3 2 4" xfId="54466"/>
    <cellStyle name="20% - Ênfase2 16 4 3 3" xfId="19959"/>
    <cellStyle name="20% - Ênfase2 16 4 3 4" xfId="32049"/>
    <cellStyle name="20% - Ênfase2 16 4 3 5" xfId="46189"/>
    <cellStyle name="20% - Ênfase2 16 4 4" xfId="9869"/>
    <cellStyle name="20% - Ênfase2 16 4 4 2" xfId="21989"/>
    <cellStyle name="20% - Ênfase2 16 4 4 2 2" xfId="50432"/>
    <cellStyle name="20% - Ênfase2 16 4 4 3" xfId="34078"/>
    <cellStyle name="20% - Ênfase2 16 4 4 4" xfId="42155"/>
    <cellStyle name="20% - Ênfase2 16 4 5" xfId="15929"/>
    <cellStyle name="20% - Ênfase2 16 4 5 2" xfId="48383"/>
    <cellStyle name="20% - Ênfase2 16 4 6" xfId="28019"/>
    <cellStyle name="20% - Ênfase2 16 4 7" xfId="40109"/>
    <cellStyle name="20% - Ênfase2 16 4 8" xfId="3806"/>
    <cellStyle name="20% - Ênfase2 16 5" xfId="4303"/>
    <cellStyle name="20% - Ênfase2 16 5 2" xfId="10363"/>
    <cellStyle name="20% - Ênfase2 16 5 2 2" xfId="22483"/>
    <cellStyle name="20% - Ênfase2 16 5 2 3" xfId="34572"/>
    <cellStyle name="20% - Ênfase2 16 5 2 4" xfId="50929"/>
    <cellStyle name="20% - Ênfase2 16 5 3" xfId="16423"/>
    <cellStyle name="20% - Ênfase2 16 5 4" xfId="28513"/>
    <cellStyle name="20% - Ênfase2 16 5 5" xfId="42652"/>
    <cellStyle name="20% - Ênfase2 16 6" xfId="6334"/>
    <cellStyle name="20% - Ênfase2 16 6 2" xfId="12393"/>
    <cellStyle name="20% - Ênfase2 16 6 2 2" xfId="24513"/>
    <cellStyle name="20% - Ênfase2 16 6 2 3" xfId="36602"/>
    <cellStyle name="20% - Ênfase2 16 6 2 4" xfId="52960"/>
    <cellStyle name="20% - Ênfase2 16 6 3" xfId="18453"/>
    <cellStyle name="20% - Ênfase2 16 6 4" xfId="30543"/>
    <cellStyle name="20% - Ênfase2 16 6 5" xfId="44683"/>
    <cellStyle name="20% - Ênfase2 16 7" xfId="8333"/>
    <cellStyle name="20% - Ênfase2 16 7 2" xfId="20453"/>
    <cellStyle name="20% - Ênfase2 16 7 2 2" xfId="48880"/>
    <cellStyle name="20% - Ênfase2 16 7 3" xfId="32542"/>
    <cellStyle name="20% - Ênfase2 16 7 4" xfId="40603"/>
    <cellStyle name="20% - Ênfase2 16 8" xfId="14393"/>
    <cellStyle name="20% - Ênfase2 16 8 2" xfId="46834"/>
    <cellStyle name="20% - Ênfase2 16 9" xfId="26513"/>
    <cellStyle name="20% - Ênfase2 17" xfId="109"/>
    <cellStyle name="20% - Ênfase2 17 10" xfId="38605"/>
    <cellStyle name="20% - Ênfase2 17 11" xfId="2255"/>
    <cellStyle name="20% - Ênfase2 17 2" xfId="1207"/>
    <cellStyle name="20% - Ênfase2 17 2 2" xfId="5305"/>
    <cellStyle name="20% - Ênfase2 17 2 2 2" xfId="11364"/>
    <cellStyle name="20% - Ênfase2 17 2 2 2 2" xfId="23484"/>
    <cellStyle name="20% - Ênfase2 17 2 2 2 3" xfId="35573"/>
    <cellStyle name="20% - Ênfase2 17 2 2 2 4" xfId="51931"/>
    <cellStyle name="20% - Ênfase2 17 2 2 3" xfId="17424"/>
    <cellStyle name="20% - Ênfase2 17 2 2 4" xfId="29514"/>
    <cellStyle name="20% - Ênfase2 17 2 2 5" xfId="43654"/>
    <cellStyle name="20% - Ênfase2 17 2 3" xfId="7330"/>
    <cellStyle name="20% - Ênfase2 17 2 3 2" xfId="13389"/>
    <cellStyle name="20% - Ênfase2 17 2 3 2 2" xfId="25509"/>
    <cellStyle name="20% - Ênfase2 17 2 3 2 3" xfId="37598"/>
    <cellStyle name="20% - Ênfase2 17 2 3 2 4" xfId="53956"/>
    <cellStyle name="20% - Ênfase2 17 2 3 3" xfId="19449"/>
    <cellStyle name="20% - Ênfase2 17 2 3 4" xfId="31539"/>
    <cellStyle name="20% - Ênfase2 17 2 3 5" xfId="45679"/>
    <cellStyle name="20% - Ênfase2 17 2 4" xfId="9334"/>
    <cellStyle name="20% - Ênfase2 17 2 4 2" xfId="21454"/>
    <cellStyle name="20% - Ênfase2 17 2 4 2 2" xfId="49896"/>
    <cellStyle name="20% - Ênfase2 17 2 4 3" xfId="33543"/>
    <cellStyle name="20% - Ênfase2 17 2 4 4" xfId="41619"/>
    <cellStyle name="20% - Ênfase2 17 2 5" xfId="15394"/>
    <cellStyle name="20% - Ênfase2 17 2 5 2" xfId="47847"/>
    <cellStyle name="20% - Ênfase2 17 2 6" xfId="27509"/>
    <cellStyle name="20% - Ênfase2 17 2 7" xfId="39599"/>
    <cellStyle name="20% - Ênfase2 17 2 8" xfId="3269"/>
    <cellStyle name="20% - Ênfase2 17 3" xfId="697"/>
    <cellStyle name="20% - Ênfase2 17 3 2" xfId="4809"/>
    <cellStyle name="20% - Ênfase2 17 3 2 2" xfId="10868"/>
    <cellStyle name="20% - Ênfase2 17 3 2 2 2" xfId="22988"/>
    <cellStyle name="20% - Ênfase2 17 3 2 2 3" xfId="35077"/>
    <cellStyle name="20% - Ênfase2 17 3 2 2 4" xfId="51435"/>
    <cellStyle name="20% - Ênfase2 17 3 2 3" xfId="16928"/>
    <cellStyle name="20% - Ênfase2 17 3 2 4" xfId="29018"/>
    <cellStyle name="20% - Ênfase2 17 3 2 5" xfId="43158"/>
    <cellStyle name="20% - Ênfase2 17 3 3" xfId="6834"/>
    <cellStyle name="20% - Ênfase2 17 3 3 2" xfId="12893"/>
    <cellStyle name="20% - Ênfase2 17 3 3 2 2" xfId="25013"/>
    <cellStyle name="20% - Ênfase2 17 3 3 2 3" xfId="37102"/>
    <cellStyle name="20% - Ênfase2 17 3 3 2 4" xfId="53460"/>
    <cellStyle name="20% - Ênfase2 17 3 3 3" xfId="18953"/>
    <cellStyle name="20% - Ênfase2 17 3 3 4" xfId="31043"/>
    <cellStyle name="20% - Ênfase2 17 3 3 5" xfId="45183"/>
    <cellStyle name="20% - Ênfase2 17 3 4" xfId="8838"/>
    <cellStyle name="20% - Ênfase2 17 3 4 2" xfId="20958"/>
    <cellStyle name="20% - Ênfase2 17 3 4 2 2" xfId="49390"/>
    <cellStyle name="20% - Ênfase2 17 3 4 3" xfId="33047"/>
    <cellStyle name="20% - Ênfase2 17 3 4 4" xfId="41113"/>
    <cellStyle name="20% - Ênfase2 17 3 5" xfId="14898"/>
    <cellStyle name="20% - Ênfase2 17 3 5 2" xfId="47342"/>
    <cellStyle name="20% - Ênfase2 17 3 6" xfId="27013"/>
    <cellStyle name="20% - Ênfase2 17 3 7" xfId="39103"/>
    <cellStyle name="20% - Ênfase2 17 3 8" xfId="2762"/>
    <cellStyle name="20% - Ênfase2 17 4" xfId="1750"/>
    <cellStyle name="20% - Ênfase2 17 4 2" xfId="5842"/>
    <cellStyle name="20% - Ênfase2 17 4 2 2" xfId="11901"/>
    <cellStyle name="20% - Ênfase2 17 4 2 2 2" xfId="24021"/>
    <cellStyle name="20% - Ênfase2 17 4 2 2 3" xfId="36110"/>
    <cellStyle name="20% - Ênfase2 17 4 2 2 4" xfId="52468"/>
    <cellStyle name="20% - Ênfase2 17 4 2 3" xfId="17961"/>
    <cellStyle name="20% - Ênfase2 17 4 2 4" xfId="30051"/>
    <cellStyle name="20% - Ênfase2 17 4 2 5" xfId="44191"/>
    <cellStyle name="20% - Ênfase2 17 4 3" xfId="7842"/>
    <cellStyle name="20% - Ênfase2 17 4 3 2" xfId="13901"/>
    <cellStyle name="20% - Ênfase2 17 4 3 2 2" xfId="26021"/>
    <cellStyle name="20% - Ênfase2 17 4 3 2 3" xfId="38110"/>
    <cellStyle name="20% - Ênfase2 17 4 3 2 4" xfId="54468"/>
    <cellStyle name="20% - Ênfase2 17 4 3 3" xfId="19961"/>
    <cellStyle name="20% - Ênfase2 17 4 3 4" xfId="32051"/>
    <cellStyle name="20% - Ênfase2 17 4 3 5" xfId="46191"/>
    <cellStyle name="20% - Ênfase2 17 4 4" xfId="9871"/>
    <cellStyle name="20% - Ênfase2 17 4 4 2" xfId="21991"/>
    <cellStyle name="20% - Ênfase2 17 4 4 2 2" xfId="50434"/>
    <cellStyle name="20% - Ênfase2 17 4 4 3" xfId="34080"/>
    <cellStyle name="20% - Ênfase2 17 4 4 4" xfId="42157"/>
    <cellStyle name="20% - Ênfase2 17 4 5" xfId="15931"/>
    <cellStyle name="20% - Ênfase2 17 4 5 2" xfId="48385"/>
    <cellStyle name="20% - Ênfase2 17 4 6" xfId="28021"/>
    <cellStyle name="20% - Ênfase2 17 4 7" xfId="40111"/>
    <cellStyle name="20% - Ênfase2 17 4 8" xfId="3808"/>
    <cellStyle name="20% - Ênfase2 17 5" xfId="4305"/>
    <cellStyle name="20% - Ênfase2 17 5 2" xfId="10365"/>
    <cellStyle name="20% - Ênfase2 17 5 2 2" xfId="22485"/>
    <cellStyle name="20% - Ênfase2 17 5 2 3" xfId="34574"/>
    <cellStyle name="20% - Ênfase2 17 5 2 4" xfId="50931"/>
    <cellStyle name="20% - Ênfase2 17 5 3" xfId="16425"/>
    <cellStyle name="20% - Ênfase2 17 5 4" xfId="28515"/>
    <cellStyle name="20% - Ênfase2 17 5 5" xfId="42654"/>
    <cellStyle name="20% - Ênfase2 17 6" xfId="6336"/>
    <cellStyle name="20% - Ênfase2 17 6 2" xfId="12395"/>
    <cellStyle name="20% - Ênfase2 17 6 2 2" xfId="24515"/>
    <cellStyle name="20% - Ênfase2 17 6 2 3" xfId="36604"/>
    <cellStyle name="20% - Ênfase2 17 6 2 4" xfId="52962"/>
    <cellStyle name="20% - Ênfase2 17 6 3" xfId="18455"/>
    <cellStyle name="20% - Ênfase2 17 6 4" xfId="30545"/>
    <cellStyle name="20% - Ênfase2 17 6 5" xfId="44685"/>
    <cellStyle name="20% - Ênfase2 17 7" xfId="8335"/>
    <cellStyle name="20% - Ênfase2 17 7 2" xfId="20455"/>
    <cellStyle name="20% - Ênfase2 17 7 2 2" xfId="48882"/>
    <cellStyle name="20% - Ênfase2 17 7 3" xfId="32544"/>
    <cellStyle name="20% - Ênfase2 17 7 4" xfId="40605"/>
    <cellStyle name="20% - Ênfase2 17 8" xfId="14395"/>
    <cellStyle name="20% - Ênfase2 17 8 2" xfId="46836"/>
    <cellStyle name="20% - Ênfase2 17 9" xfId="26515"/>
    <cellStyle name="20% - Ênfase2 18" xfId="111"/>
    <cellStyle name="20% - Ênfase2 18 10" xfId="38606"/>
    <cellStyle name="20% - Ênfase2 18 11" xfId="2256"/>
    <cellStyle name="20% - Ênfase2 18 2" xfId="1208"/>
    <cellStyle name="20% - Ênfase2 18 2 2" xfId="5306"/>
    <cellStyle name="20% - Ênfase2 18 2 2 2" xfId="11365"/>
    <cellStyle name="20% - Ênfase2 18 2 2 2 2" xfId="23485"/>
    <cellStyle name="20% - Ênfase2 18 2 2 2 3" xfId="35574"/>
    <cellStyle name="20% - Ênfase2 18 2 2 2 4" xfId="51932"/>
    <cellStyle name="20% - Ênfase2 18 2 2 3" xfId="17425"/>
    <cellStyle name="20% - Ênfase2 18 2 2 4" xfId="29515"/>
    <cellStyle name="20% - Ênfase2 18 2 2 5" xfId="43655"/>
    <cellStyle name="20% - Ênfase2 18 2 3" xfId="7331"/>
    <cellStyle name="20% - Ênfase2 18 2 3 2" xfId="13390"/>
    <cellStyle name="20% - Ênfase2 18 2 3 2 2" xfId="25510"/>
    <cellStyle name="20% - Ênfase2 18 2 3 2 3" xfId="37599"/>
    <cellStyle name="20% - Ênfase2 18 2 3 2 4" xfId="53957"/>
    <cellStyle name="20% - Ênfase2 18 2 3 3" xfId="19450"/>
    <cellStyle name="20% - Ênfase2 18 2 3 4" xfId="31540"/>
    <cellStyle name="20% - Ênfase2 18 2 3 5" xfId="45680"/>
    <cellStyle name="20% - Ênfase2 18 2 4" xfId="9335"/>
    <cellStyle name="20% - Ênfase2 18 2 4 2" xfId="21455"/>
    <cellStyle name="20% - Ênfase2 18 2 4 2 2" xfId="49897"/>
    <cellStyle name="20% - Ênfase2 18 2 4 3" xfId="33544"/>
    <cellStyle name="20% - Ênfase2 18 2 4 4" xfId="41620"/>
    <cellStyle name="20% - Ênfase2 18 2 5" xfId="15395"/>
    <cellStyle name="20% - Ênfase2 18 2 5 2" xfId="47848"/>
    <cellStyle name="20% - Ênfase2 18 2 6" xfId="27510"/>
    <cellStyle name="20% - Ênfase2 18 2 7" xfId="39600"/>
    <cellStyle name="20% - Ênfase2 18 2 8" xfId="3270"/>
    <cellStyle name="20% - Ênfase2 18 3" xfId="698"/>
    <cellStyle name="20% - Ênfase2 18 3 2" xfId="4810"/>
    <cellStyle name="20% - Ênfase2 18 3 2 2" xfId="10869"/>
    <cellStyle name="20% - Ênfase2 18 3 2 2 2" xfId="22989"/>
    <cellStyle name="20% - Ênfase2 18 3 2 2 3" xfId="35078"/>
    <cellStyle name="20% - Ênfase2 18 3 2 2 4" xfId="51436"/>
    <cellStyle name="20% - Ênfase2 18 3 2 3" xfId="16929"/>
    <cellStyle name="20% - Ênfase2 18 3 2 4" xfId="29019"/>
    <cellStyle name="20% - Ênfase2 18 3 2 5" xfId="43159"/>
    <cellStyle name="20% - Ênfase2 18 3 3" xfId="6835"/>
    <cellStyle name="20% - Ênfase2 18 3 3 2" xfId="12894"/>
    <cellStyle name="20% - Ênfase2 18 3 3 2 2" xfId="25014"/>
    <cellStyle name="20% - Ênfase2 18 3 3 2 3" xfId="37103"/>
    <cellStyle name="20% - Ênfase2 18 3 3 2 4" xfId="53461"/>
    <cellStyle name="20% - Ênfase2 18 3 3 3" xfId="18954"/>
    <cellStyle name="20% - Ênfase2 18 3 3 4" xfId="31044"/>
    <cellStyle name="20% - Ênfase2 18 3 3 5" xfId="45184"/>
    <cellStyle name="20% - Ênfase2 18 3 4" xfId="8839"/>
    <cellStyle name="20% - Ênfase2 18 3 4 2" xfId="20959"/>
    <cellStyle name="20% - Ênfase2 18 3 4 2 2" xfId="49391"/>
    <cellStyle name="20% - Ênfase2 18 3 4 3" xfId="33048"/>
    <cellStyle name="20% - Ênfase2 18 3 4 4" xfId="41114"/>
    <cellStyle name="20% - Ênfase2 18 3 5" xfId="14899"/>
    <cellStyle name="20% - Ênfase2 18 3 5 2" xfId="47343"/>
    <cellStyle name="20% - Ênfase2 18 3 6" xfId="27014"/>
    <cellStyle name="20% - Ênfase2 18 3 7" xfId="39104"/>
    <cellStyle name="20% - Ênfase2 18 3 8" xfId="2763"/>
    <cellStyle name="20% - Ênfase2 18 4" xfId="1751"/>
    <cellStyle name="20% - Ênfase2 18 4 2" xfId="5843"/>
    <cellStyle name="20% - Ênfase2 18 4 2 2" xfId="11902"/>
    <cellStyle name="20% - Ênfase2 18 4 2 2 2" xfId="24022"/>
    <cellStyle name="20% - Ênfase2 18 4 2 2 3" xfId="36111"/>
    <cellStyle name="20% - Ênfase2 18 4 2 2 4" xfId="52469"/>
    <cellStyle name="20% - Ênfase2 18 4 2 3" xfId="17962"/>
    <cellStyle name="20% - Ênfase2 18 4 2 4" xfId="30052"/>
    <cellStyle name="20% - Ênfase2 18 4 2 5" xfId="44192"/>
    <cellStyle name="20% - Ênfase2 18 4 3" xfId="7843"/>
    <cellStyle name="20% - Ênfase2 18 4 3 2" xfId="13902"/>
    <cellStyle name="20% - Ênfase2 18 4 3 2 2" xfId="26022"/>
    <cellStyle name="20% - Ênfase2 18 4 3 2 3" xfId="38111"/>
    <cellStyle name="20% - Ênfase2 18 4 3 2 4" xfId="54469"/>
    <cellStyle name="20% - Ênfase2 18 4 3 3" xfId="19962"/>
    <cellStyle name="20% - Ênfase2 18 4 3 4" xfId="32052"/>
    <cellStyle name="20% - Ênfase2 18 4 3 5" xfId="46192"/>
    <cellStyle name="20% - Ênfase2 18 4 4" xfId="9872"/>
    <cellStyle name="20% - Ênfase2 18 4 4 2" xfId="21992"/>
    <cellStyle name="20% - Ênfase2 18 4 4 2 2" xfId="50435"/>
    <cellStyle name="20% - Ênfase2 18 4 4 3" xfId="34081"/>
    <cellStyle name="20% - Ênfase2 18 4 4 4" xfId="42158"/>
    <cellStyle name="20% - Ênfase2 18 4 5" xfId="15932"/>
    <cellStyle name="20% - Ênfase2 18 4 5 2" xfId="48386"/>
    <cellStyle name="20% - Ênfase2 18 4 6" xfId="28022"/>
    <cellStyle name="20% - Ênfase2 18 4 7" xfId="40112"/>
    <cellStyle name="20% - Ênfase2 18 4 8" xfId="3809"/>
    <cellStyle name="20% - Ênfase2 18 5" xfId="4306"/>
    <cellStyle name="20% - Ênfase2 18 5 2" xfId="10366"/>
    <cellStyle name="20% - Ênfase2 18 5 2 2" xfId="22486"/>
    <cellStyle name="20% - Ênfase2 18 5 2 3" xfId="34575"/>
    <cellStyle name="20% - Ênfase2 18 5 2 4" xfId="50932"/>
    <cellStyle name="20% - Ênfase2 18 5 3" xfId="16426"/>
    <cellStyle name="20% - Ênfase2 18 5 4" xfId="28516"/>
    <cellStyle name="20% - Ênfase2 18 5 5" xfId="42655"/>
    <cellStyle name="20% - Ênfase2 18 6" xfId="6337"/>
    <cellStyle name="20% - Ênfase2 18 6 2" xfId="12396"/>
    <cellStyle name="20% - Ênfase2 18 6 2 2" xfId="24516"/>
    <cellStyle name="20% - Ênfase2 18 6 2 3" xfId="36605"/>
    <cellStyle name="20% - Ênfase2 18 6 2 4" xfId="52963"/>
    <cellStyle name="20% - Ênfase2 18 6 3" xfId="18456"/>
    <cellStyle name="20% - Ênfase2 18 6 4" xfId="30546"/>
    <cellStyle name="20% - Ênfase2 18 6 5" xfId="44686"/>
    <cellStyle name="20% - Ênfase2 18 7" xfId="8336"/>
    <cellStyle name="20% - Ênfase2 18 7 2" xfId="20456"/>
    <cellStyle name="20% - Ênfase2 18 7 2 2" xfId="48883"/>
    <cellStyle name="20% - Ênfase2 18 7 3" xfId="32545"/>
    <cellStyle name="20% - Ênfase2 18 7 4" xfId="40606"/>
    <cellStyle name="20% - Ênfase2 18 8" xfId="14396"/>
    <cellStyle name="20% - Ênfase2 18 8 2" xfId="46837"/>
    <cellStyle name="20% - Ênfase2 18 9" xfId="26516"/>
    <cellStyle name="20% - Ênfase2 19" xfId="112"/>
    <cellStyle name="20% - Ênfase2 19 10" xfId="38607"/>
    <cellStyle name="20% - Ênfase2 19 11" xfId="2257"/>
    <cellStyle name="20% - Ênfase2 19 2" xfId="1209"/>
    <cellStyle name="20% - Ênfase2 19 2 2" xfId="5307"/>
    <cellStyle name="20% - Ênfase2 19 2 2 2" xfId="11366"/>
    <cellStyle name="20% - Ênfase2 19 2 2 2 2" xfId="23486"/>
    <cellStyle name="20% - Ênfase2 19 2 2 2 3" xfId="35575"/>
    <cellStyle name="20% - Ênfase2 19 2 2 2 4" xfId="51933"/>
    <cellStyle name="20% - Ênfase2 19 2 2 3" xfId="17426"/>
    <cellStyle name="20% - Ênfase2 19 2 2 4" xfId="29516"/>
    <cellStyle name="20% - Ênfase2 19 2 2 5" xfId="43656"/>
    <cellStyle name="20% - Ênfase2 19 2 3" xfId="7332"/>
    <cellStyle name="20% - Ênfase2 19 2 3 2" xfId="13391"/>
    <cellStyle name="20% - Ênfase2 19 2 3 2 2" xfId="25511"/>
    <cellStyle name="20% - Ênfase2 19 2 3 2 3" xfId="37600"/>
    <cellStyle name="20% - Ênfase2 19 2 3 2 4" xfId="53958"/>
    <cellStyle name="20% - Ênfase2 19 2 3 3" xfId="19451"/>
    <cellStyle name="20% - Ênfase2 19 2 3 4" xfId="31541"/>
    <cellStyle name="20% - Ênfase2 19 2 3 5" xfId="45681"/>
    <cellStyle name="20% - Ênfase2 19 2 4" xfId="9336"/>
    <cellStyle name="20% - Ênfase2 19 2 4 2" xfId="21456"/>
    <cellStyle name="20% - Ênfase2 19 2 4 2 2" xfId="49898"/>
    <cellStyle name="20% - Ênfase2 19 2 4 3" xfId="33545"/>
    <cellStyle name="20% - Ênfase2 19 2 4 4" xfId="41621"/>
    <cellStyle name="20% - Ênfase2 19 2 5" xfId="15396"/>
    <cellStyle name="20% - Ênfase2 19 2 5 2" xfId="47849"/>
    <cellStyle name="20% - Ênfase2 19 2 6" xfId="27511"/>
    <cellStyle name="20% - Ênfase2 19 2 7" xfId="39601"/>
    <cellStyle name="20% - Ênfase2 19 2 8" xfId="3271"/>
    <cellStyle name="20% - Ênfase2 19 3" xfId="699"/>
    <cellStyle name="20% - Ênfase2 19 3 2" xfId="4811"/>
    <cellStyle name="20% - Ênfase2 19 3 2 2" xfId="10870"/>
    <cellStyle name="20% - Ênfase2 19 3 2 2 2" xfId="22990"/>
    <cellStyle name="20% - Ênfase2 19 3 2 2 3" xfId="35079"/>
    <cellStyle name="20% - Ênfase2 19 3 2 2 4" xfId="51437"/>
    <cellStyle name="20% - Ênfase2 19 3 2 3" xfId="16930"/>
    <cellStyle name="20% - Ênfase2 19 3 2 4" xfId="29020"/>
    <cellStyle name="20% - Ênfase2 19 3 2 5" xfId="43160"/>
    <cellStyle name="20% - Ênfase2 19 3 3" xfId="6836"/>
    <cellStyle name="20% - Ênfase2 19 3 3 2" xfId="12895"/>
    <cellStyle name="20% - Ênfase2 19 3 3 2 2" xfId="25015"/>
    <cellStyle name="20% - Ênfase2 19 3 3 2 3" xfId="37104"/>
    <cellStyle name="20% - Ênfase2 19 3 3 2 4" xfId="53462"/>
    <cellStyle name="20% - Ênfase2 19 3 3 3" xfId="18955"/>
    <cellStyle name="20% - Ênfase2 19 3 3 4" xfId="31045"/>
    <cellStyle name="20% - Ênfase2 19 3 3 5" xfId="45185"/>
    <cellStyle name="20% - Ênfase2 19 3 4" xfId="8840"/>
    <cellStyle name="20% - Ênfase2 19 3 4 2" xfId="20960"/>
    <cellStyle name="20% - Ênfase2 19 3 4 2 2" xfId="49392"/>
    <cellStyle name="20% - Ênfase2 19 3 4 3" xfId="33049"/>
    <cellStyle name="20% - Ênfase2 19 3 4 4" xfId="41115"/>
    <cellStyle name="20% - Ênfase2 19 3 5" xfId="14900"/>
    <cellStyle name="20% - Ênfase2 19 3 5 2" xfId="47344"/>
    <cellStyle name="20% - Ênfase2 19 3 6" xfId="27015"/>
    <cellStyle name="20% - Ênfase2 19 3 7" xfId="39105"/>
    <cellStyle name="20% - Ênfase2 19 3 8" xfId="2764"/>
    <cellStyle name="20% - Ênfase2 19 4" xfId="1752"/>
    <cellStyle name="20% - Ênfase2 19 4 2" xfId="5844"/>
    <cellStyle name="20% - Ênfase2 19 4 2 2" xfId="11903"/>
    <cellStyle name="20% - Ênfase2 19 4 2 2 2" xfId="24023"/>
    <cellStyle name="20% - Ênfase2 19 4 2 2 3" xfId="36112"/>
    <cellStyle name="20% - Ênfase2 19 4 2 2 4" xfId="52470"/>
    <cellStyle name="20% - Ênfase2 19 4 2 3" xfId="17963"/>
    <cellStyle name="20% - Ênfase2 19 4 2 4" xfId="30053"/>
    <cellStyle name="20% - Ênfase2 19 4 2 5" xfId="44193"/>
    <cellStyle name="20% - Ênfase2 19 4 3" xfId="7844"/>
    <cellStyle name="20% - Ênfase2 19 4 3 2" xfId="13903"/>
    <cellStyle name="20% - Ênfase2 19 4 3 2 2" xfId="26023"/>
    <cellStyle name="20% - Ênfase2 19 4 3 2 3" xfId="38112"/>
    <cellStyle name="20% - Ênfase2 19 4 3 2 4" xfId="54470"/>
    <cellStyle name="20% - Ênfase2 19 4 3 3" xfId="19963"/>
    <cellStyle name="20% - Ênfase2 19 4 3 4" xfId="32053"/>
    <cellStyle name="20% - Ênfase2 19 4 3 5" xfId="46193"/>
    <cellStyle name="20% - Ênfase2 19 4 4" xfId="9873"/>
    <cellStyle name="20% - Ênfase2 19 4 4 2" xfId="21993"/>
    <cellStyle name="20% - Ênfase2 19 4 4 2 2" xfId="50436"/>
    <cellStyle name="20% - Ênfase2 19 4 4 3" xfId="34082"/>
    <cellStyle name="20% - Ênfase2 19 4 4 4" xfId="42159"/>
    <cellStyle name="20% - Ênfase2 19 4 5" xfId="15933"/>
    <cellStyle name="20% - Ênfase2 19 4 5 2" xfId="48387"/>
    <cellStyle name="20% - Ênfase2 19 4 6" xfId="28023"/>
    <cellStyle name="20% - Ênfase2 19 4 7" xfId="40113"/>
    <cellStyle name="20% - Ênfase2 19 4 8" xfId="3810"/>
    <cellStyle name="20% - Ênfase2 19 5" xfId="4307"/>
    <cellStyle name="20% - Ênfase2 19 5 2" xfId="10367"/>
    <cellStyle name="20% - Ênfase2 19 5 2 2" xfId="22487"/>
    <cellStyle name="20% - Ênfase2 19 5 2 3" xfId="34576"/>
    <cellStyle name="20% - Ênfase2 19 5 2 4" xfId="50933"/>
    <cellStyle name="20% - Ênfase2 19 5 3" xfId="16427"/>
    <cellStyle name="20% - Ênfase2 19 5 4" xfId="28517"/>
    <cellStyle name="20% - Ênfase2 19 5 5" xfId="42656"/>
    <cellStyle name="20% - Ênfase2 19 6" xfId="6338"/>
    <cellStyle name="20% - Ênfase2 19 6 2" xfId="12397"/>
    <cellStyle name="20% - Ênfase2 19 6 2 2" xfId="24517"/>
    <cellStyle name="20% - Ênfase2 19 6 2 3" xfId="36606"/>
    <cellStyle name="20% - Ênfase2 19 6 2 4" xfId="52964"/>
    <cellStyle name="20% - Ênfase2 19 6 3" xfId="18457"/>
    <cellStyle name="20% - Ênfase2 19 6 4" xfId="30547"/>
    <cellStyle name="20% - Ênfase2 19 6 5" xfId="44687"/>
    <cellStyle name="20% - Ênfase2 19 7" xfId="8337"/>
    <cellStyle name="20% - Ênfase2 19 7 2" xfId="20457"/>
    <cellStyle name="20% - Ênfase2 19 7 2 2" xfId="48884"/>
    <cellStyle name="20% - Ênfase2 19 7 3" xfId="32546"/>
    <cellStyle name="20% - Ênfase2 19 7 4" xfId="40607"/>
    <cellStyle name="20% - Ênfase2 19 8" xfId="14397"/>
    <cellStyle name="20% - Ênfase2 19 8 2" xfId="46838"/>
    <cellStyle name="20% - Ênfase2 19 9" xfId="26517"/>
    <cellStyle name="20% - Ênfase2 2" xfId="113"/>
    <cellStyle name="20% - Ênfase2 2 10" xfId="26518"/>
    <cellStyle name="20% - Ênfase2 2 11" xfId="38608"/>
    <cellStyle name="20% - Ênfase2 2 12" xfId="2258"/>
    <cellStyle name="20% - Ênfase2 2 2" xfId="119"/>
    <cellStyle name="20% - Ênfase2 2 2 10" xfId="38614"/>
    <cellStyle name="20% - Ênfase2 2 2 11" xfId="2264"/>
    <cellStyle name="20% - Ênfase2 2 2 2" xfId="1216"/>
    <cellStyle name="20% - Ênfase2 2 2 2 2" xfId="5314"/>
    <cellStyle name="20% - Ênfase2 2 2 2 2 2" xfId="11373"/>
    <cellStyle name="20% - Ênfase2 2 2 2 2 2 2" xfId="23493"/>
    <cellStyle name="20% - Ênfase2 2 2 2 2 2 3" xfId="35582"/>
    <cellStyle name="20% - Ênfase2 2 2 2 2 2 4" xfId="51940"/>
    <cellStyle name="20% - Ênfase2 2 2 2 2 3" xfId="17433"/>
    <cellStyle name="20% - Ênfase2 2 2 2 2 4" xfId="29523"/>
    <cellStyle name="20% - Ênfase2 2 2 2 2 5" xfId="43663"/>
    <cellStyle name="20% - Ênfase2 2 2 2 3" xfId="7339"/>
    <cellStyle name="20% - Ênfase2 2 2 2 3 2" xfId="13398"/>
    <cellStyle name="20% - Ênfase2 2 2 2 3 2 2" xfId="25518"/>
    <cellStyle name="20% - Ênfase2 2 2 2 3 2 3" xfId="37607"/>
    <cellStyle name="20% - Ênfase2 2 2 2 3 2 4" xfId="53965"/>
    <cellStyle name="20% - Ênfase2 2 2 2 3 3" xfId="19458"/>
    <cellStyle name="20% - Ênfase2 2 2 2 3 4" xfId="31548"/>
    <cellStyle name="20% - Ênfase2 2 2 2 3 5" xfId="45688"/>
    <cellStyle name="20% - Ênfase2 2 2 2 4" xfId="9343"/>
    <cellStyle name="20% - Ênfase2 2 2 2 4 2" xfId="21463"/>
    <cellStyle name="20% - Ênfase2 2 2 2 4 2 2" xfId="49905"/>
    <cellStyle name="20% - Ênfase2 2 2 2 4 3" xfId="33552"/>
    <cellStyle name="20% - Ênfase2 2 2 2 4 4" xfId="41628"/>
    <cellStyle name="20% - Ênfase2 2 2 2 5" xfId="15403"/>
    <cellStyle name="20% - Ênfase2 2 2 2 5 2" xfId="47856"/>
    <cellStyle name="20% - Ênfase2 2 2 2 6" xfId="27518"/>
    <cellStyle name="20% - Ênfase2 2 2 2 7" xfId="39608"/>
    <cellStyle name="20% - Ênfase2 2 2 2 8" xfId="3278"/>
    <cellStyle name="20% - Ênfase2 2 2 3" xfId="706"/>
    <cellStyle name="20% - Ênfase2 2 2 3 2" xfId="4818"/>
    <cellStyle name="20% - Ênfase2 2 2 3 2 2" xfId="10877"/>
    <cellStyle name="20% - Ênfase2 2 2 3 2 2 2" xfId="22997"/>
    <cellStyle name="20% - Ênfase2 2 2 3 2 2 3" xfId="35086"/>
    <cellStyle name="20% - Ênfase2 2 2 3 2 2 4" xfId="51444"/>
    <cellStyle name="20% - Ênfase2 2 2 3 2 3" xfId="16937"/>
    <cellStyle name="20% - Ênfase2 2 2 3 2 4" xfId="29027"/>
    <cellStyle name="20% - Ênfase2 2 2 3 2 5" xfId="43167"/>
    <cellStyle name="20% - Ênfase2 2 2 3 3" xfId="6843"/>
    <cellStyle name="20% - Ênfase2 2 2 3 3 2" xfId="12902"/>
    <cellStyle name="20% - Ênfase2 2 2 3 3 2 2" xfId="25022"/>
    <cellStyle name="20% - Ênfase2 2 2 3 3 2 3" xfId="37111"/>
    <cellStyle name="20% - Ênfase2 2 2 3 3 2 4" xfId="53469"/>
    <cellStyle name="20% - Ênfase2 2 2 3 3 3" xfId="18962"/>
    <cellStyle name="20% - Ênfase2 2 2 3 3 4" xfId="31052"/>
    <cellStyle name="20% - Ênfase2 2 2 3 3 5" xfId="45192"/>
    <cellStyle name="20% - Ênfase2 2 2 3 4" xfId="8847"/>
    <cellStyle name="20% - Ênfase2 2 2 3 4 2" xfId="20967"/>
    <cellStyle name="20% - Ênfase2 2 2 3 4 2 2" xfId="49399"/>
    <cellStyle name="20% - Ênfase2 2 2 3 4 3" xfId="33056"/>
    <cellStyle name="20% - Ênfase2 2 2 3 4 4" xfId="41122"/>
    <cellStyle name="20% - Ênfase2 2 2 3 5" xfId="14907"/>
    <cellStyle name="20% - Ênfase2 2 2 3 5 2" xfId="47351"/>
    <cellStyle name="20% - Ênfase2 2 2 3 6" xfId="27022"/>
    <cellStyle name="20% - Ênfase2 2 2 3 7" xfId="39112"/>
    <cellStyle name="20% - Ênfase2 2 2 3 8" xfId="2771"/>
    <cellStyle name="20% - Ênfase2 2 2 4" xfId="1759"/>
    <cellStyle name="20% - Ênfase2 2 2 4 2" xfId="5851"/>
    <cellStyle name="20% - Ênfase2 2 2 4 2 2" xfId="11910"/>
    <cellStyle name="20% - Ênfase2 2 2 4 2 2 2" xfId="24030"/>
    <cellStyle name="20% - Ênfase2 2 2 4 2 2 3" xfId="36119"/>
    <cellStyle name="20% - Ênfase2 2 2 4 2 2 4" xfId="52477"/>
    <cellStyle name="20% - Ênfase2 2 2 4 2 3" xfId="17970"/>
    <cellStyle name="20% - Ênfase2 2 2 4 2 4" xfId="30060"/>
    <cellStyle name="20% - Ênfase2 2 2 4 2 5" xfId="44200"/>
    <cellStyle name="20% - Ênfase2 2 2 4 3" xfId="7851"/>
    <cellStyle name="20% - Ênfase2 2 2 4 3 2" xfId="13910"/>
    <cellStyle name="20% - Ênfase2 2 2 4 3 2 2" xfId="26030"/>
    <cellStyle name="20% - Ênfase2 2 2 4 3 2 3" xfId="38119"/>
    <cellStyle name="20% - Ênfase2 2 2 4 3 2 4" xfId="54477"/>
    <cellStyle name="20% - Ênfase2 2 2 4 3 3" xfId="19970"/>
    <cellStyle name="20% - Ênfase2 2 2 4 3 4" xfId="32060"/>
    <cellStyle name="20% - Ênfase2 2 2 4 3 5" xfId="46200"/>
    <cellStyle name="20% - Ênfase2 2 2 4 4" xfId="9880"/>
    <cellStyle name="20% - Ênfase2 2 2 4 4 2" xfId="22000"/>
    <cellStyle name="20% - Ênfase2 2 2 4 4 2 2" xfId="50443"/>
    <cellStyle name="20% - Ênfase2 2 2 4 4 3" xfId="34089"/>
    <cellStyle name="20% - Ênfase2 2 2 4 4 4" xfId="42166"/>
    <cellStyle name="20% - Ênfase2 2 2 4 5" xfId="15940"/>
    <cellStyle name="20% - Ênfase2 2 2 4 5 2" xfId="48394"/>
    <cellStyle name="20% - Ênfase2 2 2 4 6" xfId="28030"/>
    <cellStyle name="20% - Ênfase2 2 2 4 7" xfId="40120"/>
    <cellStyle name="20% - Ênfase2 2 2 4 8" xfId="3817"/>
    <cellStyle name="20% - Ênfase2 2 2 5" xfId="4314"/>
    <cellStyle name="20% - Ênfase2 2 2 5 2" xfId="10374"/>
    <cellStyle name="20% - Ênfase2 2 2 5 2 2" xfId="22494"/>
    <cellStyle name="20% - Ênfase2 2 2 5 2 3" xfId="34583"/>
    <cellStyle name="20% - Ênfase2 2 2 5 2 4" xfId="50940"/>
    <cellStyle name="20% - Ênfase2 2 2 5 3" xfId="16434"/>
    <cellStyle name="20% - Ênfase2 2 2 5 4" xfId="28524"/>
    <cellStyle name="20% - Ênfase2 2 2 5 5" xfId="42663"/>
    <cellStyle name="20% - Ênfase2 2 2 6" xfId="6345"/>
    <cellStyle name="20% - Ênfase2 2 2 6 2" xfId="12404"/>
    <cellStyle name="20% - Ênfase2 2 2 6 2 2" xfId="24524"/>
    <cellStyle name="20% - Ênfase2 2 2 6 2 3" xfId="36613"/>
    <cellStyle name="20% - Ênfase2 2 2 6 2 4" xfId="52971"/>
    <cellStyle name="20% - Ênfase2 2 2 6 3" xfId="18464"/>
    <cellStyle name="20% - Ênfase2 2 2 6 4" xfId="30554"/>
    <cellStyle name="20% - Ênfase2 2 2 6 5" xfId="44694"/>
    <cellStyle name="20% - Ênfase2 2 2 7" xfId="8344"/>
    <cellStyle name="20% - Ênfase2 2 2 7 2" xfId="20464"/>
    <cellStyle name="20% - Ênfase2 2 2 7 2 2" xfId="48891"/>
    <cellStyle name="20% - Ênfase2 2 2 7 3" xfId="32553"/>
    <cellStyle name="20% - Ênfase2 2 2 7 4" xfId="40614"/>
    <cellStyle name="20% - Ênfase2 2 2 8" xfId="14404"/>
    <cellStyle name="20% - Ênfase2 2 2 8 2" xfId="46845"/>
    <cellStyle name="20% - Ênfase2 2 2 9" xfId="26524"/>
    <cellStyle name="20% - Ênfase2 2 3" xfId="1210"/>
    <cellStyle name="20% - Ênfase2 2 3 2" xfId="5308"/>
    <cellStyle name="20% - Ênfase2 2 3 2 2" xfId="11367"/>
    <cellStyle name="20% - Ênfase2 2 3 2 2 2" xfId="23487"/>
    <cellStyle name="20% - Ênfase2 2 3 2 2 3" xfId="35576"/>
    <cellStyle name="20% - Ênfase2 2 3 2 2 4" xfId="51934"/>
    <cellStyle name="20% - Ênfase2 2 3 2 3" xfId="17427"/>
    <cellStyle name="20% - Ênfase2 2 3 2 4" xfId="29517"/>
    <cellStyle name="20% - Ênfase2 2 3 2 5" xfId="43657"/>
    <cellStyle name="20% - Ênfase2 2 3 3" xfId="7333"/>
    <cellStyle name="20% - Ênfase2 2 3 3 2" xfId="13392"/>
    <cellStyle name="20% - Ênfase2 2 3 3 2 2" xfId="25512"/>
    <cellStyle name="20% - Ênfase2 2 3 3 2 3" xfId="37601"/>
    <cellStyle name="20% - Ênfase2 2 3 3 2 4" xfId="53959"/>
    <cellStyle name="20% - Ênfase2 2 3 3 3" xfId="19452"/>
    <cellStyle name="20% - Ênfase2 2 3 3 4" xfId="31542"/>
    <cellStyle name="20% - Ênfase2 2 3 3 5" xfId="45682"/>
    <cellStyle name="20% - Ênfase2 2 3 4" xfId="9337"/>
    <cellStyle name="20% - Ênfase2 2 3 4 2" xfId="21457"/>
    <cellStyle name="20% - Ênfase2 2 3 4 2 2" xfId="49899"/>
    <cellStyle name="20% - Ênfase2 2 3 4 3" xfId="33546"/>
    <cellStyle name="20% - Ênfase2 2 3 4 4" xfId="41622"/>
    <cellStyle name="20% - Ênfase2 2 3 5" xfId="15397"/>
    <cellStyle name="20% - Ênfase2 2 3 5 2" xfId="47850"/>
    <cellStyle name="20% - Ênfase2 2 3 6" xfId="27512"/>
    <cellStyle name="20% - Ênfase2 2 3 7" xfId="39602"/>
    <cellStyle name="20% - Ênfase2 2 3 8" xfId="3272"/>
    <cellStyle name="20% - Ênfase2 2 4" xfId="700"/>
    <cellStyle name="20% - Ênfase2 2 4 2" xfId="4812"/>
    <cellStyle name="20% - Ênfase2 2 4 2 2" xfId="10871"/>
    <cellStyle name="20% - Ênfase2 2 4 2 2 2" xfId="22991"/>
    <cellStyle name="20% - Ênfase2 2 4 2 2 3" xfId="35080"/>
    <cellStyle name="20% - Ênfase2 2 4 2 2 4" xfId="51438"/>
    <cellStyle name="20% - Ênfase2 2 4 2 3" xfId="16931"/>
    <cellStyle name="20% - Ênfase2 2 4 2 4" xfId="29021"/>
    <cellStyle name="20% - Ênfase2 2 4 2 5" xfId="43161"/>
    <cellStyle name="20% - Ênfase2 2 4 3" xfId="6837"/>
    <cellStyle name="20% - Ênfase2 2 4 3 2" xfId="12896"/>
    <cellStyle name="20% - Ênfase2 2 4 3 2 2" xfId="25016"/>
    <cellStyle name="20% - Ênfase2 2 4 3 2 3" xfId="37105"/>
    <cellStyle name="20% - Ênfase2 2 4 3 2 4" xfId="53463"/>
    <cellStyle name="20% - Ênfase2 2 4 3 3" xfId="18956"/>
    <cellStyle name="20% - Ênfase2 2 4 3 4" xfId="31046"/>
    <cellStyle name="20% - Ênfase2 2 4 3 5" xfId="45186"/>
    <cellStyle name="20% - Ênfase2 2 4 4" xfId="8841"/>
    <cellStyle name="20% - Ênfase2 2 4 4 2" xfId="20961"/>
    <cellStyle name="20% - Ênfase2 2 4 4 2 2" xfId="49393"/>
    <cellStyle name="20% - Ênfase2 2 4 4 3" xfId="33050"/>
    <cellStyle name="20% - Ênfase2 2 4 4 4" xfId="41116"/>
    <cellStyle name="20% - Ênfase2 2 4 5" xfId="14901"/>
    <cellStyle name="20% - Ênfase2 2 4 5 2" xfId="47345"/>
    <cellStyle name="20% - Ênfase2 2 4 6" xfId="27016"/>
    <cellStyle name="20% - Ênfase2 2 4 7" xfId="39106"/>
    <cellStyle name="20% - Ênfase2 2 4 8" xfId="2765"/>
    <cellStyle name="20% - Ênfase2 2 5" xfId="1753"/>
    <cellStyle name="20% - Ênfase2 2 5 2" xfId="5845"/>
    <cellStyle name="20% - Ênfase2 2 5 2 2" xfId="11904"/>
    <cellStyle name="20% - Ênfase2 2 5 2 2 2" xfId="24024"/>
    <cellStyle name="20% - Ênfase2 2 5 2 2 3" xfId="36113"/>
    <cellStyle name="20% - Ênfase2 2 5 2 2 4" xfId="52471"/>
    <cellStyle name="20% - Ênfase2 2 5 2 3" xfId="17964"/>
    <cellStyle name="20% - Ênfase2 2 5 2 4" xfId="30054"/>
    <cellStyle name="20% - Ênfase2 2 5 2 5" xfId="44194"/>
    <cellStyle name="20% - Ênfase2 2 5 3" xfId="7845"/>
    <cellStyle name="20% - Ênfase2 2 5 3 2" xfId="13904"/>
    <cellStyle name="20% - Ênfase2 2 5 3 2 2" xfId="26024"/>
    <cellStyle name="20% - Ênfase2 2 5 3 2 3" xfId="38113"/>
    <cellStyle name="20% - Ênfase2 2 5 3 2 4" xfId="54471"/>
    <cellStyle name="20% - Ênfase2 2 5 3 3" xfId="19964"/>
    <cellStyle name="20% - Ênfase2 2 5 3 4" xfId="32054"/>
    <cellStyle name="20% - Ênfase2 2 5 3 5" xfId="46194"/>
    <cellStyle name="20% - Ênfase2 2 5 4" xfId="9874"/>
    <cellStyle name="20% - Ênfase2 2 5 4 2" xfId="21994"/>
    <cellStyle name="20% - Ênfase2 2 5 4 2 2" xfId="50437"/>
    <cellStyle name="20% - Ênfase2 2 5 4 3" xfId="34083"/>
    <cellStyle name="20% - Ênfase2 2 5 4 4" xfId="42160"/>
    <cellStyle name="20% - Ênfase2 2 5 5" xfId="15934"/>
    <cellStyle name="20% - Ênfase2 2 5 5 2" xfId="48388"/>
    <cellStyle name="20% - Ênfase2 2 5 6" xfId="28024"/>
    <cellStyle name="20% - Ênfase2 2 5 7" xfId="40114"/>
    <cellStyle name="20% - Ênfase2 2 5 8" xfId="3811"/>
    <cellStyle name="20% - Ênfase2 2 6" xfId="4308"/>
    <cellStyle name="20% - Ênfase2 2 6 2" xfId="10368"/>
    <cellStyle name="20% - Ênfase2 2 6 2 2" xfId="22488"/>
    <cellStyle name="20% - Ênfase2 2 6 2 3" xfId="34577"/>
    <cellStyle name="20% - Ênfase2 2 6 2 4" xfId="50934"/>
    <cellStyle name="20% - Ênfase2 2 6 3" xfId="16428"/>
    <cellStyle name="20% - Ênfase2 2 6 4" xfId="28518"/>
    <cellStyle name="20% - Ênfase2 2 6 5" xfId="42657"/>
    <cellStyle name="20% - Ênfase2 2 7" xfId="6339"/>
    <cellStyle name="20% - Ênfase2 2 7 2" xfId="12398"/>
    <cellStyle name="20% - Ênfase2 2 7 2 2" xfId="24518"/>
    <cellStyle name="20% - Ênfase2 2 7 2 3" xfId="36607"/>
    <cellStyle name="20% - Ênfase2 2 7 2 4" xfId="52965"/>
    <cellStyle name="20% - Ênfase2 2 7 3" xfId="18458"/>
    <cellStyle name="20% - Ênfase2 2 7 4" xfId="30548"/>
    <cellStyle name="20% - Ênfase2 2 7 5" xfId="44688"/>
    <cellStyle name="20% - Ênfase2 2 8" xfId="8338"/>
    <cellStyle name="20% - Ênfase2 2 8 2" xfId="20458"/>
    <cellStyle name="20% - Ênfase2 2 8 2 2" xfId="48885"/>
    <cellStyle name="20% - Ênfase2 2 8 3" xfId="32547"/>
    <cellStyle name="20% - Ênfase2 2 8 4" xfId="40608"/>
    <cellStyle name="20% - Ênfase2 2 9" xfId="14398"/>
    <cellStyle name="20% - Ênfase2 2 9 2" xfId="46839"/>
    <cellStyle name="20% - Ênfase2 20" xfId="106"/>
    <cellStyle name="20% - Ênfase2 20 10" xfId="38602"/>
    <cellStyle name="20% - Ênfase2 20 11" xfId="2252"/>
    <cellStyle name="20% - Ênfase2 20 2" xfId="1204"/>
    <cellStyle name="20% - Ênfase2 20 2 2" xfId="5302"/>
    <cellStyle name="20% - Ênfase2 20 2 2 2" xfId="11361"/>
    <cellStyle name="20% - Ênfase2 20 2 2 2 2" xfId="23481"/>
    <cellStyle name="20% - Ênfase2 20 2 2 2 3" xfId="35570"/>
    <cellStyle name="20% - Ênfase2 20 2 2 2 4" xfId="51928"/>
    <cellStyle name="20% - Ênfase2 20 2 2 3" xfId="17421"/>
    <cellStyle name="20% - Ênfase2 20 2 2 4" xfId="29511"/>
    <cellStyle name="20% - Ênfase2 20 2 2 5" xfId="43651"/>
    <cellStyle name="20% - Ênfase2 20 2 3" xfId="7327"/>
    <cellStyle name="20% - Ênfase2 20 2 3 2" xfId="13386"/>
    <cellStyle name="20% - Ênfase2 20 2 3 2 2" xfId="25506"/>
    <cellStyle name="20% - Ênfase2 20 2 3 2 3" xfId="37595"/>
    <cellStyle name="20% - Ênfase2 20 2 3 2 4" xfId="53953"/>
    <cellStyle name="20% - Ênfase2 20 2 3 3" xfId="19446"/>
    <cellStyle name="20% - Ênfase2 20 2 3 4" xfId="31536"/>
    <cellStyle name="20% - Ênfase2 20 2 3 5" xfId="45676"/>
    <cellStyle name="20% - Ênfase2 20 2 4" xfId="9331"/>
    <cellStyle name="20% - Ênfase2 20 2 4 2" xfId="21451"/>
    <cellStyle name="20% - Ênfase2 20 2 4 2 2" xfId="49893"/>
    <cellStyle name="20% - Ênfase2 20 2 4 3" xfId="33540"/>
    <cellStyle name="20% - Ênfase2 20 2 4 4" xfId="41616"/>
    <cellStyle name="20% - Ênfase2 20 2 5" xfId="15391"/>
    <cellStyle name="20% - Ênfase2 20 2 5 2" xfId="47844"/>
    <cellStyle name="20% - Ênfase2 20 2 6" xfId="27506"/>
    <cellStyle name="20% - Ênfase2 20 2 7" xfId="39596"/>
    <cellStyle name="20% - Ênfase2 20 2 8" xfId="3266"/>
    <cellStyle name="20% - Ênfase2 20 3" xfId="694"/>
    <cellStyle name="20% - Ênfase2 20 3 2" xfId="4806"/>
    <cellStyle name="20% - Ênfase2 20 3 2 2" xfId="10865"/>
    <cellStyle name="20% - Ênfase2 20 3 2 2 2" xfId="22985"/>
    <cellStyle name="20% - Ênfase2 20 3 2 2 3" xfId="35074"/>
    <cellStyle name="20% - Ênfase2 20 3 2 2 4" xfId="51432"/>
    <cellStyle name="20% - Ênfase2 20 3 2 3" xfId="16925"/>
    <cellStyle name="20% - Ênfase2 20 3 2 4" xfId="29015"/>
    <cellStyle name="20% - Ênfase2 20 3 2 5" xfId="43155"/>
    <cellStyle name="20% - Ênfase2 20 3 3" xfId="6831"/>
    <cellStyle name="20% - Ênfase2 20 3 3 2" xfId="12890"/>
    <cellStyle name="20% - Ênfase2 20 3 3 2 2" xfId="25010"/>
    <cellStyle name="20% - Ênfase2 20 3 3 2 3" xfId="37099"/>
    <cellStyle name="20% - Ênfase2 20 3 3 2 4" xfId="53457"/>
    <cellStyle name="20% - Ênfase2 20 3 3 3" xfId="18950"/>
    <cellStyle name="20% - Ênfase2 20 3 3 4" xfId="31040"/>
    <cellStyle name="20% - Ênfase2 20 3 3 5" xfId="45180"/>
    <cellStyle name="20% - Ênfase2 20 3 4" xfId="8835"/>
    <cellStyle name="20% - Ênfase2 20 3 4 2" xfId="20955"/>
    <cellStyle name="20% - Ênfase2 20 3 4 2 2" xfId="49387"/>
    <cellStyle name="20% - Ênfase2 20 3 4 3" xfId="33044"/>
    <cellStyle name="20% - Ênfase2 20 3 4 4" xfId="41110"/>
    <cellStyle name="20% - Ênfase2 20 3 5" xfId="14895"/>
    <cellStyle name="20% - Ênfase2 20 3 5 2" xfId="47339"/>
    <cellStyle name="20% - Ênfase2 20 3 6" xfId="27010"/>
    <cellStyle name="20% - Ênfase2 20 3 7" xfId="39100"/>
    <cellStyle name="20% - Ênfase2 20 3 8" xfId="2759"/>
    <cellStyle name="20% - Ênfase2 20 4" xfId="1747"/>
    <cellStyle name="20% - Ênfase2 20 4 2" xfId="5839"/>
    <cellStyle name="20% - Ênfase2 20 4 2 2" xfId="11898"/>
    <cellStyle name="20% - Ênfase2 20 4 2 2 2" xfId="24018"/>
    <cellStyle name="20% - Ênfase2 20 4 2 2 3" xfId="36107"/>
    <cellStyle name="20% - Ênfase2 20 4 2 2 4" xfId="52465"/>
    <cellStyle name="20% - Ênfase2 20 4 2 3" xfId="17958"/>
    <cellStyle name="20% - Ênfase2 20 4 2 4" xfId="30048"/>
    <cellStyle name="20% - Ênfase2 20 4 2 5" xfId="44188"/>
    <cellStyle name="20% - Ênfase2 20 4 3" xfId="7839"/>
    <cellStyle name="20% - Ênfase2 20 4 3 2" xfId="13898"/>
    <cellStyle name="20% - Ênfase2 20 4 3 2 2" xfId="26018"/>
    <cellStyle name="20% - Ênfase2 20 4 3 2 3" xfId="38107"/>
    <cellStyle name="20% - Ênfase2 20 4 3 2 4" xfId="54465"/>
    <cellStyle name="20% - Ênfase2 20 4 3 3" xfId="19958"/>
    <cellStyle name="20% - Ênfase2 20 4 3 4" xfId="32048"/>
    <cellStyle name="20% - Ênfase2 20 4 3 5" xfId="46188"/>
    <cellStyle name="20% - Ênfase2 20 4 4" xfId="9868"/>
    <cellStyle name="20% - Ênfase2 20 4 4 2" xfId="21988"/>
    <cellStyle name="20% - Ênfase2 20 4 4 2 2" xfId="50431"/>
    <cellStyle name="20% - Ênfase2 20 4 4 3" xfId="34077"/>
    <cellStyle name="20% - Ênfase2 20 4 4 4" xfId="42154"/>
    <cellStyle name="20% - Ênfase2 20 4 5" xfId="15928"/>
    <cellStyle name="20% - Ênfase2 20 4 5 2" xfId="48382"/>
    <cellStyle name="20% - Ênfase2 20 4 6" xfId="28018"/>
    <cellStyle name="20% - Ênfase2 20 4 7" xfId="40108"/>
    <cellStyle name="20% - Ênfase2 20 4 8" xfId="3805"/>
    <cellStyle name="20% - Ênfase2 20 5" xfId="4302"/>
    <cellStyle name="20% - Ênfase2 20 5 2" xfId="10362"/>
    <cellStyle name="20% - Ênfase2 20 5 2 2" xfId="22482"/>
    <cellStyle name="20% - Ênfase2 20 5 2 3" xfId="34571"/>
    <cellStyle name="20% - Ênfase2 20 5 2 4" xfId="50928"/>
    <cellStyle name="20% - Ênfase2 20 5 3" xfId="16422"/>
    <cellStyle name="20% - Ênfase2 20 5 4" xfId="28512"/>
    <cellStyle name="20% - Ênfase2 20 5 5" xfId="42651"/>
    <cellStyle name="20% - Ênfase2 20 6" xfId="6333"/>
    <cellStyle name="20% - Ênfase2 20 6 2" xfId="12392"/>
    <cellStyle name="20% - Ênfase2 20 6 2 2" xfId="24512"/>
    <cellStyle name="20% - Ênfase2 20 6 2 3" xfId="36601"/>
    <cellStyle name="20% - Ênfase2 20 6 2 4" xfId="52959"/>
    <cellStyle name="20% - Ênfase2 20 6 3" xfId="18452"/>
    <cellStyle name="20% - Ênfase2 20 6 4" xfId="30542"/>
    <cellStyle name="20% - Ênfase2 20 6 5" xfId="44682"/>
    <cellStyle name="20% - Ênfase2 20 7" xfId="8332"/>
    <cellStyle name="20% - Ênfase2 20 7 2" xfId="20452"/>
    <cellStyle name="20% - Ênfase2 20 7 2 2" xfId="48879"/>
    <cellStyle name="20% - Ênfase2 20 7 3" xfId="32541"/>
    <cellStyle name="20% - Ênfase2 20 7 4" xfId="40602"/>
    <cellStyle name="20% - Ênfase2 20 8" xfId="14392"/>
    <cellStyle name="20% - Ênfase2 20 8 2" xfId="46833"/>
    <cellStyle name="20% - Ênfase2 20 9" xfId="26512"/>
    <cellStyle name="20% - Ênfase2 21" xfId="108"/>
    <cellStyle name="20% - Ênfase2 21 10" xfId="38604"/>
    <cellStyle name="20% - Ênfase2 21 11" xfId="2254"/>
    <cellStyle name="20% - Ênfase2 21 2" xfId="1206"/>
    <cellStyle name="20% - Ênfase2 21 2 2" xfId="5304"/>
    <cellStyle name="20% - Ênfase2 21 2 2 2" xfId="11363"/>
    <cellStyle name="20% - Ênfase2 21 2 2 2 2" xfId="23483"/>
    <cellStyle name="20% - Ênfase2 21 2 2 2 3" xfId="35572"/>
    <cellStyle name="20% - Ênfase2 21 2 2 2 4" xfId="51930"/>
    <cellStyle name="20% - Ênfase2 21 2 2 3" xfId="17423"/>
    <cellStyle name="20% - Ênfase2 21 2 2 4" xfId="29513"/>
    <cellStyle name="20% - Ênfase2 21 2 2 5" xfId="43653"/>
    <cellStyle name="20% - Ênfase2 21 2 3" xfId="7329"/>
    <cellStyle name="20% - Ênfase2 21 2 3 2" xfId="13388"/>
    <cellStyle name="20% - Ênfase2 21 2 3 2 2" xfId="25508"/>
    <cellStyle name="20% - Ênfase2 21 2 3 2 3" xfId="37597"/>
    <cellStyle name="20% - Ênfase2 21 2 3 2 4" xfId="53955"/>
    <cellStyle name="20% - Ênfase2 21 2 3 3" xfId="19448"/>
    <cellStyle name="20% - Ênfase2 21 2 3 4" xfId="31538"/>
    <cellStyle name="20% - Ênfase2 21 2 3 5" xfId="45678"/>
    <cellStyle name="20% - Ênfase2 21 2 4" xfId="9333"/>
    <cellStyle name="20% - Ênfase2 21 2 4 2" xfId="21453"/>
    <cellStyle name="20% - Ênfase2 21 2 4 2 2" xfId="49895"/>
    <cellStyle name="20% - Ênfase2 21 2 4 3" xfId="33542"/>
    <cellStyle name="20% - Ênfase2 21 2 4 4" xfId="41618"/>
    <cellStyle name="20% - Ênfase2 21 2 5" xfId="15393"/>
    <cellStyle name="20% - Ênfase2 21 2 5 2" xfId="47846"/>
    <cellStyle name="20% - Ênfase2 21 2 6" xfId="27508"/>
    <cellStyle name="20% - Ênfase2 21 2 7" xfId="39598"/>
    <cellStyle name="20% - Ênfase2 21 2 8" xfId="3268"/>
    <cellStyle name="20% - Ênfase2 21 3" xfId="696"/>
    <cellStyle name="20% - Ênfase2 21 3 2" xfId="4808"/>
    <cellStyle name="20% - Ênfase2 21 3 2 2" xfId="10867"/>
    <cellStyle name="20% - Ênfase2 21 3 2 2 2" xfId="22987"/>
    <cellStyle name="20% - Ênfase2 21 3 2 2 3" xfId="35076"/>
    <cellStyle name="20% - Ênfase2 21 3 2 2 4" xfId="51434"/>
    <cellStyle name="20% - Ênfase2 21 3 2 3" xfId="16927"/>
    <cellStyle name="20% - Ênfase2 21 3 2 4" xfId="29017"/>
    <cellStyle name="20% - Ênfase2 21 3 2 5" xfId="43157"/>
    <cellStyle name="20% - Ênfase2 21 3 3" xfId="6833"/>
    <cellStyle name="20% - Ênfase2 21 3 3 2" xfId="12892"/>
    <cellStyle name="20% - Ênfase2 21 3 3 2 2" xfId="25012"/>
    <cellStyle name="20% - Ênfase2 21 3 3 2 3" xfId="37101"/>
    <cellStyle name="20% - Ênfase2 21 3 3 2 4" xfId="53459"/>
    <cellStyle name="20% - Ênfase2 21 3 3 3" xfId="18952"/>
    <cellStyle name="20% - Ênfase2 21 3 3 4" xfId="31042"/>
    <cellStyle name="20% - Ênfase2 21 3 3 5" xfId="45182"/>
    <cellStyle name="20% - Ênfase2 21 3 4" xfId="8837"/>
    <cellStyle name="20% - Ênfase2 21 3 4 2" xfId="20957"/>
    <cellStyle name="20% - Ênfase2 21 3 4 2 2" xfId="49389"/>
    <cellStyle name="20% - Ênfase2 21 3 4 3" xfId="33046"/>
    <cellStyle name="20% - Ênfase2 21 3 4 4" xfId="41112"/>
    <cellStyle name="20% - Ênfase2 21 3 5" xfId="14897"/>
    <cellStyle name="20% - Ênfase2 21 3 5 2" xfId="47341"/>
    <cellStyle name="20% - Ênfase2 21 3 6" xfId="27012"/>
    <cellStyle name="20% - Ênfase2 21 3 7" xfId="39102"/>
    <cellStyle name="20% - Ênfase2 21 3 8" xfId="2761"/>
    <cellStyle name="20% - Ênfase2 21 4" xfId="1749"/>
    <cellStyle name="20% - Ênfase2 21 4 2" xfId="5841"/>
    <cellStyle name="20% - Ênfase2 21 4 2 2" xfId="11900"/>
    <cellStyle name="20% - Ênfase2 21 4 2 2 2" xfId="24020"/>
    <cellStyle name="20% - Ênfase2 21 4 2 2 3" xfId="36109"/>
    <cellStyle name="20% - Ênfase2 21 4 2 2 4" xfId="52467"/>
    <cellStyle name="20% - Ênfase2 21 4 2 3" xfId="17960"/>
    <cellStyle name="20% - Ênfase2 21 4 2 4" xfId="30050"/>
    <cellStyle name="20% - Ênfase2 21 4 2 5" xfId="44190"/>
    <cellStyle name="20% - Ênfase2 21 4 3" xfId="7841"/>
    <cellStyle name="20% - Ênfase2 21 4 3 2" xfId="13900"/>
    <cellStyle name="20% - Ênfase2 21 4 3 2 2" xfId="26020"/>
    <cellStyle name="20% - Ênfase2 21 4 3 2 3" xfId="38109"/>
    <cellStyle name="20% - Ênfase2 21 4 3 2 4" xfId="54467"/>
    <cellStyle name="20% - Ênfase2 21 4 3 3" xfId="19960"/>
    <cellStyle name="20% - Ênfase2 21 4 3 4" xfId="32050"/>
    <cellStyle name="20% - Ênfase2 21 4 3 5" xfId="46190"/>
    <cellStyle name="20% - Ênfase2 21 4 4" xfId="9870"/>
    <cellStyle name="20% - Ênfase2 21 4 4 2" xfId="21990"/>
    <cellStyle name="20% - Ênfase2 21 4 4 2 2" xfId="50433"/>
    <cellStyle name="20% - Ênfase2 21 4 4 3" xfId="34079"/>
    <cellStyle name="20% - Ênfase2 21 4 4 4" xfId="42156"/>
    <cellStyle name="20% - Ênfase2 21 4 5" xfId="15930"/>
    <cellStyle name="20% - Ênfase2 21 4 5 2" xfId="48384"/>
    <cellStyle name="20% - Ênfase2 21 4 6" xfId="28020"/>
    <cellStyle name="20% - Ênfase2 21 4 7" xfId="40110"/>
    <cellStyle name="20% - Ênfase2 21 4 8" xfId="3807"/>
    <cellStyle name="20% - Ênfase2 21 5" xfId="4304"/>
    <cellStyle name="20% - Ênfase2 21 5 2" xfId="10364"/>
    <cellStyle name="20% - Ênfase2 21 5 2 2" xfId="22484"/>
    <cellStyle name="20% - Ênfase2 21 5 2 3" xfId="34573"/>
    <cellStyle name="20% - Ênfase2 21 5 2 4" xfId="50930"/>
    <cellStyle name="20% - Ênfase2 21 5 3" xfId="16424"/>
    <cellStyle name="20% - Ênfase2 21 5 4" xfId="28514"/>
    <cellStyle name="20% - Ênfase2 21 5 5" xfId="42653"/>
    <cellStyle name="20% - Ênfase2 21 6" xfId="6335"/>
    <cellStyle name="20% - Ênfase2 21 6 2" xfId="12394"/>
    <cellStyle name="20% - Ênfase2 21 6 2 2" xfId="24514"/>
    <cellStyle name="20% - Ênfase2 21 6 2 3" xfId="36603"/>
    <cellStyle name="20% - Ênfase2 21 6 2 4" xfId="52961"/>
    <cellStyle name="20% - Ênfase2 21 6 3" xfId="18454"/>
    <cellStyle name="20% - Ênfase2 21 6 4" xfId="30544"/>
    <cellStyle name="20% - Ênfase2 21 6 5" xfId="44684"/>
    <cellStyle name="20% - Ênfase2 21 7" xfId="8334"/>
    <cellStyle name="20% - Ênfase2 21 7 2" xfId="20454"/>
    <cellStyle name="20% - Ênfase2 21 7 2 2" xfId="48881"/>
    <cellStyle name="20% - Ênfase2 21 7 3" xfId="32543"/>
    <cellStyle name="20% - Ênfase2 21 7 4" xfId="40604"/>
    <cellStyle name="20% - Ênfase2 21 8" xfId="14394"/>
    <cellStyle name="20% - Ênfase2 21 8 2" xfId="46835"/>
    <cellStyle name="20% - Ênfase2 21 9" xfId="26514"/>
    <cellStyle name="20% - Ênfase2 22" xfId="110"/>
    <cellStyle name="20% - Ênfase2 3" xfId="122"/>
    <cellStyle name="20% - Ênfase2 3 10" xfId="26526"/>
    <cellStyle name="20% - Ênfase2 3 11" xfId="38616"/>
    <cellStyle name="20% - Ênfase2 3 12" xfId="2266"/>
    <cellStyle name="20% - Ênfase2 3 2" xfId="126"/>
    <cellStyle name="20% - Ênfase2 3 2 10" xfId="38620"/>
    <cellStyle name="20% - Ênfase2 3 2 11" xfId="2270"/>
    <cellStyle name="20% - Ênfase2 3 2 2" xfId="1222"/>
    <cellStyle name="20% - Ênfase2 3 2 2 2" xfId="5320"/>
    <cellStyle name="20% - Ênfase2 3 2 2 2 2" xfId="11379"/>
    <cellStyle name="20% - Ênfase2 3 2 2 2 2 2" xfId="23499"/>
    <cellStyle name="20% - Ênfase2 3 2 2 2 2 3" xfId="35588"/>
    <cellStyle name="20% - Ênfase2 3 2 2 2 2 4" xfId="51946"/>
    <cellStyle name="20% - Ênfase2 3 2 2 2 3" xfId="17439"/>
    <cellStyle name="20% - Ênfase2 3 2 2 2 4" xfId="29529"/>
    <cellStyle name="20% - Ênfase2 3 2 2 2 5" xfId="43669"/>
    <cellStyle name="20% - Ênfase2 3 2 2 3" xfId="7345"/>
    <cellStyle name="20% - Ênfase2 3 2 2 3 2" xfId="13404"/>
    <cellStyle name="20% - Ênfase2 3 2 2 3 2 2" xfId="25524"/>
    <cellStyle name="20% - Ênfase2 3 2 2 3 2 3" xfId="37613"/>
    <cellStyle name="20% - Ênfase2 3 2 2 3 2 4" xfId="53971"/>
    <cellStyle name="20% - Ênfase2 3 2 2 3 3" xfId="19464"/>
    <cellStyle name="20% - Ênfase2 3 2 2 3 4" xfId="31554"/>
    <cellStyle name="20% - Ênfase2 3 2 2 3 5" xfId="45694"/>
    <cellStyle name="20% - Ênfase2 3 2 2 4" xfId="9349"/>
    <cellStyle name="20% - Ênfase2 3 2 2 4 2" xfId="21469"/>
    <cellStyle name="20% - Ênfase2 3 2 2 4 2 2" xfId="49911"/>
    <cellStyle name="20% - Ênfase2 3 2 2 4 3" xfId="33558"/>
    <cellStyle name="20% - Ênfase2 3 2 2 4 4" xfId="41634"/>
    <cellStyle name="20% - Ênfase2 3 2 2 5" xfId="15409"/>
    <cellStyle name="20% - Ênfase2 3 2 2 5 2" xfId="47862"/>
    <cellStyle name="20% - Ênfase2 3 2 2 6" xfId="27524"/>
    <cellStyle name="20% - Ênfase2 3 2 2 7" xfId="39614"/>
    <cellStyle name="20% - Ênfase2 3 2 2 8" xfId="3284"/>
    <cellStyle name="20% - Ênfase2 3 2 3" xfId="713"/>
    <cellStyle name="20% - Ênfase2 3 2 3 2" xfId="4824"/>
    <cellStyle name="20% - Ênfase2 3 2 3 2 2" xfId="10883"/>
    <cellStyle name="20% - Ênfase2 3 2 3 2 2 2" xfId="23003"/>
    <cellStyle name="20% - Ênfase2 3 2 3 2 2 3" xfId="35092"/>
    <cellStyle name="20% - Ênfase2 3 2 3 2 2 4" xfId="51450"/>
    <cellStyle name="20% - Ênfase2 3 2 3 2 3" xfId="16943"/>
    <cellStyle name="20% - Ênfase2 3 2 3 2 4" xfId="29033"/>
    <cellStyle name="20% - Ênfase2 3 2 3 2 5" xfId="43173"/>
    <cellStyle name="20% - Ênfase2 3 2 3 3" xfId="6849"/>
    <cellStyle name="20% - Ênfase2 3 2 3 3 2" xfId="12908"/>
    <cellStyle name="20% - Ênfase2 3 2 3 3 2 2" xfId="25028"/>
    <cellStyle name="20% - Ênfase2 3 2 3 3 2 3" xfId="37117"/>
    <cellStyle name="20% - Ênfase2 3 2 3 3 2 4" xfId="53475"/>
    <cellStyle name="20% - Ênfase2 3 2 3 3 3" xfId="18968"/>
    <cellStyle name="20% - Ênfase2 3 2 3 3 4" xfId="31058"/>
    <cellStyle name="20% - Ênfase2 3 2 3 3 5" xfId="45198"/>
    <cellStyle name="20% - Ênfase2 3 2 3 4" xfId="8853"/>
    <cellStyle name="20% - Ênfase2 3 2 3 4 2" xfId="20973"/>
    <cellStyle name="20% - Ênfase2 3 2 3 4 2 2" xfId="49406"/>
    <cellStyle name="20% - Ênfase2 3 2 3 4 3" xfId="33062"/>
    <cellStyle name="20% - Ênfase2 3 2 3 4 4" xfId="41129"/>
    <cellStyle name="20% - Ênfase2 3 2 3 5" xfId="14913"/>
    <cellStyle name="20% - Ênfase2 3 2 3 5 2" xfId="47358"/>
    <cellStyle name="20% - Ênfase2 3 2 3 6" xfId="27028"/>
    <cellStyle name="20% - Ênfase2 3 2 3 7" xfId="39118"/>
    <cellStyle name="20% - Ênfase2 3 2 3 8" xfId="2778"/>
    <cellStyle name="20% - Ênfase2 3 2 4" xfId="1765"/>
    <cellStyle name="20% - Ênfase2 3 2 4 2" xfId="5857"/>
    <cellStyle name="20% - Ênfase2 3 2 4 2 2" xfId="11916"/>
    <cellStyle name="20% - Ênfase2 3 2 4 2 2 2" xfId="24036"/>
    <cellStyle name="20% - Ênfase2 3 2 4 2 2 3" xfId="36125"/>
    <cellStyle name="20% - Ênfase2 3 2 4 2 2 4" xfId="52483"/>
    <cellStyle name="20% - Ênfase2 3 2 4 2 3" xfId="17976"/>
    <cellStyle name="20% - Ênfase2 3 2 4 2 4" xfId="30066"/>
    <cellStyle name="20% - Ênfase2 3 2 4 2 5" xfId="44206"/>
    <cellStyle name="20% - Ênfase2 3 2 4 3" xfId="7857"/>
    <cellStyle name="20% - Ênfase2 3 2 4 3 2" xfId="13916"/>
    <cellStyle name="20% - Ênfase2 3 2 4 3 2 2" xfId="26036"/>
    <cellStyle name="20% - Ênfase2 3 2 4 3 2 3" xfId="38125"/>
    <cellStyle name="20% - Ênfase2 3 2 4 3 2 4" xfId="54483"/>
    <cellStyle name="20% - Ênfase2 3 2 4 3 3" xfId="19976"/>
    <cellStyle name="20% - Ênfase2 3 2 4 3 4" xfId="32066"/>
    <cellStyle name="20% - Ênfase2 3 2 4 3 5" xfId="46206"/>
    <cellStyle name="20% - Ênfase2 3 2 4 4" xfId="9886"/>
    <cellStyle name="20% - Ênfase2 3 2 4 4 2" xfId="22006"/>
    <cellStyle name="20% - Ênfase2 3 2 4 4 2 2" xfId="50449"/>
    <cellStyle name="20% - Ênfase2 3 2 4 4 3" xfId="34095"/>
    <cellStyle name="20% - Ênfase2 3 2 4 4 4" xfId="42172"/>
    <cellStyle name="20% - Ênfase2 3 2 4 5" xfId="15946"/>
    <cellStyle name="20% - Ênfase2 3 2 4 5 2" xfId="48400"/>
    <cellStyle name="20% - Ênfase2 3 2 4 6" xfId="28036"/>
    <cellStyle name="20% - Ênfase2 3 2 4 7" xfId="40126"/>
    <cellStyle name="20% - Ênfase2 3 2 4 8" xfId="3823"/>
    <cellStyle name="20% - Ênfase2 3 2 5" xfId="4320"/>
    <cellStyle name="20% - Ênfase2 3 2 5 2" xfId="10380"/>
    <cellStyle name="20% - Ênfase2 3 2 5 2 2" xfId="22500"/>
    <cellStyle name="20% - Ênfase2 3 2 5 2 3" xfId="34589"/>
    <cellStyle name="20% - Ênfase2 3 2 5 2 4" xfId="50946"/>
    <cellStyle name="20% - Ênfase2 3 2 5 3" xfId="16440"/>
    <cellStyle name="20% - Ênfase2 3 2 5 4" xfId="28530"/>
    <cellStyle name="20% - Ênfase2 3 2 5 5" xfId="42669"/>
    <cellStyle name="20% - Ênfase2 3 2 6" xfId="6351"/>
    <cellStyle name="20% - Ênfase2 3 2 6 2" xfId="12410"/>
    <cellStyle name="20% - Ênfase2 3 2 6 2 2" xfId="24530"/>
    <cellStyle name="20% - Ênfase2 3 2 6 2 3" xfId="36619"/>
    <cellStyle name="20% - Ênfase2 3 2 6 2 4" xfId="52977"/>
    <cellStyle name="20% - Ênfase2 3 2 6 3" xfId="18470"/>
    <cellStyle name="20% - Ênfase2 3 2 6 4" xfId="30560"/>
    <cellStyle name="20% - Ênfase2 3 2 6 5" xfId="44700"/>
    <cellStyle name="20% - Ênfase2 3 2 7" xfId="8350"/>
    <cellStyle name="20% - Ênfase2 3 2 7 2" xfId="20470"/>
    <cellStyle name="20% - Ênfase2 3 2 7 2 2" xfId="48897"/>
    <cellStyle name="20% - Ênfase2 3 2 7 3" xfId="32559"/>
    <cellStyle name="20% - Ênfase2 3 2 7 4" xfId="40620"/>
    <cellStyle name="20% - Ênfase2 3 2 8" xfId="14410"/>
    <cellStyle name="20% - Ênfase2 3 2 8 2" xfId="46851"/>
    <cellStyle name="20% - Ênfase2 3 2 9" xfId="26530"/>
    <cellStyle name="20% - Ênfase2 3 3" xfId="1218"/>
    <cellStyle name="20% - Ênfase2 3 3 2" xfId="5316"/>
    <cellStyle name="20% - Ênfase2 3 3 2 2" xfId="11375"/>
    <cellStyle name="20% - Ênfase2 3 3 2 2 2" xfId="23495"/>
    <cellStyle name="20% - Ênfase2 3 3 2 2 3" xfId="35584"/>
    <cellStyle name="20% - Ênfase2 3 3 2 2 4" xfId="51942"/>
    <cellStyle name="20% - Ênfase2 3 3 2 3" xfId="17435"/>
    <cellStyle name="20% - Ênfase2 3 3 2 4" xfId="29525"/>
    <cellStyle name="20% - Ênfase2 3 3 2 5" xfId="43665"/>
    <cellStyle name="20% - Ênfase2 3 3 3" xfId="7341"/>
    <cellStyle name="20% - Ênfase2 3 3 3 2" xfId="13400"/>
    <cellStyle name="20% - Ênfase2 3 3 3 2 2" xfId="25520"/>
    <cellStyle name="20% - Ênfase2 3 3 3 2 3" xfId="37609"/>
    <cellStyle name="20% - Ênfase2 3 3 3 2 4" xfId="53967"/>
    <cellStyle name="20% - Ênfase2 3 3 3 3" xfId="19460"/>
    <cellStyle name="20% - Ênfase2 3 3 3 4" xfId="31550"/>
    <cellStyle name="20% - Ênfase2 3 3 3 5" xfId="45690"/>
    <cellStyle name="20% - Ênfase2 3 3 4" xfId="9345"/>
    <cellStyle name="20% - Ênfase2 3 3 4 2" xfId="21465"/>
    <cellStyle name="20% - Ênfase2 3 3 4 2 2" xfId="49907"/>
    <cellStyle name="20% - Ênfase2 3 3 4 3" xfId="33554"/>
    <cellStyle name="20% - Ênfase2 3 3 4 4" xfId="41630"/>
    <cellStyle name="20% - Ênfase2 3 3 5" xfId="15405"/>
    <cellStyle name="20% - Ênfase2 3 3 5 2" xfId="47858"/>
    <cellStyle name="20% - Ênfase2 3 3 6" xfId="27520"/>
    <cellStyle name="20% - Ênfase2 3 3 7" xfId="39610"/>
    <cellStyle name="20% - Ênfase2 3 3 8" xfId="3280"/>
    <cellStyle name="20% - Ênfase2 3 4" xfId="709"/>
    <cellStyle name="20% - Ênfase2 3 4 2" xfId="4820"/>
    <cellStyle name="20% - Ênfase2 3 4 2 2" xfId="10879"/>
    <cellStyle name="20% - Ênfase2 3 4 2 2 2" xfId="22999"/>
    <cellStyle name="20% - Ênfase2 3 4 2 2 3" xfId="35088"/>
    <cellStyle name="20% - Ênfase2 3 4 2 2 4" xfId="51446"/>
    <cellStyle name="20% - Ênfase2 3 4 2 3" xfId="16939"/>
    <cellStyle name="20% - Ênfase2 3 4 2 4" xfId="29029"/>
    <cellStyle name="20% - Ênfase2 3 4 2 5" xfId="43169"/>
    <cellStyle name="20% - Ênfase2 3 4 3" xfId="6845"/>
    <cellStyle name="20% - Ênfase2 3 4 3 2" xfId="12904"/>
    <cellStyle name="20% - Ênfase2 3 4 3 2 2" xfId="25024"/>
    <cellStyle name="20% - Ênfase2 3 4 3 2 3" xfId="37113"/>
    <cellStyle name="20% - Ênfase2 3 4 3 2 4" xfId="53471"/>
    <cellStyle name="20% - Ênfase2 3 4 3 3" xfId="18964"/>
    <cellStyle name="20% - Ênfase2 3 4 3 4" xfId="31054"/>
    <cellStyle name="20% - Ênfase2 3 4 3 5" xfId="45194"/>
    <cellStyle name="20% - Ênfase2 3 4 4" xfId="8849"/>
    <cellStyle name="20% - Ênfase2 3 4 4 2" xfId="20969"/>
    <cellStyle name="20% - Ênfase2 3 4 4 2 2" xfId="49402"/>
    <cellStyle name="20% - Ênfase2 3 4 4 3" xfId="33058"/>
    <cellStyle name="20% - Ênfase2 3 4 4 4" xfId="41125"/>
    <cellStyle name="20% - Ênfase2 3 4 5" xfId="14909"/>
    <cellStyle name="20% - Ênfase2 3 4 5 2" xfId="47354"/>
    <cellStyle name="20% - Ênfase2 3 4 6" xfId="27024"/>
    <cellStyle name="20% - Ênfase2 3 4 7" xfId="39114"/>
    <cellStyle name="20% - Ênfase2 3 4 8" xfId="2774"/>
    <cellStyle name="20% - Ênfase2 3 5" xfId="1761"/>
    <cellStyle name="20% - Ênfase2 3 5 2" xfId="5853"/>
    <cellStyle name="20% - Ênfase2 3 5 2 2" xfId="11912"/>
    <cellStyle name="20% - Ênfase2 3 5 2 2 2" xfId="24032"/>
    <cellStyle name="20% - Ênfase2 3 5 2 2 3" xfId="36121"/>
    <cellStyle name="20% - Ênfase2 3 5 2 2 4" xfId="52479"/>
    <cellStyle name="20% - Ênfase2 3 5 2 3" xfId="17972"/>
    <cellStyle name="20% - Ênfase2 3 5 2 4" xfId="30062"/>
    <cellStyle name="20% - Ênfase2 3 5 2 5" xfId="44202"/>
    <cellStyle name="20% - Ênfase2 3 5 3" xfId="7853"/>
    <cellStyle name="20% - Ênfase2 3 5 3 2" xfId="13912"/>
    <cellStyle name="20% - Ênfase2 3 5 3 2 2" xfId="26032"/>
    <cellStyle name="20% - Ênfase2 3 5 3 2 3" xfId="38121"/>
    <cellStyle name="20% - Ênfase2 3 5 3 2 4" xfId="54479"/>
    <cellStyle name="20% - Ênfase2 3 5 3 3" xfId="19972"/>
    <cellStyle name="20% - Ênfase2 3 5 3 4" xfId="32062"/>
    <cellStyle name="20% - Ênfase2 3 5 3 5" xfId="46202"/>
    <cellStyle name="20% - Ênfase2 3 5 4" xfId="9882"/>
    <cellStyle name="20% - Ênfase2 3 5 4 2" xfId="22002"/>
    <cellStyle name="20% - Ênfase2 3 5 4 2 2" xfId="50445"/>
    <cellStyle name="20% - Ênfase2 3 5 4 3" xfId="34091"/>
    <cellStyle name="20% - Ênfase2 3 5 4 4" xfId="42168"/>
    <cellStyle name="20% - Ênfase2 3 5 5" xfId="15942"/>
    <cellStyle name="20% - Ênfase2 3 5 5 2" xfId="48396"/>
    <cellStyle name="20% - Ênfase2 3 5 6" xfId="28032"/>
    <cellStyle name="20% - Ênfase2 3 5 7" xfId="40122"/>
    <cellStyle name="20% - Ênfase2 3 5 8" xfId="3819"/>
    <cellStyle name="20% - Ênfase2 3 6" xfId="4316"/>
    <cellStyle name="20% - Ênfase2 3 6 2" xfId="10376"/>
    <cellStyle name="20% - Ênfase2 3 6 2 2" xfId="22496"/>
    <cellStyle name="20% - Ênfase2 3 6 2 3" xfId="34585"/>
    <cellStyle name="20% - Ênfase2 3 6 2 4" xfId="50942"/>
    <cellStyle name="20% - Ênfase2 3 6 3" xfId="16436"/>
    <cellStyle name="20% - Ênfase2 3 6 4" xfId="28526"/>
    <cellStyle name="20% - Ênfase2 3 6 5" xfId="42665"/>
    <cellStyle name="20% - Ênfase2 3 7" xfId="6347"/>
    <cellStyle name="20% - Ênfase2 3 7 2" xfId="12406"/>
    <cellStyle name="20% - Ênfase2 3 7 2 2" xfId="24526"/>
    <cellStyle name="20% - Ênfase2 3 7 2 3" xfId="36615"/>
    <cellStyle name="20% - Ênfase2 3 7 2 4" xfId="52973"/>
    <cellStyle name="20% - Ênfase2 3 7 3" xfId="18466"/>
    <cellStyle name="20% - Ênfase2 3 7 4" xfId="30556"/>
    <cellStyle name="20% - Ênfase2 3 7 5" xfId="44696"/>
    <cellStyle name="20% - Ênfase2 3 8" xfId="8346"/>
    <cellStyle name="20% - Ênfase2 3 8 2" xfId="20466"/>
    <cellStyle name="20% - Ênfase2 3 8 2 2" xfId="48893"/>
    <cellStyle name="20% - Ênfase2 3 8 3" xfId="32555"/>
    <cellStyle name="20% - Ênfase2 3 8 4" xfId="40616"/>
    <cellStyle name="20% - Ênfase2 3 9" xfId="14406"/>
    <cellStyle name="20% - Ênfase2 3 9 2" xfId="46847"/>
    <cellStyle name="20% - Ênfase2 4" xfId="127"/>
    <cellStyle name="20% - Ênfase2 4 10" xfId="26531"/>
    <cellStyle name="20% - Ênfase2 4 11" xfId="38621"/>
    <cellStyle name="20% - Ênfase2 4 12" xfId="2271"/>
    <cellStyle name="20% - Ênfase2 4 2" xfId="79"/>
    <cellStyle name="20% - Ênfase2 4 2 10" xfId="38576"/>
    <cellStyle name="20% - Ênfase2 4 2 11" xfId="2226"/>
    <cellStyle name="20% - Ênfase2 4 2 2" xfId="1178"/>
    <cellStyle name="20% - Ênfase2 4 2 2 2" xfId="5276"/>
    <cellStyle name="20% - Ênfase2 4 2 2 2 2" xfId="11335"/>
    <cellStyle name="20% - Ênfase2 4 2 2 2 2 2" xfId="23455"/>
    <cellStyle name="20% - Ênfase2 4 2 2 2 2 3" xfId="35544"/>
    <cellStyle name="20% - Ênfase2 4 2 2 2 2 4" xfId="51902"/>
    <cellStyle name="20% - Ênfase2 4 2 2 2 3" xfId="17395"/>
    <cellStyle name="20% - Ênfase2 4 2 2 2 4" xfId="29485"/>
    <cellStyle name="20% - Ênfase2 4 2 2 2 5" xfId="43625"/>
    <cellStyle name="20% - Ênfase2 4 2 2 3" xfId="7301"/>
    <cellStyle name="20% - Ênfase2 4 2 2 3 2" xfId="13360"/>
    <cellStyle name="20% - Ênfase2 4 2 2 3 2 2" xfId="25480"/>
    <cellStyle name="20% - Ênfase2 4 2 2 3 2 3" xfId="37569"/>
    <cellStyle name="20% - Ênfase2 4 2 2 3 2 4" xfId="53927"/>
    <cellStyle name="20% - Ênfase2 4 2 2 3 3" xfId="19420"/>
    <cellStyle name="20% - Ênfase2 4 2 2 3 4" xfId="31510"/>
    <cellStyle name="20% - Ênfase2 4 2 2 3 5" xfId="45650"/>
    <cellStyle name="20% - Ênfase2 4 2 2 4" xfId="9305"/>
    <cellStyle name="20% - Ênfase2 4 2 2 4 2" xfId="21425"/>
    <cellStyle name="20% - Ênfase2 4 2 2 4 2 2" xfId="49867"/>
    <cellStyle name="20% - Ênfase2 4 2 2 4 3" xfId="33514"/>
    <cellStyle name="20% - Ênfase2 4 2 2 4 4" xfId="41590"/>
    <cellStyle name="20% - Ênfase2 4 2 2 5" xfId="15365"/>
    <cellStyle name="20% - Ênfase2 4 2 2 5 2" xfId="47818"/>
    <cellStyle name="20% - Ênfase2 4 2 2 6" xfId="27480"/>
    <cellStyle name="20% - Ênfase2 4 2 2 7" xfId="39570"/>
    <cellStyle name="20% - Ênfase2 4 2 2 8" xfId="3240"/>
    <cellStyle name="20% - Ênfase2 4 2 3" xfId="668"/>
    <cellStyle name="20% - Ênfase2 4 2 3 2" xfId="4780"/>
    <cellStyle name="20% - Ênfase2 4 2 3 2 2" xfId="10839"/>
    <cellStyle name="20% - Ênfase2 4 2 3 2 2 2" xfId="22959"/>
    <cellStyle name="20% - Ênfase2 4 2 3 2 2 3" xfId="35048"/>
    <cellStyle name="20% - Ênfase2 4 2 3 2 2 4" xfId="51406"/>
    <cellStyle name="20% - Ênfase2 4 2 3 2 3" xfId="16899"/>
    <cellStyle name="20% - Ênfase2 4 2 3 2 4" xfId="28989"/>
    <cellStyle name="20% - Ênfase2 4 2 3 2 5" xfId="43129"/>
    <cellStyle name="20% - Ênfase2 4 2 3 3" xfId="6805"/>
    <cellStyle name="20% - Ênfase2 4 2 3 3 2" xfId="12864"/>
    <cellStyle name="20% - Ênfase2 4 2 3 3 2 2" xfId="24984"/>
    <cellStyle name="20% - Ênfase2 4 2 3 3 2 3" xfId="37073"/>
    <cellStyle name="20% - Ênfase2 4 2 3 3 2 4" xfId="53431"/>
    <cellStyle name="20% - Ênfase2 4 2 3 3 3" xfId="18924"/>
    <cellStyle name="20% - Ênfase2 4 2 3 3 4" xfId="31014"/>
    <cellStyle name="20% - Ênfase2 4 2 3 3 5" xfId="45154"/>
    <cellStyle name="20% - Ênfase2 4 2 3 4" xfId="8809"/>
    <cellStyle name="20% - Ênfase2 4 2 3 4 2" xfId="20929"/>
    <cellStyle name="20% - Ênfase2 4 2 3 4 2 2" xfId="49361"/>
    <cellStyle name="20% - Ênfase2 4 2 3 4 3" xfId="33018"/>
    <cellStyle name="20% - Ênfase2 4 2 3 4 4" xfId="41084"/>
    <cellStyle name="20% - Ênfase2 4 2 3 5" xfId="14869"/>
    <cellStyle name="20% - Ênfase2 4 2 3 5 2" xfId="47313"/>
    <cellStyle name="20% - Ênfase2 4 2 3 6" xfId="26984"/>
    <cellStyle name="20% - Ênfase2 4 2 3 7" xfId="39074"/>
    <cellStyle name="20% - Ênfase2 4 2 3 8" xfId="2733"/>
    <cellStyle name="20% - Ênfase2 4 2 4" xfId="1721"/>
    <cellStyle name="20% - Ênfase2 4 2 4 2" xfId="5813"/>
    <cellStyle name="20% - Ênfase2 4 2 4 2 2" xfId="11872"/>
    <cellStyle name="20% - Ênfase2 4 2 4 2 2 2" xfId="23992"/>
    <cellStyle name="20% - Ênfase2 4 2 4 2 2 3" xfId="36081"/>
    <cellStyle name="20% - Ênfase2 4 2 4 2 2 4" xfId="52439"/>
    <cellStyle name="20% - Ênfase2 4 2 4 2 3" xfId="17932"/>
    <cellStyle name="20% - Ênfase2 4 2 4 2 4" xfId="30022"/>
    <cellStyle name="20% - Ênfase2 4 2 4 2 5" xfId="44162"/>
    <cellStyle name="20% - Ênfase2 4 2 4 3" xfId="7813"/>
    <cellStyle name="20% - Ênfase2 4 2 4 3 2" xfId="13872"/>
    <cellStyle name="20% - Ênfase2 4 2 4 3 2 2" xfId="25992"/>
    <cellStyle name="20% - Ênfase2 4 2 4 3 2 3" xfId="38081"/>
    <cellStyle name="20% - Ênfase2 4 2 4 3 2 4" xfId="54439"/>
    <cellStyle name="20% - Ênfase2 4 2 4 3 3" xfId="19932"/>
    <cellStyle name="20% - Ênfase2 4 2 4 3 4" xfId="32022"/>
    <cellStyle name="20% - Ênfase2 4 2 4 3 5" xfId="46162"/>
    <cellStyle name="20% - Ênfase2 4 2 4 4" xfId="9842"/>
    <cellStyle name="20% - Ênfase2 4 2 4 4 2" xfId="21962"/>
    <cellStyle name="20% - Ênfase2 4 2 4 4 2 2" xfId="50405"/>
    <cellStyle name="20% - Ênfase2 4 2 4 4 3" xfId="34051"/>
    <cellStyle name="20% - Ênfase2 4 2 4 4 4" xfId="42128"/>
    <cellStyle name="20% - Ênfase2 4 2 4 5" xfId="15902"/>
    <cellStyle name="20% - Ênfase2 4 2 4 5 2" xfId="48356"/>
    <cellStyle name="20% - Ênfase2 4 2 4 6" xfId="27992"/>
    <cellStyle name="20% - Ênfase2 4 2 4 7" xfId="40082"/>
    <cellStyle name="20% - Ênfase2 4 2 4 8" xfId="3779"/>
    <cellStyle name="20% - Ênfase2 4 2 5" xfId="4276"/>
    <cellStyle name="20% - Ênfase2 4 2 5 2" xfId="10336"/>
    <cellStyle name="20% - Ênfase2 4 2 5 2 2" xfId="22456"/>
    <cellStyle name="20% - Ênfase2 4 2 5 2 3" xfId="34545"/>
    <cellStyle name="20% - Ênfase2 4 2 5 2 4" xfId="50902"/>
    <cellStyle name="20% - Ênfase2 4 2 5 3" xfId="16396"/>
    <cellStyle name="20% - Ênfase2 4 2 5 4" xfId="28486"/>
    <cellStyle name="20% - Ênfase2 4 2 5 5" xfId="42625"/>
    <cellStyle name="20% - Ênfase2 4 2 6" xfId="6307"/>
    <cellStyle name="20% - Ênfase2 4 2 6 2" xfId="12366"/>
    <cellStyle name="20% - Ênfase2 4 2 6 2 2" xfId="24486"/>
    <cellStyle name="20% - Ênfase2 4 2 6 2 3" xfId="36575"/>
    <cellStyle name="20% - Ênfase2 4 2 6 2 4" xfId="52933"/>
    <cellStyle name="20% - Ênfase2 4 2 6 3" xfId="18426"/>
    <cellStyle name="20% - Ênfase2 4 2 6 4" xfId="30516"/>
    <cellStyle name="20% - Ênfase2 4 2 6 5" xfId="44656"/>
    <cellStyle name="20% - Ênfase2 4 2 7" xfId="8306"/>
    <cellStyle name="20% - Ênfase2 4 2 7 2" xfId="20426"/>
    <cellStyle name="20% - Ênfase2 4 2 7 2 2" xfId="48853"/>
    <cellStyle name="20% - Ênfase2 4 2 7 3" xfId="32515"/>
    <cellStyle name="20% - Ênfase2 4 2 7 4" xfId="40576"/>
    <cellStyle name="20% - Ênfase2 4 2 8" xfId="14366"/>
    <cellStyle name="20% - Ênfase2 4 2 8 2" xfId="46807"/>
    <cellStyle name="20% - Ênfase2 4 2 9" xfId="26486"/>
    <cellStyle name="20% - Ênfase2 4 3" xfId="1223"/>
    <cellStyle name="20% - Ênfase2 4 3 2" xfId="5321"/>
    <cellStyle name="20% - Ênfase2 4 3 2 2" xfId="11380"/>
    <cellStyle name="20% - Ênfase2 4 3 2 2 2" xfId="23500"/>
    <cellStyle name="20% - Ênfase2 4 3 2 2 3" xfId="35589"/>
    <cellStyle name="20% - Ênfase2 4 3 2 2 4" xfId="51947"/>
    <cellStyle name="20% - Ênfase2 4 3 2 3" xfId="17440"/>
    <cellStyle name="20% - Ênfase2 4 3 2 4" xfId="29530"/>
    <cellStyle name="20% - Ênfase2 4 3 2 5" xfId="43670"/>
    <cellStyle name="20% - Ênfase2 4 3 3" xfId="7346"/>
    <cellStyle name="20% - Ênfase2 4 3 3 2" xfId="13405"/>
    <cellStyle name="20% - Ênfase2 4 3 3 2 2" xfId="25525"/>
    <cellStyle name="20% - Ênfase2 4 3 3 2 3" xfId="37614"/>
    <cellStyle name="20% - Ênfase2 4 3 3 2 4" xfId="53972"/>
    <cellStyle name="20% - Ênfase2 4 3 3 3" xfId="19465"/>
    <cellStyle name="20% - Ênfase2 4 3 3 4" xfId="31555"/>
    <cellStyle name="20% - Ênfase2 4 3 3 5" xfId="45695"/>
    <cellStyle name="20% - Ênfase2 4 3 4" xfId="9350"/>
    <cellStyle name="20% - Ênfase2 4 3 4 2" xfId="21470"/>
    <cellStyle name="20% - Ênfase2 4 3 4 2 2" xfId="49912"/>
    <cellStyle name="20% - Ênfase2 4 3 4 3" xfId="33559"/>
    <cellStyle name="20% - Ênfase2 4 3 4 4" xfId="41635"/>
    <cellStyle name="20% - Ênfase2 4 3 5" xfId="15410"/>
    <cellStyle name="20% - Ênfase2 4 3 5 2" xfId="47863"/>
    <cellStyle name="20% - Ênfase2 4 3 6" xfId="27525"/>
    <cellStyle name="20% - Ênfase2 4 3 7" xfId="39615"/>
    <cellStyle name="20% - Ênfase2 4 3 8" xfId="3285"/>
    <cellStyle name="20% - Ênfase2 4 4" xfId="714"/>
    <cellStyle name="20% - Ênfase2 4 4 2" xfId="4825"/>
    <cellStyle name="20% - Ênfase2 4 4 2 2" xfId="10884"/>
    <cellStyle name="20% - Ênfase2 4 4 2 2 2" xfId="23004"/>
    <cellStyle name="20% - Ênfase2 4 4 2 2 3" xfId="35093"/>
    <cellStyle name="20% - Ênfase2 4 4 2 2 4" xfId="51451"/>
    <cellStyle name="20% - Ênfase2 4 4 2 3" xfId="16944"/>
    <cellStyle name="20% - Ênfase2 4 4 2 4" xfId="29034"/>
    <cellStyle name="20% - Ênfase2 4 4 2 5" xfId="43174"/>
    <cellStyle name="20% - Ênfase2 4 4 3" xfId="6850"/>
    <cellStyle name="20% - Ênfase2 4 4 3 2" xfId="12909"/>
    <cellStyle name="20% - Ênfase2 4 4 3 2 2" xfId="25029"/>
    <cellStyle name="20% - Ênfase2 4 4 3 2 3" xfId="37118"/>
    <cellStyle name="20% - Ênfase2 4 4 3 2 4" xfId="53476"/>
    <cellStyle name="20% - Ênfase2 4 4 3 3" xfId="18969"/>
    <cellStyle name="20% - Ênfase2 4 4 3 4" xfId="31059"/>
    <cellStyle name="20% - Ênfase2 4 4 3 5" xfId="45199"/>
    <cellStyle name="20% - Ênfase2 4 4 4" xfId="8854"/>
    <cellStyle name="20% - Ênfase2 4 4 4 2" xfId="20974"/>
    <cellStyle name="20% - Ênfase2 4 4 4 2 2" xfId="49407"/>
    <cellStyle name="20% - Ênfase2 4 4 4 3" xfId="33063"/>
    <cellStyle name="20% - Ênfase2 4 4 4 4" xfId="41130"/>
    <cellStyle name="20% - Ênfase2 4 4 5" xfId="14914"/>
    <cellStyle name="20% - Ênfase2 4 4 5 2" xfId="47359"/>
    <cellStyle name="20% - Ênfase2 4 4 6" xfId="27029"/>
    <cellStyle name="20% - Ênfase2 4 4 7" xfId="39119"/>
    <cellStyle name="20% - Ênfase2 4 4 8" xfId="2779"/>
    <cellStyle name="20% - Ênfase2 4 5" xfId="1766"/>
    <cellStyle name="20% - Ênfase2 4 5 2" xfId="5858"/>
    <cellStyle name="20% - Ênfase2 4 5 2 2" xfId="11917"/>
    <cellStyle name="20% - Ênfase2 4 5 2 2 2" xfId="24037"/>
    <cellStyle name="20% - Ênfase2 4 5 2 2 3" xfId="36126"/>
    <cellStyle name="20% - Ênfase2 4 5 2 2 4" xfId="52484"/>
    <cellStyle name="20% - Ênfase2 4 5 2 3" xfId="17977"/>
    <cellStyle name="20% - Ênfase2 4 5 2 4" xfId="30067"/>
    <cellStyle name="20% - Ênfase2 4 5 2 5" xfId="44207"/>
    <cellStyle name="20% - Ênfase2 4 5 3" xfId="7858"/>
    <cellStyle name="20% - Ênfase2 4 5 3 2" xfId="13917"/>
    <cellStyle name="20% - Ênfase2 4 5 3 2 2" xfId="26037"/>
    <cellStyle name="20% - Ênfase2 4 5 3 2 3" xfId="38126"/>
    <cellStyle name="20% - Ênfase2 4 5 3 2 4" xfId="54484"/>
    <cellStyle name="20% - Ênfase2 4 5 3 3" xfId="19977"/>
    <cellStyle name="20% - Ênfase2 4 5 3 4" xfId="32067"/>
    <cellStyle name="20% - Ênfase2 4 5 3 5" xfId="46207"/>
    <cellStyle name="20% - Ênfase2 4 5 4" xfId="9887"/>
    <cellStyle name="20% - Ênfase2 4 5 4 2" xfId="22007"/>
    <cellStyle name="20% - Ênfase2 4 5 4 2 2" xfId="50450"/>
    <cellStyle name="20% - Ênfase2 4 5 4 3" xfId="34096"/>
    <cellStyle name="20% - Ênfase2 4 5 4 4" xfId="42173"/>
    <cellStyle name="20% - Ênfase2 4 5 5" xfId="15947"/>
    <cellStyle name="20% - Ênfase2 4 5 5 2" xfId="48401"/>
    <cellStyle name="20% - Ênfase2 4 5 6" xfId="28037"/>
    <cellStyle name="20% - Ênfase2 4 5 7" xfId="40127"/>
    <cellStyle name="20% - Ênfase2 4 5 8" xfId="3824"/>
    <cellStyle name="20% - Ênfase2 4 6" xfId="4321"/>
    <cellStyle name="20% - Ênfase2 4 6 2" xfId="10381"/>
    <cellStyle name="20% - Ênfase2 4 6 2 2" xfId="22501"/>
    <cellStyle name="20% - Ênfase2 4 6 2 3" xfId="34590"/>
    <cellStyle name="20% - Ênfase2 4 6 2 4" xfId="50947"/>
    <cellStyle name="20% - Ênfase2 4 6 3" xfId="16441"/>
    <cellStyle name="20% - Ênfase2 4 6 4" xfId="28531"/>
    <cellStyle name="20% - Ênfase2 4 6 5" xfId="42670"/>
    <cellStyle name="20% - Ênfase2 4 7" xfId="6352"/>
    <cellStyle name="20% - Ênfase2 4 7 2" xfId="12411"/>
    <cellStyle name="20% - Ênfase2 4 7 2 2" xfId="24531"/>
    <cellStyle name="20% - Ênfase2 4 7 2 3" xfId="36620"/>
    <cellStyle name="20% - Ênfase2 4 7 2 4" xfId="52978"/>
    <cellStyle name="20% - Ênfase2 4 7 3" xfId="18471"/>
    <cellStyle name="20% - Ênfase2 4 7 4" xfId="30561"/>
    <cellStyle name="20% - Ênfase2 4 7 5" xfId="44701"/>
    <cellStyle name="20% - Ênfase2 4 8" xfId="8351"/>
    <cellStyle name="20% - Ênfase2 4 8 2" xfId="20471"/>
    <cellStyle name="20% - Ênfase2 4 8 2 2" xfId="48898"/>
    <cellStyle name="20% - Ênfase2 4 8 3" xfId="32560"/>
    <cellStyle name="20% - Ênfase2 4 8 4" xfId="40621"/>
    <cellStyle name="20% - Ênfase2 4 9" xfId="14411"/>
    <cellStyle name="20% - Ênfase2 4 9 2" xfId="46852"/>
    <cellStyle name="20% - Ênfase2 5" xfId="130"/>
    <cellStyle name="20% - Ênfase2 5 10" xfId="26534"/>
    <cellStyle name="20% - Ênfase2 5 11" xfId="38624"/>
    <cellStyle name="20% - Ênfase2 5 12" xfId="2274"/>
    <cellStyle name="20% - Ênfase2 5 2" xfId="135"/>
    <cellStyle name="20% - Ênfase2 5 2 10" xfId="38629"/>
    <cellStyle name="20% - Ênfase2 5 2 11" xfId="2279"/>
    <cellStyle name="20% - Ênfase2 5 2 2" xfId="1231"/>
    <cellStyle name="20% - Ênfase2 5 2 2 2" xfId="5329"/>
    <cellStyle name="20% - Ênfase2 5 2 2 2 2" xfId="11388"/>
    <cellStyle name="20% - Ênfase2 5 2 2 2 2 2" xfId="23508"/>
    <cellStyle name="20% - Ênfase2 5 2 2 2 2 3" xfId="35597"/>
    <cellStyle name="20% - Ênfase2 5 2 2 2 2 4" xfId="51955"/>
    <cellStyle name="20% - Ênfase2 5 2 2 2 3" xfId="17448"/>
    <cellStyle name="20% - Ênfase2 5 2 2 2 4" xfId="29538"/>
    <cellStyle name="20% - Ênfase2 5 2 2 2 5" xfId="43678"/>
    <cellStyle name="20% - Ênfase2 5 2 2 3" xfId="7354"/>
    <cellStyle name="20% - Ênfase2 5 2 2 3 2" xfId="13413"/>
    <cellStyle name="20% - Ênfase2 5 2 2 3 2 2" xfId="25533"/>
    <cellStyle name="20% - Ênfase2 5 2 2 3 2 3" xfId="37622"/>
    <cellStyle name="20% - Ênfase2 5 2 2 3 2 4" xfId="53980"/>
    <cellStyle name="20% - Ênfase2 5 2 2 3 3" xfId="19473"/>
    <cellStyle name="20% - Ênfase2 5 2 2 3 4" xfId="31563"/>
    <cellStyle name="20% - Ênfase2 5 2 2 3 5" xfId="45703"/>
    <cellStyle name="20% - Ênfase2 5 2 2 4" xfId="9358"/>
    <cellStyle name="20% - Ênfase2 5 2 2 4 2" xfId="21478"/>
    <cellStyle name="20% - Ênfase2 5 2 2 4 2 2" xfId="49920"/>
    <cellStyle name="20% - Ênfase2 5 2 2 4 3" xfId="33567"/>
    <cellStyle name="20% - Ênfase2 5 2 2 4 4" xfId="41643"/>
    <cellStyle name="20% - Ênfase2 5 2 2 5" xfId="15418"/>
    <cellStyle name="20% - Ênfase2 5 2 2 5 2" xfId="47871"/>
    <cellStyle name="20% - Ênfase2 5 2 2 6" xfId="27533"/>
    <cellStyle name="20% - Ênfase2 5 2 2 7" xfId="39623"/>
    <cellStyle name="20% - Ênfase2 5 2 2 8" xfId="3293"/>
    <cellStyle name="20% - Ênfase2 5 2 3" xfId="722"/>
    <cellStyle name="20% - Ênfase2 5 2 3 2" xfId="4833"/>
    <cellStyle name="20% - Ênfase2 5 2 3 2 2" xfId="10892"/>
    <cellStyle name="20% - Ênfase2 5 2 3 2 2 2" xfId="23012"/>
    <cellStyle name="20% - Ênfase2 5 2 3 2 2 3" xfId="35101"/>
    <cellStyle name="20% - Ênfase2 5 2 3 2 2 4" xfId="51459"/>
    <cellStyle name="20% - Ênfase2 5 2 3 2 3" xfId="16952"/>
    <cellStyle name="20% - Ênfase2 5 2 3 2 4" xfId="29042"/>
    <cellStyle name="20% - Ênfase2 5 2 3 2 5" xfId="43182"/>
    <cellStyle name="20% - Ênfase2 5 2 3 3" xfId="6858"/>
    <cellStyle name="20% - Ênfase2 5 2 3 3 2" xfId="12917"/>
    <cellStyle name="20% - Ênfase2 5 2 3 3 2 2" xfId="25037"/>
    <cellStyle name="20% - Ênfase2 5 2 3 3 2 3" xfId="37126"/>
    <cellStyle name="20% - Ênfase2 5 2 3 3 2 4" xfId="53484"/>
    <cellStyle name="20% - Ênfase2 5 2 3 3 3" xfId="18977"/>
    <cellStyle name="20% - Ênfase2 5 2 3 3 4" xfId="31067"/>
    <cellStyle name="20% - Ênfase2 5 2 3 3 5" xfId="45207"/>
    <cellStyle name="20% - Ênfase2 5 2 3 4" xfId="8862"/>
    <cellStyle name="20% - Ênfase2 5 2 3 4 2" xfId="20982"/>
    <cellStyle name="20% - Ênfase2 5 2 3 4 2 2" xfId="49415"/>
    <cellStyle name="20% - Ênfase2 5 2 3 4 3" xfId="33071"/>
    <cellStyle name="20% - Ênfase2 5 2 3 4 4" xfId="41138"/>
    <cellStyle name="20% - Ênfase2 5 2 3 5" xfId="14922"/>
    <cellStyle name="20% - Ênfase2 5 2 3 5 2" xfId="47367"/>
    <cellStyle name="20% - Ênfase2 5 2 3 6" xfId="27037"/>
    <cellStyle name="20% - Ênfase2 5 2 3 7" xfId="39127"/>
    <cellStyle name="20% - Ênfase2 5 2 3 8" xfId="2787"/>
    <cellStyle name="20% - Ênfase2 5 2 4" xfId="1774"/>
    <cellStyle name="20% - Ênfase2 5 2 4 2" xfId="5866"/>
    <cellStyle name="20% - Ênfase2 5 2 4 2 2" xfId="11925"/>
    <cellStyle name="20% - Ênfase2 5 2 4 2 2 2" xfId="24045"/>
    <cellStyle name="20% - Ênfase2 5 2 4 2 2 3" xfId="36134"/>
    <cellStyle name="20% - Ênfase2 5 2 4 2 2 4" xfId="52492"/>
    <cellStyle name="20% - Ênfase2 5 2 4 2 3" xfId="17985"/>
    <cellStyle name="20% - Ênfase2 5 2 4 2 4" xfId="30075"/>
    <cellStyle name="20% - Ênfase2 5 2 4 2 5" xfId="44215"/>
    <cellStyle name="20% - Ênfase2 5 2 4 3" xfId="7866"/>
    <cellStyle name="20% - Ênfase2 5 2 4 3 2" xfId="13925"/>
    <cellStyle name="20% - Ênfase2 5 2 4 3 2 2" xfId="26045"/>
    <cellStyle name="20% - Ênfase2 5 2 4 3 2 3" xfId="38134"/>
    <cellStyle name="20% - Ênfase2 5 2 4 3 2 4" xfId="54492"/>
    <cellStyle name="20% - Ênfase2 5 2 4 3 3" xfId="19985"/>
    <cellStyle name="20% - Ênfase2 5 2 4 3 4" xfId="32075"/>
    <cellStyle name="20% - Ênfase2 5 2 4 3 5" xfId="46215"/>
    <cellStyle name="20% - Ênfase2 5 2 4 4" xfId="9895"/>
    <cellStyle name="20% - Ênfase2 5 2 4 4 2" xfId="22015"/>
    <cellStyle name="20% - Ênfase2 5 2 4 4 2 2" xfId="50458"/>
    <cellStyle name="20% - Ênfase2 5 2 4 4 3" xfId="34104"/>
    <cellStyle name="20% - Ênfase2 5 2 4 4 4" xfId="42181"/>
    <cellStyle name="20% - Ênfase2 5 2 4 5" xfId="15955"/>
    <cellStyle name="20% - Ênfase2 5 2 4 5 2" xfId="48409"/>
    <cellStyle name="20% - Ênfase2 5 2 4 6" xfId="28045"/>
    <cellStyle name="20% - Ênfase2 5 2 4 7" xfId="40135"/>
    <cellStyle name="20% - Ênfase2 5 2 4 8" xfId="3832"/>
    <cellStyle name="20% - Ênfase2 5 2 5" xfId="4329"/>
    <cellStyle name="20% - Ênfase2 5 2 5 2" xfId="10389"/>
    <cellStyle name="20% - Ênfase2 5 2 5 2 2" xfId="22509"/>
    <cellStyle name="20% - Ênfase2 5 2 5 2 3" xfId="34598"/>
    <cellStyle name="20% - Ênfase2 5 2 5 2 4" xfId="50955"/>
    <cellStyle name="20% - Ênfase2 5 2 5 3" xfId="16449"/>
    <cellStyle name="20% - Ênfase2 5 2 5 4" xfId="28539"/>
    <cellStyle name="20% - Ênfase2 5 2 5 5" xfId="42678"/>
    <cellStyle name="20% - Ênfase2 5 2 6" xfId="6360"/>
    <cellStyle name="20% - Ênfase2 5 2 6 2" xfId="12419"/>
    <cellStyle name="20% - Ênfase2 5 2 6 2 2" xfId="24539"/>
    <cellStyle name="20% - Ênfase2 5 2 6 2 3" xfId="36628"/>
    <cellStyle name="20% - Ênfase2 5 2 6 2 4" xfId="52986"/>
    <cellStyle name="20% - Ênfase2 5 2 6 3" xfId="18479"/>
    <cellStyle name="20% - Ênfase2 5 2 6 4" xfId="30569"/>
    <cellStyle name="20% - Ênfase2 5 2 6 5" xfId="44709"/>
    <cellStyle name="20% - Ênfase2 5 2 7" xfId="8359"/>
    <cellStyle name="20% - Ênfase2 5 2 7 2" xfId="20479"/>
    <cellStyle name="20% - Ênfase2 5 2 7 2 2" xfId="48906"/>
    <cellStyle name="20% - Ênfase2 5 2 7 3" xfId="32568"/>
    <cellStyle name="20% - Ênfase2 5 2 7 4" xfId="40629"/>
    <cellStyle name="20% - Ênfase2 5 2 8" xfId="14419"/>
    <cellStyle name="20% - Ênfase2 5 2 8 2" xfId="46860"/>
    <cellStyle name="20% - Ênfase2 5 2 9" xfId="26539"/>
    <cellStyle name="20% - Ênfase2 5 3" xfId="1226"/>
    <cellStyle name="20% - Ênfase2 5 3 2" xfId="5324"/>
    <cellStyle name="20% - Ênfase2 5 3 2 2" xfId="11383"/>
    <cellStyle name="20% - Ênfase2 5 3 2 2 2" xfId="23503"/>
    <cellStyle name="20% - Ênfase2 5 3 2 2 3" xfId="35592"/>
    <cellStyle name="20% - Ênfase2 5 3 2 2 4" xfId="51950"/>
    <cellStyle name="20% - Ênfase2 5 3 2 3" xfId="17443"/>
    <cellStyle name="20% - Ênfase2 5 3 2 4" xfId="29533"/>
    <cellStyle name="20% - Ênfase2 5 3 2 5" xfId="43673"/>
    <cellStyle name="20% - Ênfase2 5 3 3" xfId="7349"/>
    <cellStyle name="20% - Ênfase2 5 3 3 2" xfId="13408"/>
    <cellStyle name="20% - Ênfase2 5 3 3 2 2" xfId="25528"/>
    <cellStyle name="20% - Ênfase2 5 3 3 2 3" xfId="37617"/>
    <cellStyle name="20% - Ênfase2 5 3 3 2 4" xfId="53975"/>
    <cellStyle name="20% - Ênfase2 5 3 3 3" xfId="19468"/>
    <cellStyle name="20% - Ênfase2 5 3 3 4" xfId="31558"/>
    <cellStyle name="20% - Ênfase2 5 3 3 5" xfId="45698"/>
    <cellStyle name="20% - Ênfase2 5 3 4" xfId="9353"/>
    <cellStyle name="20% - Ênfase2 5 3 4 2" xfId="21473"/>
    <cellStyle name="20% - Ênfase2 5 3 4 2 2" xfId="49915"/>
    <cellStyle name="20% - Ênfase2 5 3 4 3" xfId="33562"/>
    <cellStyle name="20% - Ênfase2 5 3 4 4" xfId="41638"/>
    <cellStyle name="20% - Ênfase2 5 3 5" xfId="15413"/>
    <cellStyle name="20% - Ênfase2 5 3 5 2" xfId="47866"/>
    <cellStyle name="20% - Ênfase2 5 3 6" xfId="27528"/>
    <cellStyle name="20% - Ênfase2 5 3 7" xfId="39618"/>
    <cellStyle name="20% - Ênfase2 5 3 8" xfId="3288"/>
    <cellStyle name="20% - Ênfase2 5 4" xfId="717"/>
    <cellStyle name="20% - Ênfase2 5 4 2" xfId="4828"/>
    <cellStyle name="20% - Ênfase2 5 4 2 2" xfId="10887"/>
    <cellStyle name="20% - Ênfase2 5 4 2 2 2" xfId="23007"/>
    <cellStyle name="20% - Ênfase2 5 4 2 2 3" xfId="35096"/>
    <cellStyle name="20% - Ênfase2 5 4 2 2 4" xfId="51454"/>
    <cellStyle name="20% - Ênfase2 5 4 2 3" xfId="16947"/>
    <cellStyle name="20% - Ênfase2 5 4 2 4" xfId="29037"/>
    <cellStyle name="20% - Ênfase2 5 4 2 5" xfId="43177"/>
    <cellStyle name="20% - Ênfase2 5 4 3" xfId="6853"/>
    <cellStyle name="20% - Ênfase2 5 4 3 2" xfId="12912"/>
    <cellStyle name="20% - Ênfase2 5 4 3 2 2" xfId="25032"/>
    <cellStyle name="20% - Ênfase2 5 4 3 2 3" xfId="37121"/>
    <cellStyle name="20% - Ênfase2 5 4 3 2 4" xfId="53479"/>
    <cellStyle name="20% - Ênfase2 5 4 3 3" xfId="18972"/>
    <cellStyle name="20% - Ênfase2 5 4 3 4" xfId="31062"/>
    <cellStyle name="20% - Ênfase2 5 4 3 5" xfId="45202"/>
    <cellStyle name="20% - Ênfase2 5 4 4" xfId="8857"/>
    <cellStyle name="20% - Ênfase2 5 4 4 2" xfId="20977"/>
    <cellStyle name="20% - Ênfase2 5 4 4 2 2" xfId="49410"/>
    <cellStyle name="20% - Ênfase2 5 4 4 3" xfId="33066"/>
    <cellStyle name="20% - Ênfase2 5 4 4 4" xfId="41133"/>
    <cellStyle name="20% - Ênfase2 5 4 5" xfId="14917"/>
    <cellStyle name="20% - Ênfase2 5 4 5 2" xfId="47362"/>
    <cellStyle name="20% - Ênfase2 5 4 6" xfId="27032"/>
    <cellStyle name="20% - Ênfase2 5 4 7" xfId="39122"/>
    <cellStyle name="20% - Ênfase2 5 4 8" xfId="2782"/>
    <cellStyle name="20% - Ênfase2 5 5" xfId="1769"/>
    <cellStyle name="20% - Ênfase2 5 5 2" xfId="5861"/>
    <cellStyle name="20% - Ênfase2 5 5 2 2" xfId="11920"/>
    <cellStyle name="20% - Ênfase2 5 5 2 2 2" xfId="24040"/>
    <cellStyle name="20% - Ênfase2 5 5 2 2 3" xfId="36129"/>
    <cellStyle name="20% - Ênfase2 5 5 2 2 4" xfId="52487"/>
    <cellStyle name="20% - Ênfase2 5 5 2 3" xfId="17980"/>
    <cellStyle name="20% - Ênfase2 5 5 2 4" xfId="30070"/>
    <cellStyle name="20% - Ênfase2 5 5 2 5" xfId="44210"/>
    <cellStyle name="20% - Ênfase2 5 5 3" xfId="7861"/>
    <cellStyle name="20% - Ênfase2 5 5 3 2" xfId="13920"/>
    <cellStyle name="20% - Ênfase2 5 5 3 2 2" xfId="26040"/>
    <cellStyle name="20% - Ênfase2 5 5 3 2 3" xfId="38129"/>
    <cellStyle name="20% - Ênfase2 5 5 3 2 4" xfId="54487"/>
    <cellStyle name="20% - Ênfase2 5 5 3 3" xfId="19980"/>
    <cellStyle name="20% - Ênfase2 5 5 3 4" xfId="32070"/>
    <cellStyle name="20% - Ênfase2 5 5 3 5" xfId="46210"/>
    <cellStyle name="20% - Ênfase2 5 5 4" xfId="9890"/>
    <cellStyle name="20% - Ênfase2 5 5 4 2" xfId="22010"/>
    <cellStyle name="20% - Ênfase2 5 5 4 2 2" xfId="50453"/>
    <cellStyle name="20% - Ênfase2 5 5 4 3" xfId="34099"/>
    <cellStyle name="20% - Ênfase2 5 5 4 4" xfId="42176"/>
    <cellStyle name="20% - Ênfase2 5 5 5" xfId="15950"/>
    <cellStyle name="20% - Ênfase2 5 5 5 2" xfId="48404"/>
    <cellStyle name="20% - Ênfase2 5 5 6" xfId="28040"/>
    <cellStyle name="20% - Ênfase2 5 5 7" xfId="40130"/>
    <cellStyle name="20% - Ênfase2 5 5 8" xfId="3827"/>
    <cellStyle name="20% - Ênfase2 5 6" xfId="4324"/>
    <cellStyle name="20% - Ênfase2 5 6 2" xfId="10384"/>
    <cellStyle name="20% - Ênfase2 5 6 2 2" xfId="22504"/>
    <cellStyle name="20% - Ênfase2 5 6 2 3" xfId="34593"/>
    <cellStyle name="20% - Ênfase2 5 6 2 4" xfId="50950"/>
    <cellStyle name="20% - Ênfase2 5 6 3" xfId="16444"/>
    <cellStyle name="20% - Ênfase2 5 6 4" xfId="28534"/>
    <cellStyle name="20% - Ênfase2 5 6 5" xfId="42673"/>
    <cellStyle name="20% - Ênfase2 5 7" xfId="6355"/>
    <cellStyle name="20% - Ênfase2 5 7 2" xfId="12414"/>
    <cellStyle name="20% - Ênfase2 5 7 2 2" xfId="24534"/>
    <cellStyle name="20% - Ênfase2 5 7 2 3" xfId="36623"/>
    <cellStyle name="20% - Ênfase2 5 7 2 4" xfId="52981"/>
    <cellStyle name="20% - Ênfase2 5 7 3" xfId="18474"/>
    <cellStyle name="20% - Ênfase2 5 7 4" xfId="30564"/>
    <cellStyle name="20% - Ênfase2 5 7 5" xfId="44704"/>
    <cellStyle name="20% - Ênfase2 5 8" xfId="8354"/>
    <cellStyle name="20% - Ênfase2 5 8 2" xfId="20474"/>
    <cellStyle name="20% - Ênfase2 5 8 2 2" xfId="48901"/>
    <cellStyle name="20% - Ênfase2 5 8 3" xfId="32563"/>
    <cellStyle name="20% - Ênfase2 5 8 4" xfId="40624"/>
    <cellStyle name="20% - Ênfase2 5 9" xfId="14414"/>
    <cellStyle name="20% - Ênfase2 5 9 2" xfId="46855"/>
    <cellStyle name="20% - Ênfase2 6" xfId="139"/>
    <cellStyle name="20% - Ênfase2 6 10" xfId="26543"/>
    <cellStyle name="20% - Ênfase2 6 11" xfId="38633"/>
    <cellStyle name="20% - Ênfase2 6 12" xfId="2283"/>
    <cellStyle name="20% - Ênfase2 6 2" xfId="144"/>
    <cellStyle name="20% - Ênfase2 6 2 10" xfId="38638"/>
    <cellStyle name="20% - Ênfase2 6 2 11" xfId="2288"/>
    <cellStyle name="20% - Ênfase2 6 2 2" xfId="1240"/>
    <cellStyle name="20% - Ênfase2 6 2 2 2" xfId="5338"/>
    <cellStyle name="20% - Ênfase2 6 2 2 2 2" xfId="11397"/>
    <cellStyle name="20% - Ênfase2 6 2 2 2 2 2" xfId="23517"/>
    <cellStyle name="20% - Ênfase2 6 2 2 2 2 3" xfId="35606"/>
    <cellStyle name="20% - Ênfase2 6 2 2 2 2 4" xfId="51964"/>
    <cellStyle name="20% - Ênfase2 6 2 2 2 3" xfId="17457"/>
    <cellStyle name="20% - Ênfase2 6 2 2 2 4" xfId="29547"/>
    <cellStyle name="20% - Ênfase2 6 2 2 2 5" xfId="43687"/>
    <cellStyle name="20% - Ênfase2 6 2 2 3" xfId="7363"/>
    <cellStyle name="20% - Ênfase2 6 2 2 3 2" xfId="13422"/>
    <cellStyle name="20% - Ênfase2 6 2 2 3 2 2" xfId="25542"/>
    <cellStyle name="20% - Ênfase2 6 2 2 3 2 3" xfId="37631"/>
    <cellStyle name="20% - Ênfase2 6 2 2 3 2 4" xfId="53989"/>
    <cellStyle name="20% - Ênfase2 6 2 2 3 3" xfId="19482"/>
    <cellStyle name="20% - Ênfase2 6 2 2 3 4" xfId="31572"/>
    <cellStyle name="20% - Ênfase2 6 2 2 3 5" xfId="45712"/>
    <cellStyle name="20% - Ênfase2 6 2 2 4" xfId="9367"/>
    <cellStyle name="20% - Ênfase2 6 2 2 4 2" xfId="21487"/>
    <cellStyle name="20% - Ênfase2 6 2 2 4 2 2" xfId="49929"/>
    <cellStyle name="20% - Ênfase2 6 2 2 4 3" xfId="33576"/>
    <cellStyle name="20% - Ênfase2 6 2 2 4 4" xfId="41652"/>
    <cellStyle name="20% - Ênfase2 6 2 2 5" xfId="15427"/>
    <cellStyle name="20% - Ênfase2 6 2 2 5 2" xfId="47880"/>
    <cellStyle name="20% - Ênfase2 6 2 2 6" xfId="27542"/>
    <cellStyle name="20% - Ênfase2 6 2 2 7" xfId="39632"/>
    <cellStyle name="20% - Ênfase2 6 2 2 8" xfId="3302"/>
    <cellStyle name="20% - Ênfase2 6 2 3" xfId="731"/>
    <cellStyle name="20% - Ênfase2 6 2 3 2" xfId="4842"/>
    <cellStyle name="20% - Ênfase2 6 2 3 2 2" xfId="10901"/>
    <cellStyle name="20% - Ênfase2 6 2 3 2 2 2" xfId="23021"/>
    <cellStyle name="20% - Ênfase2 6 2 3 2 2 3" xfId="35110"/>
    <cellStyle name="20% - Ênfase2 6 2 3 2 2 4" xfId="51468"/>
    <cellStyle name="20% - Ênfase2 6 2 3 2 3" xfId="16961"/>
    <cellStyle name="20% - Ênfase2 6 2 3 2 4" xfId="29051"/>
    <cellStyle name="20% - Ênfase2 6 2 3 2 5" xfId="43191"/>
    <cellStyle name="20% - Ênfase2 6 2 3 3" xfId="6867"/>
    <cellStyle name="20% - Ênfase2 6 2 3 3 2" xfId="12926"/>
    <cellStyle name="20% - Ênfase2 6 2 3 3 2 2" xfId="25046"/>
    <cellStyle name="20% - Ênfase2 6 2 3 3 2 3" xfId="37135"/>
    <cellStyle name="20% - Ênfase2 6 2 3 3 2 4" xfId="53493"/>
    <cellStyle name="20% - Ênfase2 6 2 3 3 3" xfId="18986"/>
    <cellStyle name="20% - Ênfase2 6 2 3 3 4" xfId="31076"/>
    <cellStyle name="20% - Ênfase2 6 2 3 3 5" xfId="45216"/>
    <cellStyle name="20% - Ênfase2 6 2 3 4" xfId="8871"/>
    <cellStyle name="20% - Ênfase2 6 2 3 4 2" xfId="20991"/>
    <cellStyle name="20% - Ênfase2 6 2 3 4 2 2" xfId="49424"/>
    <cellStyle name="20% - Ênfase2 6 2 3 4 3" xfId="33080"/>
    <cellStyle name="20% - Ênfase2 6 2 3 4 4" xfId="41147"/>
    <cellStyle name="20% - Ênfase2 6 2 3 5" xfId="14931"/>
    <cellStyle name="20% - Ênfase2 6 2 3 5 2" xfId="47376"/>
    <cellStyle name="20% - Ênfase2 6 2 3 6" xfId="27046"/>
    <cellStyle name="20% - Ênfase2 6 2 3 7" xfId="39136"/>
    <cellStyle name="20% - Ênfase2 6 2 3 8" xfId="2796"/>
    <cellStyle name="20% - Ênfase2 6 2 4" xfId="1783"/>
    <cellStyle name="20% - Ênfase2 6 2 4 2" xfId="5875"/>
    <cellStyle name="20% - Ênfase2 6 2 4 2 2" xfId="11934"/>
    <cellStyle name="20% - Ênfase2 6 2 4 2 2 2" xfId="24054"/>
    <cellStyle name="20% - Ênfase2 6 2 4 2 2 3" xfId="36143"/>
    <cellStyle name="20% - Ênfase2 6 2 4 2 2 4" xfId="52501"/>
    <cellStyle name="20% - Ênfase2 6 2 4 2 3" xfId="17994"/>
    <cellStyle name="20% - Ênfase2 6 2 4 2 4" xfId="30084"/>
    <cellStyle name="20% - Ênfase2 6 2 4 2 5" xfId="44224"/>
    <cellStyle name="20% - Ênfase2 6 2 4 3" xfId="7875"/>
    <cellStyle name="20% - Ênfase2 6 2 4 3 2" xfId="13934"/>
    <cellStyle name="20% - Ênfase2 6 2 4 3 2 2" xfId="26054"/>
    <cellStyle name="20% - Ênfase2 6 2 4 3 2 3" xfId="38143"/>
    <cellStyle name="20% - Ênfase2 6 2 4 3 2 4" xfId="54501"/>
    <cellStyle name="20% - Ênfase2 6 2 4 3 3" xfId="19994"/>
    <cellStyle name="20% - Ênfase2 6 2 4 3 4" xfId="32084"/>
    <cellStyle name="20% - Ênfase2 6 2 4 3 5" xfId="46224"/>
    <cellStyle name="20% - Ênfase2 6 2 4 4" xfId="9904"/>
    <cellStyle name="20% - Ênfase2 6 2 4 4 2" xfId="22024"/>
    <cellStyle name="20% - Ênfase2 6 2 4 4 2 2" xfId="50467"/>
    <cellStyle name="20% - Ênfase2 6 2 4 4 3" xfId="34113"/>
    <cellStyle name="20% - Ênfase2 6 2 4 4 4" xfId="42190"/>
    <cellStyle name="20% - Ênfase2 6 2 4 5" xfId="15964"/>
    <cellStyle name="20% - Ênfase2 6 2 4 5 2" xfId="48418"/>
    <cellStyle name="20% - Ênfase2 6 2 4 6" xfId="28054"/>
    <cellStyle name="20% - Ênfase2 6 2 4 7" xfId="40144"/>
    <cellStyle name="20% - Ênfase2 6 2 4 8" xfId="3841"/>
    <cellStyle name="20% - Ênfase2 6 2 5" xfId="4338"/>
    <cellStyle name="20% - Ênfase2 6 2 5 2" xfId="10398"/>
    <cellStyle name="20% - Ênfase2 6 2 5 2 2" xfId="22518"/>
    <cellStyle name="20% - Ênfase2 6 2 5 2 3" xfId="34607"/>
    <cellStyle name="20% - Ênfase2 6 2 5 2 4" xfId="50964"/>
    <cellStyle name="20% - Ênfase2 6 2 5 3" xfId="16458"/>
    <cellStyle name="20% - Ênfase2 6 2 5 4" xfId="28548"/>
    <cellStyle name="20% - Ênfase2 6 2 5 5" xfId="42687"/>
    <cellStyle name="20% - Ênfase2 6 2 6" xfId="6369"/>
    <cellStyle name="20% - Ênfase2 6 2 6 2" xfId="12428"/>
    <cellStyle name="20% - Ênfase2 6 2 6 2 2" xfId="24548"/>
    <cellStyle name="20% - Ênfase2 6 2 6 2 3" xfId="36637"/>
    <cellStyle name="20% - Ênfase2 6 2 6 2 4" xfId="52995"/>
    <cellStyle name="20% - Ênfase2 6 2 6 3" xfId="18488"/>
    <cellStyle name="20% - Ênfase2 6 2 6 4" xfId="30578"/>
    <cellStyle name="20% - Ênfase2 6 2 6 5" xfId="44718"/>
    <cellStyle name="20% - Ênfase2 6 2 7" xfId="8368"/>
    <cellStyle name="20% - Ênfase2 6 2 7 2" xfId="20488"/>
    <cellStyle name="20% - Ênfase2 6 2 7 2 2" xfId="48915"/>
    <cellStyle name="20% - Ênfase2 6 2 7 3" xfId="32577"/>
    <cellStyle name="20% - Ênfase2 6 2 7 4" xfId="40638"/>
    <cellStyle name="20% - Ênfase2 6 2 8" xfId="14428"/>
    <cellStyle name="20% - Ênfase2 6 2 8 2" xfId="46869"/>
    <cellStyle name="20% - Ênfase2 6 2 9" xfId="26548"/>
    <cellStyle name="20% - Ênfase2 6 3" xfId="1235"/>
    <cellStyle name="20% - Ênfase2 6 3 2" xfId="5333"/>
    <cellStyle name="20% - Ênfase2 6 3 2 2" xfId="11392"/>
    <cellStyle name="20% - Ênfase2 6 3 2 2 2" xfId="23512"/>
    <cellStyle name="20% - Ênfase2 6 3 2 2 3" xfId="35601"/>
    <cellStyle name="20% - Ênfase2 6 3 2 2 4" xfId="51959"/>
    <cellStyle name="20% - Ênfase2 6 3 2 3" xfId="17452"/>
    <cellStyle name="20% - Ênfase2 6 3 2 4" xfId="29542"/>
    <cellStyle name="20% - Ênfase2 6 3 2 5" xfId="43682"/>
    <cellStyle name="20% - Ênfase2 6 3 3" xfId="7358"/>
    <cellStyle name="20% - Ênfase2 6 3 3 2" xfId="13417"/>
    <cellStyle name="20% - Ênfase2 6 3 3 2 2" xfId="25537"/>
    <cellStyle name="20% - Ênfase2 6 3 3 2 3" xfId="37626"/>
    <cellStyle name="20% - Ênfase2 6 3 3 2 4" xfId="53984"/>
    <cellStyle name="20% - Ênfase2 6 3 3 3" xfId="19477"/>
    <cellStyle name="20% - Ênfase2 6 3 3 4" xfId="31567"/>
    <cellStyle name="20% - Ênfase2 6 3 3 5" xfId="45707"/>
    <cellStyle name="20% - Ênfase2 6 3 4" xfId="9362"/>
    <cellStyle name="20% - Ênfase2 6 3 4 2" xfId="21482"/>
    <cellStyle name="20% - Ênfase2 6 3 4 2 2" xfId="49924"/>
    <cellStyle name="20% - Ênfase2 6 3 4 3" xfId="33571"/>
    <cellStyle name="20% - Ênfase2 6 3 4 4" xfId="41647"/>
    <cellStyle name="20% - Ênfase2 6 3 5" xfId="15422"/>
    <cellStyle name="20% - Ênfase2 6 3 5 2" xfId="47875"/>
    <cellStyle name="20% - Ênfase2 6 3 6" xfId="27537"/>
    <cellStyle name="20% - Ênfase2 6 3 7" xfId="39627"/>
    <cellStyle name="20% - Ênfase2 6 3 8" xfId="3297"/>
    <cellStyle name="20% - Ênfase2 6 4" xfId="726"/>
    <cellStyle name="20% - Ênfase2 6 4 2" xfId="4837"/>
    <cellStyle name="20% - Ênfase2 6 4 2 2" xfId="10896"/>
    <cellStyle name="20% - Ênfase2 6 4 2 2 2" xfId="23016"/>
    <cellStyle name="20% - Ênfase2 6 4 2 2 3" xfId="35105"/>
    <cellStyle name="20% - Ênfase2 6 4 2 2 4" xfId="51463"/>
    <cellStyle name="20% - Ênfase2 6 4 2 3" xfId="16956"/>
    <cellStyle name="20% - Ênfase2 6 4 2 4" xfId="29046"/>
    <cellStyle name="20% - Ênfase2 6 4 2 5" xfId="43186"/>
    <cellStyle name="20% - Ênfase2 6 4 3" xfId="6862"/>
    <cellStyle name="20% - Ênfase2 6 4 3 2" xfId="12921"/>
    <cellStyle name="20% - Ênfase2 6 4 3 2 2" xfId="25041"/>
    <cellStyle name="20% - Ênfase2 6 4 3 2 3" xfId="37130"/>
    <cellStyle name="20% - Ênfase2 6 4 3 2 4" xfId="53488"/>
    <cellStyle name="20% - Ênfase2 6 4 3 3" xfId="18981"/>
    <cellStyle name="20% - Ênfase2 6 4 3 4" xfId="31071"/>
    <cellStyle name="20% - Ênfase2 6 4 3 5" xfId="45211"/>
    <cellStyle name="20% - Ênfase2 6 4 4" xfId="8866"/>
    <cellStyle name="20% - Ênfase2 6 4 4 2" xfId="20986"/>
    <cellStyle name="20% - Ênfase2 6 4 4 2 2" xfId="49419"/>
    <cellStyle name="20% - Ênfase2 6 4 4 3" xfId="33075"/>
    <cellStyle name="20% - Ênfase2 6 4 4 4" xfId="41142"/>
    <cellStyle name="20% - Ênfase2 6 4 5" xfId="14926"/>
    <cellStyle name="20% - Ênfase2 6 4 5 2" xfId="47371"/>
    <cellStyle name="20% - Ênfase2 6 4 6" xfId="27041"/>
    <cellStyle name="20% - Ênfase2 6 4 7" xfId="39131"/>
    <cellStyle name="20% - Ênfase2 6 4 8" xfId="2791"/>
    <cellStyle name="20% - Ênfase2 6 5" xfId="1778"/>
    <cellStyle name="20% - Ênfase2 6 5 2" xfId="5870"/>
    <cellStyle name="20% - Ênfase2 6 5 2 2" xfId="11929"/>
    <cellStyle name="20% - Ênfase2 6 5 2 2 2" xfId="24049"/>
    <cellStyle name="20% - Ênfase2 6 5 2 2 3" xfId="36138"/>
    <cellStyle name="20% - Ênfase2 6 5 2 2 4" xfId="52496"/>
    <cellStyle name="20% - Ênfase2 6 5 2 3" xfId="17989"/>
    <cellStyle name="20% - Ênfase2 6 5 2 4" xfId="30079"/>
    <cellStyle name="20% - Ênfase2 6 5 2 5" xfId="44219"/>
    <cellStyle name="20% - Ênfase2 6 5 3" xfId="7870"/>
    <cellStyle name="20% - Ênfase2 6 5 3 2" xfId="13929"/>
    <cellStyle name="20% - Ênfase2 6 5 3 2 2" xfId="26049"/>
    <cellStyle name="20% - Ênfase2 6 5 3 2 3" xfId="38138"/>
    <cellStyle name="20% - Ênfase2 6 5 3 2 4" xfId="54496"/>
    <cellStyle name="20% - Ênfase2 6 5 3 3" xfId="19989"/>
    <cellStyle name="20% - Ênfase2 6 5 3 4" xfId="32079"/>
    <cellStyle name="20% - Ênfase2 6 5 3 5" xfId="46219"/>
    <cellStyle name="20% - Ênfase2 6 5 4" xfId="9899"/>
    <cellStyle name="20% - Ênfase2 6 5 4 2" xfId="22019"/>
    <cellStyle name="20% - Ênfase2 6 5 4 2 2" xfId="50462"/>
    <cellStyle name="20% - Ênfase2 6 5 4 3" xfId="34108"/>
    <cellStyle name="20% - Ênfase2 6 5 4 4" xfId="42185"/>
    <cellStyle name="20% - Ênfase2 6 5 5" xfId="15959"/>
    <cellStyle name="20% - Ênfase2 6 5 5 2" xfId="48413"/>
    <cellStyle name="20% - Ênfase2 6 5 6" xfId="28049"/>
    <cellStyle name="20% - Ênfase2 6 5 7" xfId="40139"/>
    <cellStyle name="20% - Ênfase2 6 5 8" xfId="3836"/>
    <cellStyle name="20% - Ênfase2 6 6" xfId="4333"/>
    <cellStyle name="20% - Ênfase2 6 6 2" xfId="10393"/>
    <cellStyle name="20% - Ênfase2 6 6 2 2" xfId="22513"/>
    <cellStyle name="20% - Ênfase2 6 6 2 3" xfId="34602"/>
    <cellStyle name="20% - Ênfase2 6 6 2 4" xfId="50959"/>
    <cellStyle name="20% - Ênfase2 6 6 3" xfId="16453"/>
    <cellStyle name="20% - Ênfase2 6 6 4" xfId="28543"/>
    <cellStyle name="20% - Ênfase2 6 6 5" xfId="42682"/>
    <cellStyle name="20% - Ênfase2 6 7" xfId="6364"/>
    <cellStyle name="20% - Ênfase2 6 7 2" xfId="12423"/>
    <cellStyle name="20% - Ênfase2 6 7 2 2" xfId="24543"/>
    <cellStyle name="20% - Ênfase2 6 7 2 3" xfId="36632"/>
    <cellStyle name="20% - Ênfase2 6 7 2 4" xfId="52990"/>
    <cellStyle name="20% - Ênfase2 6 7 3" xfId="18483"/>
    <cellStyle name="20% - Ênfase2 6 7 4" xfId="30573"/>
    <cellStyle name="20% - Ênfase2 6 7 5" xfId="44713"/>
    <cellStyle name="20% - Ênfase2 6 8" xfId="8363"/>
    <cellStyle name="20% - Ênfase2 6 8 2" xfId="20483"/>
    <cellStyle name="20% - Ênfase2 6 8 2 2" xfId="48910"/>
    <cellStyle name="20% - Ênfase2 6 8 3" xfId="32572"/>
    <cellStyle name="20% - Ênfase2 6 8 4" xfId="40633"/>
    <cellStyle name="20% - Ênfase2 6 9" xfId="14423"/>
    <cellStyle name="20% - Ênfase2 6 9 2" xfId="46864"/>
    <cellStyle name="20% - Ênfase2 7" xfId="134"/>
    <cellStyle name="20% - Ênfase2 7 10" xfId="26538"/>
    <cellStyle name="20% - Ênfase2 7 11" xfId="38628"/>
    <cellStyle name="20% - Ênfase2 7 12" xfId="2278"/>
    <cellStyle name="20% - Ênfase2 7 2" xfId="150"/>
    <cellStyle name="20% - Ênfase2 7 2 10" xfId="38644"/>
    <cellStyle name="20% - Ênfase2 7 2 11" xfId="2294"/>
    <cellStyle name="20% - Ênfase2 7 2 2" xfId="1246"/>
    <cellStyle name="20% - Ênfase2 7 2 2 2" xfId="5344"/>
    <cellStyle name="20% - Ênfase2 7 2 2 2 2" xfId="11403"/>
    <cellStyle name="20% - Ênfase2 7 2 2 2 2 2" xfId="23523"/>
    <cellStyle name="20% - Ênfase2 7 2 2 2 2 3" xfId="35612"/>
    <cellStyle name="20% - Ênfase2 7 2 2 2 2 4" xfId="51970"/>
    <cellStyle name="20% - Ênfase2 7 2 2 2 3" xfId="17463"/>
    <cellStyle name="20% - Ênfase2 7 2 2 2 4" xfId="29553"/>
    <cellStyle name="20% - Ênfase2 7 2 2 2 5" xfId="43693"/>
    <cellStyle name="20% - Ênfase2 7 2 2 3" xfId="7369"/>
    <cellStyle name="20% - Ênfase2 7 2 2 3 2" xfId="13428"/>
    <cellStyle name="20% - Ênfase2 7 2 2 3 2 2" xfId="25548"/>
    <cellStyle name="20% - Ênfase2 7 2 2 3 2 3" xfId="37637"/>
    <cellStyle name="20% - Ênfase2 7 2 2 3 2 4" xfId="53995"/>
    <cellStyle name="20% - Ênfase2 7 2 2 3 3" xfId="19488"/>
    <cellStyle name="20% - Ênfase2 7 2 2 3 4" xfId="31578"/>
    <cellStyle name="20% - Ênfase2 7 2 2 3 5" xfId="45718"/>
    <cellStyle name="20% - Ênfase2 7 2 2 4" xfId="9373"/>
    <cellStyle name="20% - Ênfase2 7 2 2 4 2" xfId="21493"/>
    <cellStyle name="20% - Ênfase2 7 2 2 4 2 2" xfId="49935"/>
    <cellStyle name="20% - Ênfase2 7 2 2 4 3" xfId="33582"/>
    <cellStyle name="20% - Ênfase2 7 2 2 4 4" xfId="41658"/>
    <cellStyle name="20% - Ênfase2 7 2 2 5" xfId="15433"/>
    <cellStyle name="20% - Ênfase2 7 2 2 5 2" xfId="47886"/>
    <cellStyle name="20% - Ênfase2 7 2 2 6" xfId="27548"/>
    <cellStyle name="20% - Ênfase2 7 2 2 7" xfId="39638"/>
    <cellStyle name="20% - Ênfase2 7 2 2 8" xfId="3308"/>
    <cellStyle name="20% - Ênfase2 7 2 3" xfId="737"/>
    <cellStyle name="20% - Ênfase2 7 2 3 2" xfId="4848"/>
    <cellStyle name="20% - Ênfase2 7 2 3 2 2" xfId="10907"/>
    <cellStyle name="20% - Ênfase2 7 2 3 2 2 2" xfId="23027"/>
    <cellStyle name="20% - Ênfase2 7 2 3 2 2 3" xfId="35116"/>
    <cellStyle name="20% - Ênfase2 7 2 3 2 2 4" xfId="51474"/>
    <cellStyle name="20% - Ênfase2 7 2 3 2 3" xfId="16967"/>
    <cellStyle name="20% - Ênfase2 7 2 3 2 4" xfId="29057"/>
    <cellStyle name="20% - Ênfase2 7 2 3 2 5" xfId="43197"/>
    <cellStyle name="20% - Ênfase2 7 2 3 3" xfId="6873"/>
    <cellStyle name="20% - Ênfase2 7 2 3 3 2" xfId="12932"/>
    <cellStyle name="20% - Ênfase2 7 2 3 3 2 2" xfId="25052"/>
    <cellStyle name="20% - Ênfase2 7 2 3 3 2 3" xfId="37141"/>
    <cellStyle name="20% - Ênfase2 7 2 3 3 2 4" xfId="53499"/>
    <cellStyle name="20% - Ênfase2 7 2 3 3 3" xfId="18992"/>
    <cellStyle name="20% - Ênfase2 7 2 3 3 4" xfId="31082"/>
    <cellStyle name="20% - Ênfase2 7 2 3 3 5" xfId="45222"/>
    <cellStyle name="20% - Ênfase2 7 2 3 4" xfId="8877"/>
    <cellStyle name="20% - Ênfase2 7 2 3 4 2" xfId="20997"/>
    <cellStyle name="20% - Ênfase2 7 2 3 4 2 2" xfId="49430"/>
    <cellStyle name="20% - Ênfase2 7 2 3 4 3" xfId="33086"/>
    <cellStyle name="20% - Ênfase2 7 2 3 4 4" xfId="41153"/>
    <cellStyle name="20% - Ênfase2 7 2 3 5" xfId="14937"/>
    <cellStyle name="20% - Ênfase2 7 2 3 5 2" xfId="47382"/>
    <cellStyle name="20% - Ênfase2 7 2 3 6" xfId="27052"/>
    <cellStyle name="20% - Ênfase2 7 2 3 7" xfId="39142"/>
    <cellStyle name="20% - Ênfase2 7 2 3 8" xfId="2802"/>
    <cellStyle name="20% - Ênfase2 7 2 4" xfId="1789"/>
    <cellStyle name="20% - Ênfase2 7 2 4 2" xfId="5881"/>
    <cellStyle name="20% - Ênfase2 7 2 4 2 2" xfId="11940"/>
    <cellStyle name="20% - Ênfase2 7 2 4 2 2 2" xfId="24060"/>
    <cellStyle name="20% - Ênfase2 7 2 4 2 2 3" xfId="36149"/>
    <cellStyle name="20% - Ênfase2 7 2 4 2 2 4" xfId="52507"/>
    <cellStyle name="20% - Ênfase2 7 2 4 2 3" xfId="18000"/>
    <cellStyle name="20% - Ênfase2 7 2 4 2 4" xfId="30090"/>
    <cellStyle name="20% - Ênfase2 7 2 4 2 5" xfId="44230"/>
    <cellStyle name="20% - Ênfase2 7 2 4 3" xfId="7881"/>
    <cellStyle name="20% - Ênfase2 7 2 4 3 2" xfId="13940"/>
    <cellStyle name="20% - Ênfase2 7 2 4 3 2 2" xfId="26060"/>
    <cellStyle name="20% - Ênfase2 7 2 4 3 2 3" xfId="38149"/>
    <cellStyle name="20% - Ênfase2 7 2 4 3 2 4" xfId="54507"/>
    <cellStyle name="20% - Ênfase2 7 2 4 3 3" xfId="20000"/>
    <cellStyle name="20% - Ênfase2 7 2 4 3 4" xfId="32090"/>
    <cellStyle name="20% - Ênfase2 7 2 4 3 5" xfId="46230"/>
    <cellStyle name="20% - Ênfase2 7 2 4 4" xfId="9910"/>
    <cellStyle name="20% - Ênfase2 7 2 4 4 2" xfId="22030"/>
    <cellStyle name="20% - Ênfase2 7 2 4 4 2 2" xfId="50473"/>
    <cellStyle name="20% - Ênfase2 7 2 4 4 3" xfId="34119"/>
    <cellStyle name="20% - Ênfase2 7 2 4 4 4" xfId="42196"/>
    <cellStyle name="20% - Ênfase2 7 2 4 5" xfId="15970"/>
    <cellStyle name="20% - Ênfase2 7 2 4 5 2" xfId="48424"/>
    <cellStyle name="20% - Ênfase2 7 2 4 6" xfId="28060"/>
    <cellStyle name="20% - Ênfase2 7 2 4 7" xfId="40150"/>
    <cellStyle name="20% - Ênfase2 7 2 4 8" xfId="3847"/>
    <cellStyle name="20% - Ênfase2 7 2 5" xfId="4344"/>
    <cellStyle name="20% - Ênfase2 7 2 5 2" xfId="10404"/>
    <cellStyle name="20% - Ênfase2 7 2 5 2 2" xfId="22524"/>
    <cellStyle name="20% - Ênfase2 7 2 5 2 3" xfId="34613"/>
    <cellStyle name="20% - Ênfase2 7 2 5 2 4" xfId="50970"/>
    <cellStyle name="20% - Ênfase2 7 2 5 3" xfId="16464"/>
    <cellStyle name="20% - Ênfase2 7 2 5 4" xfId="28554"/>
    <cellStyle name="20% - Ênfase2 7 2 5 5" xfId="42693"/>
    <cellStyle name="20% - Ênfase2 7 2 6" xfId="6375"/>
    <cellStyle name="20% - Ênfase2 7 2 6 2" xfId="12434"/>
    <cellStyle name="20% - Ênfase2 7 2 6 2 2" xfId="24554"/>
    <cellStyle name="20% - Ênfase2 7 2 6 2 3" xfId="36643"/>
    <cellStyle name="20% - Ênfase2 7 2 6 2 4" xfId="53001"/>
    <cellStyle name="20% - Ênfase2 7 2 6 3" xfId="18494"/>
    <cellStyle name="20% - Ênfase2 7 2 6 4" xfId="30584"/>
    <cellStyle name="20% - Ênfase2 7 2 6 5" xfId="44724"/>
    <cellStyle name="20% - Ênfase2 7 2 7" xfId="8374"/>
    <cellStyle name="20% - Ênfase2 7 2 7 2" xfId="20494"/>
    <cellStyle name="20% - Ênfase2 7 2 7 2 2" xfId="48921"/>
    <cellStyle name="20% - Ênfase2 7 2 7 3" xfId="32583"/>
    <cellStyle name="20% - Ênfase2 7 2 7 4" xfId="40644"/>
    <cellStyle name="20% - Ênfase2 7 2 8" xfId="14434"/>
    <cellStyle name="20% - Ênfase2 7 2 8 2" xfId="46875"/>
    <cellStyle name="20% - Ênfase2 7 2 9" xfId="26554"/>
    <cellStyle name="20% - Ênfase2 7 3" xfId="1230"/>
    <cellStyle name="20% - Ênfase2 7 3 2" xfId="5328"/>
    <cellStyle name="20% - Ênfase2 7 3 2 2" xfId="11387"/>
    <cellStyle name="20% - Ênfase2 7 3 2 2 2" xfId="23507"/>
    <cellStyle name="20% - Ênfase2 7 3 2 2 3" xfId="35596"/>
    <cellStyle name="20% - Ênfase2 7 3 2 2 4" xfId="51954"/>
    <cellStyle name="20% - Ênfase2 7 3 2 3" xfId="17447"/>
    <cellStyle name="20% - Ênfase2 7 3 2 4" xfId="29537"/>
    <cellStyle name="20% - Ênfase2 7 3 2 5" xfId="43677"/>
    <cellStyle name="20% - Ênfase2 7 3 3" xfId="7353"/>
    <cellStyle name="20% - Ênfase2 7 3 3 2" xfId="13412"/>
    <cellStyle name="20% - Ênfase2 7 3 3 2 2" xfId="25532"/>
    <cellStyle name="20% - Ênfase2 7 3 3 2 3" xfId="37621"/>
    <cellStyle name="20% - Ênfase2 7 3 3 2 4" xfId="53979"/>
    <cellStyle name="20% - Ênfase2 7 3 3 3" xfId="19472"/>
    <cellStyle name="20% - Ênfase2 7 3 3 4" xfId="31562"/>
    <cellStyle name="20% - Ênfase2 7 3 3 5" xfId="45702"/>
    <cellStyle name="20% - Ênfase2 7 3 4" xfId="9357"/>
    <cellStyle name="20% - Ênfase2 7 3 4 2" xfId="21477"/>
    <cellStyle name="20% - Ênfase2 7 3 4 2 2" xfId="49919"/>
    <cellStyle name="20% - Ênfase2 7 3 4 3" xfId="33566"/>
    <cellStyle name="20% - Ênfase2 7 3 4 4" xfId="41642"/>
    <cellStyle name="20% - Ênfase2 7 3 5" xfId="15417"/>
    <cellStyle name="20% - Ênfase2 7 3 5 2" xfId="47870"/>
    <cellStyle name="20% - Ênfase2 7 3 6" xfId="27532"/>
    <cellStyle name="20% - Ênfase2 7 3 7" xfId="39622"/>
    <cellStyle name="20% - Ênfase2 7 3 8" xfId="3292"/>
    <cellStyle name="20% - Ênfase2 7 4" xfId="721"/>
    <cellStyle name="20% - Ênfase2 7 4 2" xfId="4832"/>
    <cellStyle name="20% - Ênfase2 7 4 2 2" xfId="10891"/>
    <cellStyle name="20% - Ênfase2 7 4 2 2 2" xfId="23011"/>
    <cellStyle name="20% - Ênfase2 7 4 2 2 3" xfId="35100"/>
    <cellStyle name="20% - Ênfase2 7 4 2 2 4" xfId="51458"/>
    <cellStyle name="20% - Ênfase2 7 4 2 3" xfId="16951"/>
    <cellStyle name="20% - Ênfase2 7 4 2 4" xfId="29041"/>
    <cellStyle name="20% - Ênfase2 7 4 2 5" xfId="43181"/>
    <cellStyle name="20% - Ênfase2 7 4 3" xfId="6857"/>
    <cellStyle name="20% - Ênfase2 7 4 3 2" xfId="12916"/>
    <cellStyle name="20% - Ênfase2 7 4 3 2 2" xfId="25036"/>
    <cellStyle name="20% - Ênfase2 7 4 3 2 3" xfId="37125"/>
    <cellStyle name="20% - Ênfase2 7 4 3 2 4" xfId="53483"/>
    <cellStyle name="20% - Ênfase2 7 4 3 3" xfId="18976"/>
    <cellStyle name="20% - Ênfase2 7 4 3 4" xfId="31066"/>
    <cellStyle name="20% - Ênfase2 7 4 3 5" xfId="45206"/>
    <cellStyle name="20% - Ênfase2 7 4 4" xfId="8861"/>
    <cellStyle name="20% - Ênfase2 7 4 4 2" xfId="20981"/>
    <cellStyle name="20% - Ênfase2 7 4 4 2 2" xfId="49414"/>
    <cellStyle name="20% - Ênfase2 7 4 4 3" xfId="33070"/>
    <cellStyle name="20% - Ênfase2 7 4 4 4" xfId="41137"/>
    <cellStyle name="20% - Ênfase2 7 4 5" xfId="14921"/>
    <cellStyle name="20% - Ênfase2 7 4 5 2" xfId="47366"/>
    <cellStyle name="20% - Ênfase2 7 4 6" xfId="27036"/>
    <cellStyle name="20% - Ênfase2 7 4 7" xfId="39126"/>
    <cellStyle name="20% - Ênfase2 7 4 8" xfId="2786"/>
    <cellStyle name="20% - Ênfase2 7 5" xfId="1773"/>
    <cellStyle name="20% - Ênfase2 7 5 2" xfId="5865"/>
    <cellStyle name="20% - Ênfase2 7 5 2 2" xfId="11924"/>
    <cellStyle name="20% - Ênfase2 7 5 2 2 2" xfId="24044"/>
    <cellStyle name="20% - Ênfase2 7 5 2 2 3" xfId="36133"/>
    <cellStyle name="20% - Ênfase2 7 5 2 2 4" xfId="52491"/>
    <cellStyle name="20% - Ênfase2 7 5 2 3" xfId="17984"/>
    <cellStyle name="20% - Ênfase2 7 5 2 4" xfId="30074"/>
    <cellStyle name="20% - Ênfase2 7 5 2 5" xfId="44214"/>
    <cellStyle name="20% - Ênfase2 7 5 3" xfId="7865"/>
    <cellStyle name="20% - Ênfase2 7 5 3 2" xfId="13924"/>
    <cellStyle name="20% - Ênfase2 7 5 3 2 2" xfId="26044"/>
    <cellStyle name="20% - Ênfase2 7 5 3 2 3" xfId="38133"/>
    <cellStyle name="20% - Ênfase2 7 5 3 2 4" xfId="54491"/>
    <cellStyle name="20% - Ênfase2 7 5 3 3" xfId="19984"/>
    <cellStyle name="20% - Ênfase2 7 5 3 4" xfId="32074"/>
    <cellStyle name="20% - Ênfase2 7 5 3 5" xfId="46214"/>
    <cellStyle name="20% - Ênfase2 7 5 4" xfId="9894"/>
    <cellStyle name="20% - Ênfase2 7 5 4 2" xfId="22014"/>
    <cellStyle name="20% - Ênfase2 7 5 4 2 2" xfId="50457"/>
    <cellStyle name="20% - Ênfase2 7 5 4 3" xfId="34103"/>
    <cellStyle name="20% - Ênfase2 7 5 4 4" xfId="42180"/>
    <cellStyle name="20% - Ênfase2 7 5 5" xfId="15954"/>
    <cellStyle name="20% - Ênfase2 7 5 5 2" xfId="48408"/>
    <cellStyle name="20% - Ênfase2 7 5 6" xfId="28044"/>
    <cellStyle name="20% - Ênfase2 7 5 7" xfId="40134"/>
    <cellStyle name="20% - Ênfase2 7 5 8" xfId="3831"/>
    <cellStyle name="20% - Ênfase2 7 6" xfId="4328"/>
    <cellStyle name="20% - Ênfase2 7 6 2" xfId="10388"/>
    <cellStyle name="20% - Ênfase2 7 6 2 2" xfId="22508"/>
    <cellStyle name="20% - Ênfase2 7 6 2 3" xfId="34597"/>
    <cellStyle name="20% - Ênfase2 7 6 2 4" xfId="50954"/>
    <cellStyle name="20% - Ênfase2 7 6 3" xfId="16448"/>
    <cellStyle name="20% - Ênfase2 7 6 4" xfId="28538"/>
    <cellStyle name="20% - Ênfase2 7 6 5" xfId="42677"/>
    <cellStyle name="20% - Ênfase2 7 7" xfId="6359"/>
    <cellStyle name="20% - Ênfase2 7 7 2" xfId="12418"/>
    <cellStyle name="20% - Ênfase2 7 7 2 2" xfId="24538"/>
    <cellStyle name="20% - Ênfase2 7 7 2 3" xfId="36627"/>
    <cellStyle name="20% - Ênfase2 7 7 2 4" xfId="52985"/>
    <cellStyle name="20% - Ênfase2 7 7 3" xfId="18478"/>
    <cellStyle name="20% - Ênfase2 7 7 4" xfId="30568"/>
    <cellStyle name="20% - Ênfase2 7 7 5" xfId="44708"/>
    <cellStyle name="20% - Ênfase2 7 8" xfId="8358"/>
    <cellStyle name="20% - Ênfase2 7 8 2" xfId="20478"/>
    <cellStyle name="20% - Ênfase2 7 8 2 2" xfId="48905"/>
    <cellStyle name="20% - Ênfase2 7 8 3" xfId="32567"/>
    <cellStyle name="20% - Ênfase2 7 8 4" xfId="40628"/>
    <cellStyle name="20% - Ênfase2 7 9" xfId="14418"/>
    <cellStyle name="20% - Ênfase2 7 9 2" xfId="46859"/>
    <cellStyle name="20% - Ênfase2 8" xfId="152"/>
    <cellStyle name="20% - Ênfase2 8 10" xfId="26556"/>
    <cellStyle name="20% - Ênfase2 8 11" xfId="38646"/>
    <cellStyle name="20% - Ênfase2 8 12" xfId="2296"/>
    <cellStyle name="20% - Ênfase2 8 2" xfId="156"/>
    <cellStyle name="20% - Ênfase2 8 2 10" xfId="38650"/>
    <cellStyle name="20% - Ênfase2 8 2 11" xfId="2300"/>
    <cellStyle name="20% - Ênfase2 8 2 2" xfId="1252"/>
    <cellStyle name="20% - Ênfase2 8 2 2 2" xfId="5350"/>
    <cellStyle name="20% - Ênfase2 8 2 2 2 2" xfId="11409"/>
    <cellStyle name="20% - Ênfase2 8 2 2 2 2 2" xfId="23529"/>
    <cellStyle name="20% - Ênfase2 8 2 2 2 2 3" xfId="35618"/>
    <cellStyle name="20% - Ênfase2 8 2 2 2 2 4" xfId="51976"/>
    <cellStyle name="20% - Ênfase2 8 2 2 2 3" xfId="17469"/>
    <cellStyle name="20% - Ênfase2 8 2 2 2 4" xfId="29559"/>
    <cellStyle name="20% - Ênfase2 8 2 2 2 5" xfId="43699"/>
    <cellStyle name="20% - Ênfase2 8 2 2 3" xfId="7375"/>
    <cellStyle name="20% - Ênfase2 8 2 2 3 2" xfId="13434"/>
    <cellStyle name="20% - Ênfase2 8 2 2 3 2 2" xfId="25554"/>
    <cellStyle name="20% - Ênfase2 8 2 2 3 2 3" xfId="37643"/>
    <cellStyle name="20% - Ênfase2 8 2 2 3 2 4" xfId="54001"/>
    <cellStyle name="20% - Ênfase2 8 2 2 3 3" xfId="19494"/>
    <cellStyle name="20% - Ênfase2 8 2 2 3 4" xfId="31584"/>
    <cellStyle name="20% - Ênfase2 8 2 2 3 5" xfId="45724"/>
    <cellStyle name="20% - Ênfase2 8 2 2 4" xfId="9379"/>
    <cellStyle name="20% - Ênfase2 8 2 2 4 2" xfId="21499"/>
    <cellStyle name="20% - Ênfase2 8 2 2 4 2 2" xfId="49941"/>
    <cellStyle name="20% - Ênfase2 8 2 2 4 3" xfId="33588"/>
    <cellStyle name="20% - Ênfase2 8 2 2 4 4" xfId="41664"/>
    <cellStyle name="20% - Ênfase2 8 2 2 5" xfId="15439"/>
    <cellStyle name="20% - Ênfase2 8 2 2 5 2" xfId="47892"/>
    <cellStyle name="20% - Ênfase2 8 2 2 6" xfId="27554"/>
    <cellStyle name="20% - Ênfase2 8 2 2 7" xfId="39644"/>
    <cellStyle name="20% - Ênfase2 8 2 2 8" xfId="3314"/>
    <cellStyle name="20% - Ênfase2 8 2 3" xfId="743"/>
    <cellStyle name="20% - Ênfase2 8 2 3 2" xfId="4854"/>
    <cellStyle name="20% - Ênfase2 8 2 3 2 2" xfId="10913"/>
    <cellStyle name="20% - Ênfase2 8 2 3 2 2 2" xfId="23033"/>
    <cellStyle name="20% - Ênfase2 8 2 3 2 2 3" xfId="35122"/>
    <cellStyle name="20% - Ênfase2 8 2 3 2 2 4" xfId="51480"/>
    <cellStyle name="20% - Ênfase2 8 2 3 2 3" xfId="16973"/>
    <cellStyle name="20% - Ênfase2 8 2 3 2 4" xfId="29063"/>
    <cellStyle name="20% - Ênfase2 8 2 3 2 5" xfId="43203"/>
    <cellStyle name="20% - Ênfase2 8 2 3 3" xfId="6879"/>
    <cellStyle name="20% - Ênfase2 8 2 3 3 2" xfId="12938"/>
    <cellStyle name="20% - Ênfase2 8 2 3 3 2 2" xfId="25058"/>
    <cellStyle name="20% - Ênfase2 8 2 3 3 2 3" xfId="37147"/>
    <cellStyle name="20% - Ênfase2 8 2 3 3 2 4" xfId="53505"/>
    <cellStyle name="20% - Ênfase2 8 2 3 3 3" xfId="18998"/>
    <cellStyle name="20% - Ênfase2 8 2 3 3 4" xfId="31088"/>
    <cellStyle name="20% - Ênfase2 8 2 3 3 5" xfId="45228"/>
    <cellStyle name="20% - Ênfase2 8 2 3 4" xfId="8883"/>
    <cellStyle name="20% - Ênfase2 8 2 3 4 2" xfId="21003"/>
    <cellStyle name="20% - Ênfase2 8 2 3 4 2 2" xfId="49436"/>
    <cellStyle name="20% - Ênfase2 8 2 3 4 3" xfId="33092"/>
    <cellStyle name="20% - Ênfase2 8 2 3 4 4" xfId="41159"/>
    <cellStyle name="20% - Ênfase2 8 2 3 5" xfId="14943"/>
    <cellStyle name="20% - Ênfase2 8 2 3 5 2" xfId="47388"/>
    <cellStyle name="20% - Ênfase2 8 2 3 6" xfId="27058"/>
    <cellStyle name="20% - Ênfase2 8 2 3 7" xfId="39148"/>
    <cellStyle name="20% - Ênfase2 8 2 3 8" xfId="2808"/>
    <cellStyle name="20% - Ênfase2 8 2 4" xfId="1795"/>
    <cellStyle name="20% - Ênfase2 8 2 4 2" xfId="5887"/>
    <cellStyle name="20% - Ênfase2 8 2 4 2 2" xfId="11946"/>
    <cellStyle name="20% - Ênfase2 8 2 4 2 2 2" xfId="24066"/>
    <cellStyle name="20% - Ênfase2 8 2 4 2 2 3" xfId="36155"/>
    <cellStyle name="20% - Ênfase2 8 2 4 2 2 4" xfId="52513"/>
    <cellStyle name="20% - Ênfase2 8 2 4 2 3" xfId="18006"/>
    <cellStyle name="20% - Ênfase2 8 2 4 2 4" xfId="30096"/>
    <cellStyle name="20% - Ênfase2 8 2 4 2 5" xfId="44236"/>
    <cellStyle name="20% - Ênfase2 8 2 4 3" xfId="7887"/>
    <cellStyle name="20% - Ênfase2 8 2 4 3 2" xfId="13946"/>
    <cellStyle name="20% - Ênfase2 8 2 4 3 2 2" xfId="26066"/>
    <cellStyle name="20% - Ênfase2 8 2 4 3 2 3" xfId="38155"/>
    <cellStyle name="20% - Ênfase2 8 2 4 3 2 4" xfId="54513"/>
    <cellStyle name="20% - Ênfase2 8 2 4 3 3" xfId="20006"/>
    <cellStyle name="20% - Ênfase2 8 2 4 3 4" xfId="32096"/>
    <cellStyle name="20% - Ênfase2 8 2 4 3 5" xfId="46236"/>
    <cellStyle name="20% - Ênfase2 8 2 4 4" xfId="9916"/>
    <cellStyle name="20% - Ênfase2 8 2 4 4 2" xfId="22036"/>
    <cellStyle name="20% - Ênfase2 8 2 4 4 2 2" xfId="50479"/>
    <cellStyle name="20% - Ênfase2 8 2 4 4 3" xfId="34125"/>
    <cellStyle name="20% - Ênfase2 8 2 4 4 4" xfId="42202"/>
    <cellStyle name="20% - Ênfase2 8 2 4 5" xfId="15976"/>
    <cellStyle name="20% - Ênfase2 8 2 4 5 2" xfId="48430"/>
    <cellStyle name="20% - Ênfase2 8 2 4 6" xfId="28066"/>
    <cellStyle name="20% - Ênfase2 8 2 4 7" xfId="40156"/>
    <cellStyle name="20% - Ênfase2 8 2 4 8" xfId="3853"/>
    <cellStyle name="20% - Ênfase2 8 2 5" xfId="4350"/>
    <cellStyle name="20% - Ênfase2 8 2 5 2" xfId="10410"/>
    <cellStyle name="20% - Ênfase2 8 2 5 2 2" xfId="22530"/>
    <cellStyle name="20% - Ênfase2 8 2 5 2 3" xfId="34619"/>
    <cellStyle name="20% - Ênfase2 8 2 5 2 4" xfId="50976"/>
    <cellStyle name="20% - Ênfase2 8 2 5 3" xfId="16470"/>
    <cellStyle name="20% - Ênfase2 8 2 5 4" xfId="28560"/>
    <cellStyle name="20% - Ênfase2 8 2 5 5" xfId="42699"/>
    <cellStyle name="20% - Ênfase2 8 2 6" xfId="6381"/>
    <cellStyle name="20% - Ênfase2 8 2 6 2" xfId="12440"/>
    <cellStyle name="20% - Ênfase2 8 2 6 2 2" xfId="24560"/>
    <cellStyle name="20% - Ênfase2 8 2 6 2 3" xfId="36649"/>
    <cellStyle name="20% - Ênfase2 8 2 6 2 4" xfId="53007"/>
    <cellStyle name="20% - Ênfase2 8 2 6 3" xfId="18500"/>
    <cellStyle name="20% - Ênfase2 8 2 6 4" xfId="30590"/>
    <cellStyle name="20% - Ênfase2 8 2 6 5" xfId="44730"/>
    <cellStyle name="20% - Ênfase2 8 2 7" xfId="8380"/>
    <cellStyle name="20% - Ênfase2 8 2 7 2" xfId="20500"/>
    <cellStyle name="20% - Ênfase2 8 2 7 2 2" xfId="48927"/>
    <cellStyle name="20% - Ênfase2 8 2 7 3" xfId="32589"/>
    <cellStyle name="20% - Ênfase2 8 2 7 4" xfId="40650"/>
    <cellStyle name="20% - Ênfase2 8 2 8" xfId="14440"/>
    <cellStyle name="20% - Ênfase2 8 2 8 2" xfId="46881"/>
    <cellStyle name="20% - Ênfase2 8 2 9" xfId="26560"/>
    <cellStyle name="20% - Ênfase2 8 3" xfId="1248"/>
    <cellStyle name="20% - Ênfase2 8 3 2" xfId="5346"/>
    <cellStyle name="20% - Ênfase2 8 3 2 2" xfId="11405"/>
    <cellStyle name="20% - Ênfase2 8 3 2 2 2" xfId="23525"/>
    <cellStyle name="20% - Ênfase2 8 3 2 2 3" xfId="35614"/>
    <cellStyle name="20% - Ênfase2 8 3 2 2 4" xfId="51972"/>
    <cellStyle name="20% - Ênfase2 8 3 2 3" xfId="17465"/>
    <cellStyle name="20% - Ênfase2 8 3 2 4" xfId="29555"/>
    <cellStyle name="20% - Ênfase2 8 3 2 5" xfId="43695"/>
    <cellStyle name="20% - Ênfase2 8 3 3" xfId="7371"/>
    <cellStyle name="20% - Ênfase2 8 3 3 2" xfId="13430"/>
    <cellStyle name="20% - Ênfase2 8 3 3 2 2" xfId="25550"/>
    <cellStyle name="20% - Ênfase2 8 3 3 2 3" xfId="37639"/>
    <cellStyle name="20% - Ênfase2 8 3 3 2 4" xfId="53997"/>
    <cellStyle name="20% - Ênfase2 8 3 3 3" xfId="19490"/>
    <cellStyle name="20% - Ênfase2 8 3 3 4" xfId="31580"/>
    <cellStyle name="20% - Ênfase2 8 3 3 5" xfId="45720"/>
    <cellStyle name="20% - Ênfase2 8 3 4" xfId="9375"/>
    <cellStyle name="20% - Ênfase2 8 3 4 2" xfId="21495"/>
    <cellStyle name="20% - Ênfase2 8 3 4 2 2" xfId="49937"/>
    <cellStyle name="20% - Ênfase2 8 3 4 3" xfId="33584"/>
    <cellStyle name="20% - Ênfase2 8 3 4 4" xfId="41660"/>
    <cellStyle name="20% - Ênfase2 8 3 5" xfId="15435"/>
    <cellStyle name="20% - Ênfase2 8 3 5 2" xfId="47888"/>
    <cellStyle name="20% - Ênfase2 8 3 6" xfId="27550"/>
    <cellStyle name="20% - Ênfase2 8 3 7" xfId="39640"/>
    <cellStyle name="20% - Ênfase2 8 3 8" xfId="3310"/>
    <cellStyle name="20% - Ênfase2 8 4" xfId="739"/>
    <cellStyle name="20% - Ênfase2 8 4 2" xfId="4850"/>
    <cellStyle name="20% - Ênfase2 8 4 2 2" xfId="10909"/>
    <cellStyle name="20% - Ênfase2 8 4 2 2 2" xfId="23029"/>
    <cellStyle name="20% - Ênfase2 8 4 2 2 3" xfId="35118"/>
    <cellStyle name="20% - Ênfase2 8 4 2 2 4" xfId="51476"/>
    <cellStyle name="20% - Ênfase2 8 4 2 3" xfId="16969"/>
    <cellStyle name="20% - Ênfase2 8 4 2 4" xfId="29059"/>
    <cellStyle name="20% - Ênfase2 8 4 2 5" xfId="43199"/>
    <cellStyle name="20% - Ênfase2 8 4 3" xfId="6875"/>
    <cellStyle name="20% - Ênfase2 8 4 3 2" xfId="12934"/>
    <cellStyle name="20% - Ênfase2 8 4 3 2 2" xfId="25054"/>
    <cellStyle name="20% - Ênfase2 8 4 3 2 3" xfId="37143"/>
    <cellStyle name="20% - Ênfase2 8 4 3 2 4" xfId="53501"/>
    <cellStyle name="20% - Ênfase2 8 4 3 3" xfId="18994"/>
    <cellStyle name="20% - Ênfase2 8 4 3 4" xfId="31084"/>
    <cellStyle name="20% - Ênfase2 8 4 3 5" xfId="45224"/>
    <cellStyle name="20% - Ênfase2 8 4 4" xfId="8879"/>
    <cellStyle name="20% - Ênfase2 8 4 4 2" xfId="20999"/>
    <cellStyle name="20% - Ênfase2 8 4 4 2 2" xfId="49432"/>
    <cellStyle name="20% - Ênfase2 8 4 4 3" xfId="33088"/>
    <cellStyle name="20% - Ênfase2 8 4 4 4" xfId="41155"/>
    <cellStyle name="20% - Ênfase2 8 4 5" xfId="14939"/>
    <cellStyle name="20% - Ênfase2 8 4 5 2" xfId="47384"/>
    <cellStyle name="20% - Ênfase2 8 4 6" xfId="27054"/>
    <cellStyle name="20% - Ênfase2 8 4 7" xfId="39144"/>
    <cellStyle name="20% - Ênfase2 8 4 8" xfId="2804"/>
    <cellStyle name="20% - Ênfase2 8 5" xfId="1791"/>
    <cellStyle name="20% - Ênfase2 8 5 2" xfId="5883"/>
    <cellStyle name="20% - Ênfase2 8 5 2 2" xfId="11942"/>
    <cellStyle name="20% - Ênfase2 8 5 2 2 2" xfId="24062"/>
    <cellStyle name="20% - Ênfase2 8 5 2 2 3" xfId="36151"/>
    <cellStyle name="20% - Ênfase2 8 5 2 2 4" xfId="52509"/>
    <cellStyle name="20% - Ênfase2 8 5 2 3" xfId="18002"/>
    <cellStyle name="20% - Ênfase2 8 5 2 4" xfId="30092"/>
    <cellStyle name="20% - Ênfase2 8 5 2 5" xfId="44232"/>
    <cellStyle name="20% - Ênfase2 8 5 3" xfId="7883"/>
    <cellStyle name="20% - Ênfase2 8 5 3 2" xfId="13942"/>
    <cellStyle name="20% - Ênfase2 8 5 3 2 2" xfId="26062"/>
    <cellStyle name="20% - Ênfase2 8 5 3 2 3" xfId="38151"/>
    <cellStyle name="20% - Ênfase2 8 5 3 2 4" xfId="54509"/>
    <cellStyle name="20% - Ênfase2 8 5 3 3" xfId="20002"/>
    <cellStyle name="20% - Ênfase2 8 5 3 4" xfId="32092"/>
    <cellStyle name="20% - Ênfase2 8 5 3 5" xfId="46232"/>
    <cellStyle name="20% - Ênfase2 8 5 4" xfId="9912"/>
    <cellStyle name="20% - Ênfase2 8 5 4 2" xfId="22032"/>
    <cellStyle name="20% - Ênfase2 8 5 4 2 2" xfId="50475"/>
    <cellStyle name="20% - Ênfase2 8 5 4 3" xfId="34121"/>
    <cellStyle name="20% - Ênfase2 8 5 4 4" xfId="42198"/>
    <cellStyle name="20% - Ênfase2 8 5 5" xfId="15972"/>
    <cellStyle name="20% - Ênfase2 8 5 5 2" xfId="48426"/>
    <cellStyle name="20% - Ênfase2 8 5 6" xfId="28062"/>
    <cellStyle name="20% - Ênfase2 8 5 7" xfId="40152"/>
    <cellStyle name="20% - Ênfase2 8 5 8" xfId="3849"/>
    <cellStyle name="20% - Ênfase2 8 6" xfId="4346"/>
    <cellStyle name="20% - Ênfase2 8 6 2" xfId="10406"/>
    <cellStyle name="20% - Ênfase2 8 6 2 2" xfId="22526"/>
    <cellStyle name="20% - Ênfase2 8 6 2 3" xfId="34615"/>
    <cellStyle name="20% - Ênfase2 8 6 2 4" xfId="50972"/>
    <cellStyle name="20% - Ênfase2 8 6 3" xfId="16466"/>
    <cellStyle name="20% - Ênfase2 8 6 4" xfId="28556"/>
    <cellStyle name="20% - Ênfase2 8 6 5" xfId="42695"/>
    <cellStyle name="20% - Ênfase2 8 7" xfId="6377"/>
    <cellStyle name="20% - Ênfase2 8 7 2" xfId="12436"/>
    <cellStyle name="20% - Ênfase2 8 7 2 2" xfId="24556"/>
    <cellStyle name="20% - Ênfase2 8 7 2 3" xfId="36645"/>
    <cellStyle name="20% - Ênfase2 8 7 2 4" xfId="53003"/>
    <cellStyle name="20% - Ênfase2 8 7 3" xfId="18496"/>
    <cellStyle name="20% - Ênfase2 8 7 4" xfId="30586"/>
    <cellStyle name="20% - Ênfase2 8 7 5" xfId="44726"/>
    <cellStyle name="20% - Ênfase2 8 8" xfId="8376"/>
    <cellStyle name="20% - Ênfase2 8 8 2" xfId="20496"/>
    <cellStyle name="20% - Ênfase2 8 8 2 2" xfId="48923"/>
    <cellStyle name="20% - Ênfase2 8 8 3" xfId="32585"/>
    <cellStyle name="20% - Ênfase2 8 8 4" xfId="40646"/>
    <cellStyle name="20% - Ênfase2 8 9" xfId="14436"/>
    <cellStyle name="20% - Ênfase2 8 9 2" xfId="46877"/>
    <cellStyle name="20% - Ênfase2 9" xfId="158"/>
    <cellStyle name="20% - Ênfase2 9 10" xfId="26562"/>
    <cellStyle name="20% - Ênfase2 9 11" xfId="38652"/>
    <cellStyle name="20% - Ênfase2 9 12" xfId="2302"/>
    <cellStyle name="20% - Ênfase2 9 2" xfId="161"/>
    <cellStyle name="20% - Ênfase2 9 2 10" xfId="38655"/>
    <cellStyle name="20% - Ênfase2 9 2 11" xfId="2305"/>
    <cellStyle name="20% - Ênfase2 9 2 2" xfId="1257"/>
    <cellStyle name="20% - Ênfase2 9 2 2 2" xfId="5355"/>
    <cellStyle name="20% - Ênfase2 9 2 2 2 2" xfId="11414"/>
    <cellStyle name="20% - Ênfase2 9 2 2 2 2 2" xfId="23534"/>
    <cellStyle name="20% - Ênfase2 9 2 2 2 2 3" xfId="35623"/>
    <cellStyle name="20% - Ênfase2 9 2 2 2 2 4" xfId="51981"/>
    <cellStyle name="20% - Ênfase2 9 2 2 2 3" xfId="17474"/>
    <cellStyle name="20% - Ênfase2 9 2 2 2 4" xfId="29564"/>
    <cellStyle name="20% - Ênfase2 9 2 2 2 5" xfId="43704"/>
    <cellStyle name="20% - Ênfase2 9 2 2 3" xfId="7380"/>
    <cellStyle name="20% - Ênfase2 9 2 2 3 2" xfId="13439"/>
    <cellStyle name="20% - Ênfase2 9 2 2 3 2 2" xfId="25559"/>
    <cellStyle name="20% - Ênfase2 9 2 2 3 2 3" xfId="37648"/>
    <cellStyle name="20% - Ênfase2 9 2 2 3 2 4" xfId="54006"/>
    <cellStyle name="20% - Ênfase2 9 2 2 3 3" xfId="19499"/>
    <cellStyle name="20% - Ênfase2 9 2 2 3 4" xfId="31589"/>
    <cellStyle name="20% - Ênfase2 9 2 2 3 5" xfId="45729"/>
    <cellStyle name="20% - Ênfase2 9 2 2 4" xfId="9384"/>
    <cellStyle name="20% - Ênfase2 9 2 2 4 2" xfId="21504"/>
    <cellStyle name="20% - Ênfase2 9 2 2 4 2 2" xfId="49946"/>
    <cellStyle name="20% - Ênfase2 9 2 2 4 3" xfId="33593"/>
    <cellStyle name="20% - Ênfase2 9 2 2 4 4" xfId="41669"/>
    <cellStyle name="20% - Ênfase2 9 2 2 5" xfId="15444"/>
    <cellStyle name="20% - Ênfase2 9 2 2 5 2" xfId="47897"/>
    <cellStyle name="20% - Ênfase2 9 2 2 6" xfId="27559"/>
    <cellStyle name="20% - Ênfase2 9 2 2 7" xfId="39649"/>
    <cellStyle name="20% - Ênfase2 9 2 2 8" xfId="3319"/>
    <cellStyle name="20% - Ênfase2 9 2 3" xfId="748"/>
    <cellStyle name="20% - Ênfase2 9 2 3 2" xfId="4859"/>
    <cellStyle name="20% - Ênfase2 9 2 3 2 2" xfId="10918"/>
    <cellStyle name="20% - Ênfase2 9 2 3 2 2 2" xfId="23038"/>
    <cellStyle name="20% - Ênfase2 9 2 3 2 2 3" xfId="35127"/>
    <cellStyle name="20% - Ênfase2 9 2 3 2 2 4" xfId="51485"/>
    <cellStyle name="20% - Ênfase2 9 2 3 2 3" xfId="16978"/>
    <cellStyle name="20% - Ênfase2 9 2 3 2 4" xfId="29068"/>
    <cellStyle name="20% - Ênfase2 9 2 3 2 5" xfId="43208"/>
    <cellStyle name="20% - Ênfase2 9 2 3 3" xfId="6884"/>
    <cellStyle name="20% - Ênfase2 9 2 3 3 2" xfId="12943"/>
    <cellStyle name="20% - Ênfase2 9 2 3 3 2 2" xfId="25063"/>
    <cellStyle name="20% - Ênfase2 9 2 3 3 2 3" xfId="37152"/>
    <cellStyle name="20% - Ênfase2 9 2 3 3 2 4" xfId="53510"/>
    <cellStyle name="20% - Ênfase2 9 2 3 3 3" xfId="19003"/>
    <cellStyle name="20% - Ênfase2 9 2 3 3 4" xfId="31093"/>
    <cellStyle name="20% - Ênfase2 9 2 3 3 5" xfId="45233"/>
    <cellStyle name="20% - Ênfase2 9 2 3 4" xfId="8888"/>
    <cellStyle name="20% - Ênfase2 9 2 3 4 2" xfId="21008"/>
    <cellStyle name="20% - Ênfase2 9 2 3 4 2 2" xfId="49441"/>
    <cellStyle name="20% - Ênfase2 9 2 3 4 3" xfId="33097"/>
    <cellStyle name="20% - Ênfase2 9 2 3 4 4" xfId="41164"/>
    <cellStyle name="20% - Ênfase2 9 2 3 5" xfId="14948"/>
    <cellStyle name="20% - Ênfase2 9 2 3 5 2" xfId="47393"/>
    <cellStyle name="20% - Ênfase2 9 2 3 6" xfId="27063"/>
    <cellStyle name="20% - Ênfase2 9 2 3 7" xfId="39153"/>
    <cellStyle name="20% - Ênfase2 9 2 3 8" xfId="2813"/>
    <cellStyle name="20% - Ênfase2 9 2 4" xfId="1800"/>
    <cellStyle name="20% - Ênfase2 9 2 4 2" xfId="5892"/>
    <cellStyle name="20% - Ênfase2 9 2 4 2 2" xfId="11951"/>
    <cellStyle name="20% - Ênfase2 9 2 4 2 2 2" xfId="24071"/>
    <cellStyle name="20% - Ênfase2 9 2 4 2 2 3" xfId="36160"/>
    <cellStyle name="20% - Ênfase2 9 2 4 2 2 4" xfId="52518"/>
    <cellStyle name="20% - Ênfase2 9 2 4 2 3" xfId="18011"/>
    <cellStyle name="20% - Ênfase2 9 2 4 2 4" xfId="30101"/>
    <cellStyle name="20% - Ênfase2 9 2 4 2 5" xfId="44241"/>
    <cellStyle name="20% - Ênfase2 9 2 4 3" xfId="7892"/>
    <cellStyle name="20% - Ênfase2 9 2 4 3 2" xfId="13951"/>
    <cellStyle name="20% - Ênfase2 9 2 4 3 2 2" xfId="26071"/>
    <cellStyle name="20% - Ênfase2 9 2 4 3 2 3" xfId="38160"/>
    <cellStyle name="20% - Ênfase2 9 2 4 3 2 4" xfId="54518"/>
    <cellStyle name="20% - Ênfase2 9 2 4 3 3" xfId="20011"/>
    <cellStyle name="20% - Ênfase2 9 2 4 3 4" xfId="32101"/>
    <cellStyle name="20% - Ênfase2 9 2 4 3 5" xfId="46241"/>
    <cellStyle name="20% - Ênfase2 9 2 4 4" xfId="9921"/>
    <cellStyle name="20% - Ênfase2 9 2 4 4 2" xfId="22041"/>
    <cellStyle name="20% - Ênfase2 9 2 4 4 2 2" xfId="50484"/>
    <cellStyle name="20% - Ênfase2 9 2 4 4 3" xfId="34130"/>
    <cellStyle name="20% - Ênfase2 9 2 4 4 4" xfId="42207"/>
    <cellStyle name="20% - Ênfase2 9 2 4 5" xfId="15981"/>
    <cellStyle name="20% - Ênfase2 9 2 4 5 2" xfId="48435"/>
    <cellStyle name="20% - Ênfase2 9 2 4 6" xfId="28071"/>
    <cellStyle name="20% - Ênfase2 9 2 4 7" xfId="40161"/>
    <cellStyle name="20% - Ênfase2 9 2 4 8" xfId="3858"/>
    <cellStyle name="20% - Ênfase2 9 2 5" xfId="4355"/>
    <cellStyle name="20% - Ênfase2 9 2 5 2" xfId="10415"/>
    <cellStyle name="20% - Ênfase2 9 2 5 2 2" xfId="22535"/>
    <cellStyle name="20% - Ênfase2 9 2 5 2 3" xfId="34624"/>
    <cellStyle name="20% - Ênfase2 9 2 5 2 4" xfId="50981"/>
    <cellStyle name="20% - Ênfase2 9 2 5 3" xfId="16475"/>
    <cellStyle name="20% - Ênfase2 9 2 5 4" xfId="28565"/>
    <cellStyle name="20% - Ênfase2 9 2 5 5" xfId="42704"/>
    <cellStyle name="20% - Ênfase2 9 2 6" xfId="6386"/>
    <cellStyle name="20% - Ênfase2 9 2 6 2" xfId="12445"/>
    <cellStyle name="20% - Ênfase2 9 2 6 2 2" xfId="24565"/>
    <cellStyle name="20% - Ênfase2 9 2 6 2 3" xfId="36654"/>
    <cellStyle name="20% - Ênfase2 9 2 6 2 4" xfId="53012"/>
    <cellStyle name="20% - Ênfase2 9 2 6 3" xfId="18505"/>
    <cellStyle name="20% - Ênfase2 9 2 6 4" xfId="30595"/>
    <cellStyle name="20% - Ênfase2 9 2 6 5" xfId="44735"/>
    <cellStyle name="20% - Ênfase2 9 2 7" xfId="8385"/>
    <cellStyle name="20% - Ênfase2 9 2 7 2" xfId="20505"/>
    <cellStyle name="20% - Ênfase2 9 2 7 2 2" xfId="48932"/>
    <cellStyle name="20% - Ênfase2 9 2 7 3" xfId="32594"/>
    <cellStyle name="20% - Ênfase2 9 2 7 4" xfId="40655"/>
    <cellStyle name="20% - Ênfase2 9 2 8" xfId="14445"/>
    <cellStyle name="20% - Ênfase2 9 2 8 2" xfId="46886"/>
    <cellStyle name="20% - Ênfase2 9 2 9" xfId="26565"/>
    <cellStyle name="20% - Ênfase2 9 3" xfId="1254"/>
    <cellStyle name="20% - Ênfase2 9 3 2" xfId="5352"/>
    <cellStyle name="20% - Ênfase2 9 3 2 2" xfId="11411"/>
    <cellStyle name="20% - Ênfase2 9 3 2 2 2" xfId="23531"/>
    <cellStyle name="20% - Ênfase2 9 3 2 2 3" xfId="35620"/>
    <cellStyle name="20% - Ênfase2 9 3 2 2 4" xfId="51978"/>
    <cellStyle name="20% - Ênfase2 9 3 2 3" xfId="17471"/>
    <cellStyle name="20% - Ênfase2 9 3 2 4" xfId="29561"/>
    <cellStyle name="20% - Ênfase2 9 3 2 5" xfId="43701"/>
    <cellStyle name="20% - Ênfase2 9 3 3" xfId="7377"/>
    <cellStyle name="20% - Ênfase2 9 3 3 2" xfId="13436"/>
    <cellStyle name="20% - Ênfase2 9 3 3 2 2" xfId="25556"/>
    <cellStyle name="20% - Ênfase2 9 3 3 2 3" xfId="37645"/>
    <cellStyle name="20% - Ênfase2 9 3 3 2 4" xfId="54003"/>
    <cellStyle name="20% - Ênfase2 9 3 3 3" xfId="19496"/>
    <cellStyle name="20% - Ênfase2 9 3 3 4" xfId="31586"/>
    <cellStyle name="20% - Ênfase2 9 3 3 5" xfId="45726"/>
    <cellStyle name="20% - Ênfase2 9 3 4" xfId="9381"/>
    <cellStyle name="20% - Ênfase2 9 3 4 2" xfId="21501"/>
    <cellStyle name="20% - Ênfase2 9 3 4 2 2" xfId="49943"/>
    <cellStyle name="20% - Ênfase2 9 3 4 3" xfId="33590"/>
    <cellStyle name="20% - Ênfase2 9 3 4 4" xfId="41666"/>
    <cellStyle name="20% - Ênfase2 9 3 5" xfId="15441"/>
    <cellStyle name="20% - Ênfase2 9 3 5 2" xfId="47894"/>
    <cellStyle name="20% - Ênfase2 9 3 6" xfId="27556"/>
    <cellStyle name="20% - Ênfase2 9 3 7" xfId="39646"/>
    <cellStyle name="20% - Ênfase2 9 3 8" xfId="3316"/>
    <cellStyle name="20% - Ênfase2 9 4" xfId="745"/>
    <cellStyle name="20% - Ênfase2 9 4 2" xfId="4856"/>
    <cellStyle name="20% - Ênfase2 9 4 2 2" xfId="10915"/>
    <cellStyle name="20% - Ênfase2 9 4 2 2 2" xfId="23035"/>
    <cellStyle name="20% - Ênfase2 9 4 2 2 3" xfId="35124"/>
    <cellStyle name="20% - Ênfase2 9 4 2 2 4" xfId="51482"/>
    <cellStyle name="20% - Ênfase2 9 4 2 3" xfId="16975"/>
    <cellStyle name="20% - Ênfase2 9 4 2 4" xfId="29065"/>
    <cellStyle name="20% - Ênfase2 9 4 2 5" xfId="43205"/>
    <cellStyle name="20% - Ênfase2 9 4 3" xfId="6881"/>
    <cellStyle name="20% - Ênfase2 9 4 3 2" xfId="12940"/>
    <cellStyle name="20% - Ênfase2 9 4 3 2 2" xfId="25060"/>
    <cellStyle name="20% - Ênfase2 9 4 3 2 3" xfId="37149"/>
    <cellStyle name="20% - Ênfase2 9 4 3 2 4" xfId="53507"/>
    <cellStyle name="20% - Ênfase2 9 4 3 3" xfId="19000"/>
    <cellStyle name="20% - Ênfase2 9 4 3 4" xfId="31090"/>
    <cellStyle name="20% - Ênfase2 9 4 3 5" xfId="45230"/>
    <cellStyle name="20% - Ênfase2 9 4 4" xfId="8885"/>
    <cellStyle name="20% - Ênfase2 9 4 4 2" xfId="21005"/>
    <cellStyle name="20% - Ênfase2 9 4 4 2 2" xfId="49438"/>
    <cellStyle name="20% - Ênfase2 9 4 4 3" xfId="33094"/>
    <cellStyle name="20% - Ênfase2 9 4 4 4" xfId="41161"/>
    <cellStyle name="20% - Ênfase2 9 4 5" xfId="14945"/>
    <cellStyle name="20% - Ênfase2 9 4 5 2" xfId="47390"/>
    <cellStyle name="20% - Ênfase2 9 4 6" xfId="27060"/>
    <cellStyle name="20% - Ênfase2 9 4 7" xfId="39150"/>
    <cellStyle name="20% - Ênfase2 9 4 8" xfId="2810"/>
    <cellStyle name="20% - Ênfase2 9 5" xfId="1797"/>
    <cellStyle name="20% - Ênfase2 9 5 2" xfId="5889"/>
    <cellStyle name="20% - Ênfase2 9 5 2 2" xfId="11948"/>
    <cellStyle name="20% - Ênfase2 9 5 2 2 2" xfId="24068"/>
    <cellStyle name="20% - Ênfase2 9 5 2 2 3" xfId="36157"/>
    <cellStyle name="20% - Ênfase2 9 5 2 2 4" xfId="52515"/>
    <cellStyle name="20% - Ênfase2 9 5 2 3" xfId="18008"/>
    <cellStyle name="20% - Ênfase2 9 5 2 4" xfId="30098"/>
    <cellStyle name="20% - Ênfase2 9 5 2 5" xfId="44238"/>
    <cellStyle name="20% - Ênfase2 9 5 3" xfId="7889"/>
    <cellStyle name="20% - Ênfase2 9 5 3 2" xfId="13948"/>
    <cellStyle name="20% - Ênfase2 9 5 3 2 2" xfId="26068"/>
    <cellStyle name="20% - Ênfase2 9 5 3 2 3" xfId="38157"/>
    <cellStyle name="20% - Ênfase2 9 5 3 2 4" xfId="54515"/>
    <cellStyle name="20% - Ênfase2 9 5 3 3" xfId="20008"/>
    <cellStyle name="20% - Ênfase2 9 5 3 4" xfId="32098"/>
    <cellStyle name="20% - Ênfase2 9 5 3 5" xfId="46238"/>
    <cellStyle name="20% - Ênfase2 9 5 4" xfId="9918"/>
    <cellStyle name="20% - Ênfase2 9 5 4 2" xfId="22038"/>
    <cellStyle name="20% - Ênfase2 9 5 4 2 2" xfId="50481"/>
    <cellStyle name="20% - Ênfase2 9 5 4 3" xfId="34127"/>
    <cellStyle name="20% - Ênfase2 9 5 4 4" xfId="42204"/>
    <cellStyle name="20% - Ênfase2 9 5 5" xfId="15978"/>
    <cellStyle name="20% - Ênfase2 9 5 5 2" xfId="48432"/>
    <cellStyle name="20% - Ênfase2 9 5 6" xfId="28068"/>
    <cellStyle name="20% - Ênfase2 9 5 7" xfId="40158"/>
    <cellStyle name="20% - Ênfase2 9 5 8" xfId="3855"/>
    <cellStyle name="20% - Ênfase2 9 6" xfId="4352"/>
    <cellStyle name="20% - Ênfase2 9 6 2" xfId="10412"/>
    <cellStyle name="20% - Ênfase2 9 6 2 2" xfId="22532"/>
    <cellStyle name="20% - Ênfase2 9 6 2 3" xfId="34621"/>
    <cellStyle name="20% - Ênfase2 9 6 2 4" xfId="50978"/>
    <cellStyle name="20% - Ênfase2 9 6 3" xfId="16472"/>
    <cellStyle name="20% - Ênfase2 9 6 4" xfId="28562"/>
    <cellStyle name="20% - Ênfase2 9 6 5" xfId="42701"/>
    <cellStyle name="20% - Ênfase2 9 7" xfId="6383"/>
    <cellStyle name="20% - Ênfase2 9 7 2" xfId="12442"/>
    <cellStyle name="20% - Ênfase2 9 7 2 2" xfId="24562"/>
    <cellStyle name="20% - Ênfase2 9 7 2 3" xfId="36651"/>
    <cellStyle name="20% - Ênfase2 9 7 2 4" xfId="53009"/>
    <cellStyle name="20% - Ênfase2 9 7 3" xfId="18502"/>
    <cellStyle name="20% - Ênfase2 9 7 4" xfId="30592"/>
    <cellStyle name="20% - Ênfase2 9 7 5" xfId="44732"/>
    <cellStyle name="20% - Ênfase2 9 8" xfId="8382"/>
    <cellStyle name="20% - Ênfase2 9 8 2" xfId="20502"/>
    <cellStyle name="20% - Ênfase2 9 8 2 2" xfId="48929"/>
    <cellStyle name="20% - Ênfase2 9 8 3" xfId="32591"/>
    <cellStyle name="20% - Ênfase2 9 8 4" xfId="40652"/>
    <cellStyle name="20% - Ênfase2 9 9" xfId="14442"/>
    <cellStyle name="20% - Ênfase2 9 9 2" xfId="46883"/>
    <cellStyle name="20% - Ênfase3 10" xfId="162"/>
    <cellStyle name="20% - Ênfase3 10 10" xfId="26566"/>
    <cellStyle name="20% - Ênfase3 10 11" xfId="38656"/>
    <cellStyle name="20% - Ênfase3 10 12" xfId="2306"/>
    <cellStyle name="20% - Ênfase3 10 2" xfId="164"/>
    <cellStyle name="20% - Ênfase3 10 2 10" xfId="38658"/>
    <cellStyle name="20% - Ênfase3 10 2 11" xfId="2308"/>
    <cellStyle name="20% - Ênfase3 10 2 2" xfId="1260"/>
    <cellStyle name="20% - Ênfase3 10 2 2 2" xfId="5358"/>
    <cellStyle name="20% - Ênfase3 10 2 2 2 2" xfId="11417"/>
    <cellStyle name="20% - Ênfase3 10 2 2 2 2 2" xfId="23537"/>
    <cellStyle name="20% - Ênfase3 10 2 2 2 2 3" xfId="35626"/>
    <cellStyle name="20% - Ênfase3 10 2 2 2 2 4" xfId="51984"/>
    <cellStyle name="20% - Ênfase3 10 2 2 2 3" xfId="17477"/>
    <cellStyle name="20% - Ênfase3 10 2 2 2 4" xfId="29567"/>
    <cellStyle name="20% - Ênfase3 10 2 2 2 5" xfId="43707"/>
    <cellStyle name="20% - Ênfase3 10 2 2 3" xfId="7383"/>
    <cellStyle name="20% - Ênfase3 10 2 2 3 2" xfId="13442"/>
    <cellStyle name="20% - Ênfase3 10 2 2 3 2 2" xfId="25562"/>
    <cellStyle name="20% - Ênfase3 10 2 2 3 2 3" xfId="37651"/>
    <cellStyle name="20% - Ênfase3 10 2 2 3 2 4" xfId="54009"/>
    <cellStyle name="20% - Ênfase3 10 2 2 3 3" xfId="19502"/>
    <cellStyle name="20% - Ênfase3 10 2 2 3 4" xfId="31592"/>
    <cellStyle name="20% - Ênfase3 10 2 2 3 5" xfId="45732"/>
    <cellStyle name="20% - Ênfase3 10 2 2 4" xfId="9387"/>
    <cellStyle name="20% - Ênfase3 10 2 2 4 2" xfId="21507"/>
    <cellStyle name="20% - Ênfase3 10 2 2 4 2 2" xfId="49949"/>
    <cellStyle name="20% - Ênfase3 10 2 2 4 3" xfId="33596"/>
    <cellStyle name="20% - Ênfase3 10 2 2 4 4" xfId="41672"/>
    <cellStyle name="20% - Ênfase3 10 2 2 5" xfId="15447"/>
    <cellStyle name="20% - Ênfase3 10 2 2 5 2" xfId="47900"/>
    <cellStyle name="20% - Ênfase3 10 2 2 6" xfId="27562"/>
    <cellStyle name="20% - Ênfase3 10 2 2 7" xfId="39652"/>
    <cellStyle name="20% - Ênfase3 10 2 2 8" xfId="3322"/>
    <cellStyle name="20% - Ênfase3 10 2 3" xfId="751"/>
    <cellStyle name="20% - Ênfase3 10 2 3 2" xfId="4862"/>
    <cellStyle name="20% - Ênfase3 10 2 3 2 2" xfId="10921"/>
    <cellStyle name="20% - Ênfase3 10 2 3 2 2 2" xfId="23041"/>
    <cellStyle name="20% - Ênfase3 10 2 3 2 2 3" xfId="35130"/>
    <cellStyle name="20% - Ênfase3 10 2 3 2 2 4" xfId="51488"/>
    <cellStyle name="20% - Ênfase3 10 2 3 2 3" xfId="16981"/>
    <cellStyle name="20% - Ênfase3 10 2 3 2 4" xfId="29071"/>
    <cellStyle name="20% - Ênfase3 10 2 3 2 5" xfId="43211"/>
    <cellStyle name="20% - Ênfase3 10 2 3 3" xfId="6887"/>
    <cellStyle name="20% - Ênfase3 10 2 3 3 2" xfId="12946"/>
    <cellStyle name="20% - Ênfase3 10 2 3 3 2 2" xfId="25066"/>
    <cellStyle name="20% - Ênfase3 10 2 3 3 2 3" xfId="37155"/>
    <cellStyle name="20% - Ênfase3 10 2 3 3 2 4" xfId="53513"/>
    <cellStyle name="20% - Ênfase3 10 2 3 3 3" xfId="19006"/>
    <cellStyle name="20% - Ênfase3 10 2 3 3 4" xfId="31096"/>
    <cellStyle name="20% - Ênfase3 10 2 3 3 5" xfId="45236"/>
    <cellStyle name="20% - Ênfase3 10 2 3 4" xfId="8891"/>
    <cellStyle name="20% - Ênfase3 10 2 3 4 2" xfId="21011"/>
    <cellStyle name="20% - Ênfase3 10 2 3 4 2 2" xfId="49444"/>
    <cellStyle name="20% - Ênfase3 10 2 3 4 3" xfId="33100"/>
    <cellStyle name="20% - Ênfase3 10 2 3 4 4" xfId="41167"/>
    <cellStyle name="20% - Ênfase3 10 2 3 5" xfId="14951"/>
    <cellStyle name="20% - Ênfase3 10 2 3 5 2" xfId="47396"/>
    <cellStyle name="20% - Ênfase3 10 2 3 6" xfId="27066"/>
    <cellStyle name="20% - Ênfase3 10 2 3 7" xfId="39156"/>
    <cellStyle name="20% - Ênfase3 10 2 3 8" xfId="2816"/>
    <cellStyle name="20% - Ênfase3 10 2 4" xfId="1803"/>
    <cellStyle name="20% - Ênfase3 10 2 4 2" xfId="5895"/>
    <cellStyle name="20% - Ênfase3 10 2 4 2 2" xfId="11954"/>
    <cellStyle name="20% - Ênfase3 10 2 4 2 2 2" xfId="24074"/>
    <cellStyle name="20% - Ênfase3 10 2 4 2 2 3" xfId="36163"/>
    <cellStyle name="20% - Ênfase3 10 2 4 2 2 4" xfId="52521"/>
    <cellStyle name="20% - Ênfase3 10 2 4 2 3" xfId="18014"/>
    <cellStyle name="20% - Ênfase3 10 2 4 2 4" xfId="30104"/>
    <cellStyle name="20% - Ênfase3 10 2 4 2 5" xfId="44244"/>
    <cellStyle name="20% - Ênfase3 10 2 4 3" xfId="7895"/>
    <cellStyle name="20% - Ênfase3 10 2 4 3 2" xfId="13954"/>
    <cellStyle name="20% - Ênfase3 10 2 4 3 2 2" xfId="26074"/>
    <cellStyle name="20% - Ênfase3 10 2 4 3 2 3" xfId="38163"/>
    <cellStyle name="20% - Ênfase3 10 2 4 3 2 4" xfId="54521"/>
    <cellStyle name="20% - Ênfase3 10 2 4 3 3" xfId="20014"/>
    <cellStyle name="20% - Ênfase3 10 2 4 3 4" xfId="32104"/>
    <cellStyle name="20% - Ênfase3 10 2 4 3 5" xfId="46244"/>
    <cellStyle name="20% - Ênfase3 10 2 4 4" xfId="9924"/>
    <cellStyle name="20% - Ênfase3 10 2 4 4 2" xfId="22044"/>
    <cellStyle name="20% - Ênfase3 10 2 4 4 2 2" xfId="50487"/>
    <cellStyle name="20% - Ênfase3 10 2 4 4 3" xfId="34133"/>
    <cellStyle name="20% - Ênfase3 10 2 4 4 4" xfId="42210"/>
    <cellStyle name="20% - Ênfase3 10 2 4 5" xfId="15984"/>
    <cellStyle name="20% - Ênfase3 10 2 4 5 2" xfId="48438"/>
    <cellStyle name="20% - Ênfase3 10 2 4 6" xfId="28074"/>
    <cellStyle name="20% - Ênfase3 10 2 4 7" xfId="40164"/>
    <cellStyle name="20% - Ênfase3 10 2 4 8" xfId="3861"/>
    <cellStyle name="20% - Ênfase3 10 2 5" xfId="4358"/>
    <cellStyle name="20% - Ênfase3 10 2 5 2" xfId="10418"/>
    <cellStyle name="20% - Ênfase3 10 2 5 2 2" xfId="22538"/>
    <cellStyle name="20% - Ênfase3 10 2 5 2 3" xfId="34627"/>
    <cellStyle name="20% - Ênfase3 10 2 5 2 4" xfId="50984"/>
    <cellStyle name="20% - Ênfase3 10 2 5 3" xfId="16478"/>
    <cellStyle name="20% - Ênfase3 10 2 5 4" xfId="28568"/>
    <cellStyle name="20% - Ênfase3 10 2 5 5" xfId="42707"/>
    <cellStyle name="20% - Ênfase3 10 2 6" xfId="6389"/>
    <cellStyle name="20% - Ênfase3 10 2 6 2" xfId="12448"/>
    <cellStyle name="20% - Ênfase3 10 2 6 2 2" xfId="24568"/>
    <cellStyle name="20% - Ênfase3 10 2 6 2 3" xfId="36657"/>
    <cellStyle name="20% - Ênfase3 10 2 6 2 4" xfId="53015"/>
    <cellStyle name="20% - Ênfase3 10 2 6 3" xfId="18508"/>
    <cellStyle name="20% - Ênfase3 10 2 6 4" xfId="30598"/>
    <cellStyle name="20% - Ênfase3 10 2 6 5" xfId="44738"/>
    <cellStyle name="20% - Ênfase3 10 2 7" xfId="8388"/>
    <cellStyle name="20% - Ênfase3 10 2 7 2" xfId="20508"/>
    <cellStyle name="20% - Ênfase3 10 2 7 2 2" xfId="48935"/>
    <cellStyle name="20% - Ênfase3 10 2 7 3" xfId="32597"/>
    <cellStyle name="20% - Ênfase3 10 2 7 4" xfId="40658"/>
    <cellStyle name="20% - Ênfase3 10 2 8" xfId="14448"/>
    <cellStyle name="20% - Ênfase3 10 2 8 2" xfId="46889"/>
    <cellStyle name="20% - Ênfase3 10 2 9" xfId="26568"/>
    <cellStyle name="20% - Ênfase3 10 3" xfId="1258"/>
    <cellStyle name="20% - Ênfase3 10 3 2" xfId="5356"/>
    <cellStyle name="20% - Ênfase3 10 3 2 2" xfId="11415"/>
    <cellStyle name="20% - Ênfase3 10 3 2 2 2" xfId="23535"/>
    <cellStyle name="20% - Ênfase3 10 3 2 2 3" xfId="35624"/>
    <cellStyle name="20% - Ênfase3 10 3 2 2 4" xfId="51982"/>
    <cellStyle name="20% - Ênfase3 10 3 2 3" xfId="17475"/>
    <cellStyle name="20% - Ênfase3 10 3 2 4" xfId="29565"/>
    <cellStyle name="20% - Ênfase3 10 3 2 5" xfId="43705"/>
    <cellStyle name="20% - Ênfase3 10 3 3" xfId="7381"/>
    <cellStyle name="20% - Ênfase3 10 3 3 2" xfId="13440"/>
    <cellStyle name="20% - Ênfase3 10 3 3 2 2" xfId="25560"/>
    <cellStyle name="20% - Ênfase3 10 3 3 2 3" xfId="37649"/>
    <cellStyle name="20% - Ênfase3 10 3 3 2 4" xfId="54007"/>
    <cellStyle name="20% - Ênfase3 10 3 3 3" xfId="19500"/>
    <cellStyle name="20% - Ênfase3 10 3 3 4" xfId="31590"/>
    <cellStyle name="20% - Ênfase3 10 3 3 5" xfId="45730"/>
    <cellStyle name="20% - Ênfase3 10 3 4" xfId="9385"/>
    <cellStyle name="20% - Ênfase3 10 3 4 2" xfId="21505"/>
    <cellStyle name="20% - Ênfase3 10 3 4 2 2" xfId="49947"/>
    <cellStyle name="20% - Ênfase3 10 3 4 3" xfId="33594"/>
    <cellStyle name="20% - Ênfase3 10 3 4 4" xfId="41670"/>
    <cellStyle name="20% - Ênfase3 10 3 5" xfId="15445"/>
    <cellStyle name="20% - Ênfase3 10 3 5 2" xfId="47898"/>
    <cellStyle name="20% - Ênfase3 10 3 6" xfId="27560"/>
    <cellStyle name="20% - Ênfase3 10 3 7" xfId="39650"/>
    <cellStyle name="20% - Ênfase3 10 3 8" xfId="3320"/>
    <cellStyle name="20% - Ênfase3 10 4" xfId="749"/>
    <cellStyle name="20% - Ênfase3 10 4 2" xfId="4860"/>
    <cellStyle name="20% - Ênfase3 10 4 2 2" xfId="10919"/>
    <cellStyle name="20% - Ênfase3 10 4 2 2 2" xfId="23039"/>
    <cellStyle name="20% - Ênfase3 10 4 2 2 3" xfId="35128"/>
    <cellStyle name="20% - Ênfase3 10 4 2 2 4" xfId="51486"/>
    <cellStyle name="20% - Ênfase3 10 4 2 3" xfId="16979"/>
    <cellStyle name="20% - Ênfase3 10 4 2 4" xfId="29069"/>
    <cellStyle name="20% - Ênfase3 10 4 2 5" xfId="43209"/>
    <cellStyle name="20% - Ênfase3 10 4 3" xfId="6885"/>
    <cellStyle name="20% - Ênfase3 10 4 3 2" xfId="12944"/>
    <cellStyle name="20% - Ênfase3 10 4 3 2 2" xfId="25064"/>
    <cellStyle name="20% - Ênfase3 10 4 3 2 3" xfId="37153"/>
    <cellStyle name="20% - Ênfase3 10 4 3 2 4" xfId="53511"/>
    <cellStyle name="20% - Ênfase3 10 4 3 3" xfId="19004"/>
    <cellStyle name="20% - Ênfase3 10 4 3 4" xfId="31094"/>
    <cellStyle name="20% - Ênfase3 10 4 3 5" xfId="45234"/>
    <cellStyle name="20% - Ênfase3 10 4 4" xfId="8889"/>
    <cellStyle name="20% - Ênfase3 10 4 4 2" xfId="21009"/>
    <cellStyle name="20% - Ênfase3 10 4 4 2 2" xfId="49442"/>
    <cellStyle name="20% - Ênfase3 10 4 4 3" xfId="33098"/>
    <cellStyle name="20% - Ênfase3 10 4 4 4" xfId="41165"/>
    <cellStyle name="20% - Ênfase3 10 4 5" xfId="14949"/>
    <cellStyle name="20% - Ênfase3 10 4 5 2" xfId="47394"/>
    <cellStyle name="20% - Ênfase3 10 4 6" xfId="27064"/>
    <cellStyle name="20% - Ênfase3 10 4 7" xfId="39154"/>
    <cellStyle name="20% - Ênfase3 10 4 8" xfId="2814"/>
    <cellStyle name="20% - Ênfase3 10 5" xfId="1801"/>
    <cellStyle name="20% - Ênfase3 10 5 2" xfId="5893"/>
    <cellStyle name="20% - Ênfase3 10 5 2 2" xfId="11952"/>
    <cellStyle name="20% - Ênfase3 10 5 2 2 2" xfId="24072"/>
    <cellStyle name="20% - Ênfase3 10 5 2 2 3" xfId="36161"/>
    <cellStyle name="20% - Ênfase3 10 5 2 2 4" xfId="52519"/>
    <cellStyle name="20% - Ênfase3 10 5 2 3" xfId="18012"/>
    <cellStyle name="20% - Ênfase3 10 5 2 4" xfId="30102"/>
    <cellStyle name="20% - Ênfase3 10 5 2 5" xfId="44242"/>
    <cellStyle name="20% - Ênfase3 10 5 3" xfId="7893"/>
    <cellStyle name="20% - Ênfase3 10 5 3 2" xfId="13952"/>
    <cellStyle name="20% - Ênfase3 10 5 3 2 2" xfId="26072"/>
    <cellStyle name="20% - Ênfase3 10 5 3 2 3" xfId="38161"/>
    <cellStyle name="20% - Ênfase3 10 5 3 2 4" xfId="54519"/>
    <cellStyle name="20% - Ênfase3 10 5 3 3" xfId="20012"/>
    <cellStyle name="20% - Ênfase3 10 5 3 4" xfId="32102"/>
    <cellStyle name="20% - Ênfase3 10 5 3 5" xfId="46242"/>
    <cellStyle name="20% - Ênfase3 10 5 4" xfId="9922"/>
    <cellStyle name="20% - Ênfase3 10 5 4 2" xfId="22042"/>
    <cellStyle name="20% - Ênfase3 10 5 4 2 2" xfId="50485"/>
    <cellStyle name="20% - Ênfase3 10 5 4 3" xfId="34131"/>
    <cellStyle name="20% - Ênfase3 10 5 4 4" xfId="42208"/>
    <cellStyle name="20% - Ênfase3 10 5 5" xfId="15982"/>
    <cellStyle name="20% - Ênfase3 10 5 5 2" xfId="48436"/>
    <cellStyle name="20% - Ênfase3 10 5 6" xfId="28072"/>
    <cellStyle name="20% - Ênfase3 10 5 7" xfId="40162"/>
    <cellStyle name="20% - Ênfase3 10 5 8" xfId="3859"/>
    <cellStyle name="20% - Ênfase3 10 6" xfId="4356"/>
    <cellStyle name="20% - Ênfase3 10 6 2" xfId="10416"/>
    <cellStyle name="20% - Ênfase3 10 6 2 2" xfId="22536"/>
    <cellStyle name="20% - Ênfase3 10 6 2 3" xfId="34625"/>
    <cellStyle name="20% - Ênfase3 10 6 2 4" xfId="50982"/>
    <cellStyle name="20% - Ênfase3 10 6 3" xfId="16476"/>
    <cellStyle name="20% - Ênfase3 10 6 4" xfId="28566"/>
    <cellStyle name="20% - Ênfase3 10 6 5" xfId="42705"/>
    <cellStyle name="20% - Ênfase3 10 7" xfId="6387"/>
    <cellStyle name="20% - Ênfase3 10 7 2" xfId="12446"/>
    <cellStyle name="20% - Ênfase3 10 7 2 2" xfId="24566"/>
    <cellStyle name="20% - Ênfase3 10 7 2 3" xfId="36655"/>
    <cellStyle name="20% - Ênfase3 10 7 2 4" xfId="53013"/>
    <cellStyle name="20% - Ênfase3 10 7 3" xfId="18506"/>
    <cellStyle name="20% - Ênfase3 10 7 4" xfId="30596"/>
    <cellStyle name="20% - Ênfase3 10 7 5" xfId="44736"/>
    <cellStyle name="20% - Ênfase3 10 8" xfId="8386"/>
    <cellStyle name="20% - Ênfase3 10 8 2" xfId="20506"/>
    <cellStyle name="20% - Ênfase3 10 8 2 2" xfId="48933"/>
    <cellStyle name="20% - Ênfase3 10 8 3" xfId="32595"/>
    <cellStyle name="20% - Ênfase3 10 8 4" xfId="40656"/>
    <cellStyle name="20% - Ênfase3 10 9" xfId="14446"/>
    <cellStyle name="20% - Ênfase3 10 9 2" xfId="46887"/>
    <cellStyle name="20% - Ênfase3 11" xfId="167"/>
    <cellStyle name="20% - Ênfase3 11 10" xfId="38661"/>
    <cellStyle name="20% - Ênfase3 11 11" xfId="2311"/>
    <cellStyle name="20% - Ênfase3 11 2" xfId="1263"/>
    <cellStyle name="20% - Ênfase3 11 2 2" xfId="5361"/>
    <cellStyle name="20% - Ênfase3 11 2 2 2" xfId="11420"/>
    <cellStyle name="20% - Ênfase3 11 2 2 2 2" xfId="23540"/>
    <cellStyle name="20% - Ênfase3 11 2 2 2 3" xfId="35629"/>
    <cellStyle name="20% - Ênfase3 11 2 2 2 4" xfId="51987"/>
    <cellStyle name="20% - Ênfase3 11 2 2 3" xfId="17480"/>
    <cellStyle name="20% - Ênfase3 11 2 2 4" xfId="29570"/>
    <cellStyle name="20% - Ênfase3 11 2 2 5" xfId="43710"/>
    <cellStyle name="20% - Ênfase3 11 2 3" xfId="7386"/>
    <cellStyle name="20% - Ênfase3 11 2 3 2" xfId="13445"/>
    <cellStyle name="20% - Ênfase3 11 2 3 2 2" xfId="25565"/>
    <cellStyle name="20% - Ênfase3 11 2 3 2 3" xfId="37654"/>
    <cellStyle name="20% - Ênfase3 11 2 3 2 4" xfId="54012"/>
    <cellStyle name="20% - Ênfase3 11 2 3 3" xfId="19505"/>
    <cellStyle name="20% - Ênfase3 11 2 3 4" xfId="31595"/>
    <cellStyle name="20% - Ênfase3 11 2 3 5" xfId="45735"/>
    <cellStyle name="20% - Ênfase3 11 2 4" xfId="9390"/>
    <cellStyle name="20% - Ênfase3 11 2 4 2" xfId="21510"/>
    <cellStyle name="20% - Ênfase3 11 2 4 2 2" xfId="49952"/>
    <cellStyle name="20% - Ênfase3 11 2 4 3" xfId="33599"/>
    <cellStyle name="20% - Ênfase3 11 2 4 4" xfId="41675"/>
    <cellStyle name="20% - Ênfase3 11 2 5" xfId="15450"/>
    <cellStyle name="20% - Ênfase3 11 2 5 2" xfId="47903"/>
    <cellStyle name="20% - Ênfase3 11 2 6" xfId="27565"/>
    <cellStyle name="20% - Ênfase3 11 2 7" xfId="39655"/>
    <cellStyle name="20% - Ênfase3 11 2 8" xfId="3325"/>
    <cellStyle name="20% - Ênfase3 11 3" xfId="754"/>
    <cellStyle name="20% - Ênfase3 11 3 2" xfId="4865"/>
    <cellStyle name="20% - Ênfase3 11 3 2 2" xfId="10924"/>
    <cellStyle name="20% - Ênfase3 11 3 2 2 2" xfId="23044"/>
    <cellStyle name="20% - Ênfase3 11 3 2 2 3" xfId="35133"/>
    <cellStyle name="20% - Ênfase3 11 3 2 2 4" xfId="51491"/>
    <cellStyle name="20% - Ênfase3 11 3 2 3" xfId="16984"/>
    <cellStyle name="20% - Ênfase3 11 3 2 4" xfId="29074"/>
    <cellStyle name="20% - Ênfase3 11 3 2 5" xfId="43214"/>
    <cellStyle name="20% - Ênfase3 11 3 3" xfId="6890"/>
    <cellStyle name="20% - Ênfase3 11 3 3 2" xfId="12949"/>
    <cellStyle name="20% - Ênfase3 11 3 3 2 2" xfId="25069"/>
    <cellStyle name="20% - Ênfase3 11 3 3 2 3" xfId="37158"/>
    <cellStyle name="20% - Ênfase3 11 3 3 2 4" xfId="53516"/>
    <cellStyle name="20% - Ênfase3 11 3 3 3" xfId="19009"/>
    <cellStyle name="20% - Ênfase3 11 3 3 4" xfId="31099"/>
    <cellStyle name="20% - Ênfase3 11 3 3 5" xfId="45239"/>
    <cellStyle name="20% - Ênfase3 11 3 4" xfId="8894"/>
    <cellStyle name="20% - Ênfase3 11 3 4 2" xfId="21014"/>
    <cellStyle name="20% - Ênfase3 11 3 4 2 2" xfId="49447"/>
    <cellStyle name="20% - Ênfase3 11 3 4 3" xfId="33103"/>
    <cellStyle name="20% - Ênfase3 11 3 4 4" xfId="41170"/>
    <cellStyle name="20% - Ênfase3 11 3 5" xfId="14954"/>
    <cellStyle name="20% - Ênfase3 11 3 5 2" xfId="47399"/>
    <cellStyle name="20% - Ênfase3 11 3 6" xfId="27069"/>
    <cellStyle name="20% - Ênfase3 11 3 7" xfId="39159"/>
    <cellStyle name="20% - Ênfase3 11 3 8" xfId="2819"/>
    <cellStyle name="20% - Ênfase3 11 4" xfId="1806"/>
    <cellStyle name="20% - Ênfase3 11 4 2" xfId="5898"/>
    <cellStyle name="20% - Ênfase3 11 4 2 2" xfId="11957"/>
    <cellStyle name="20% - Ênfase3 11 4 2 2 2" xfId="24077"/>
    <cellStyle name="20% - Ênfase3 11 4 2 2 3" xfId="36166"/>
    <cellStyle name="20% - Ênfase3 11 4 2 2 4" xfId="52524"/>
    <cellStyle name="20% - Ênfase3 11 4 2 3" xfId="18017"/>
    <cellStyle name="20% - Ênfase3 11 4 2 4" xfId="30107"/>
    <cellStyle name="20% - Ênfase3 11 4 2 5" xfId="44247"/>
    <cellStyle name="20% - Ênfase3 11 4 3" xfId="7898"/>
    <cellStyle name="20% - Ênfase3 11 4 3 2" xfId="13957"/>
    <cellStyle name="20% - Ênfase3 11 4 3 2 2" xfId="26077"/>
    <cellStyle name="20% - Ênfase3 11 4 3 2 3" xfId="38166"/>
    <cellStyle name="20% - Ênfase3 11 4 3 2 4" xfId="54524"/>
    <cellStyle name="20% - Ênfase3 11 4 3 3" xfId="20017"/>
    <cellStyle name="20% - Ênfase3 11 4 3 4" xfId="32107"/>
    <cellStyle name="20% - Ênfase3 11 4 3 5" xfId="46247"/>
    <cellStyle name="20% - Ênfase3 11 4 4" xfId="9927"/>
    <cellStyle name="20% - Ênfase3 11 4 4 2" xfId="22047"/>
    <cellStyle name="20% - Ênfase3 11 4 4 2 2" xfId="50490"/>
    <cellStyle name="20% - Ênfase3 11 4 4 3" xfId="34136"/>
    <cellStyle name="20% - Ênfase3 11 4 4 4" xfId="42213"/>
    <cellStyle name="20% - Ênfase3 11 4 5" xfId="15987"/>
    <cellStyle name="20% - Ênfase3 11 4 5 2" xfId="48441"/>
    <cellStyle name="20% - Ênfase3 11 4 6" xfId="28077"/>
    <cellStyle name="20% - Ênfase3 11 4 7" xfId="40167"/>
    <cellStyle name="20% - Ênfase3 11 4 8" xfId="3864"/>
    <cellStyle name="20% - Ênfase3 11 5" xfId="4361"/>
    <cellStyle name="20% - Ênfase3 11 5 2" xfId="10421"/>
    <cellStyle name="20% - Ênfase3 11 5 2 2" xfId="22541"/>
    <cellStyle name="20% - Ênfase3 11 5 2 3" xfId="34630"/>
    <cellStyle name="20% - Ênfase3 11 5 2 4" xfId="50987"/>
    <cellStyle name="20% - Ênfase3 11 5 3" xfId="16481"/>
    <cellStyle name="20% - Ênfase3 11 5 4" xfId="28571"/>
    <cellStyle name="20% - Ênfase3 11 5 5" xfId="42710"/>
    <cellStyle name="20% - Ênfase3 11 6" xfId="6392"/>
    <cellStyle name="20% - Ênfase3 11 6 2" xfId="12451"/>
    <cellStyle name="20% - Ênfase3 11 6 2 2" xfId="24571"/>
    <cellStyle name="20% - Ênfase3 11 6 2 3" xfId="36660"/>
    <cellStyle name="20% - Ênfase3 11 6 2 4" xfId="53018"/>
    <cellStyle name="20% - Ênfase3 11 6 3" xfId="18511"/>
    <cellStyle name="20% - Ênfase3 11 6 4" xfId="30601"/>
    <cellStyle name="20% - Ênfase3 11 6 5" xfId="44741"/>
    <cellStyle name="20% - Ênfase3 11 7" xfId="8391"/>
    <cellStyle name="20% - Ênfase3 11 7 2" xfId="20511"/>
    <cellStyle name="20% - Ênfase3 11 7 2 2" xfId="48938"/>
    <cellStyle name="20% - Ênfase3 11 7 3" xfId="32600"/>
    <cellStyle name="20% - Ênfase3 11 7 4" xfId="40661"/>
    <cellStyle name="20% - Ênfase3 11 8" xfId="14451"/>
    <cellStyle name="20% - Ênfase3 11 8 2" xfId="46892"/>
    <cellStyle name="20% - Ênfase3 11 9" xfId="26571"/>
    <cellStyle name="20% - Ênfase3 12" xfId="170"/>
    <cellStyle name="20% - Ênfase3 12 10" xfId="38664"/>
    <cellStyle name="20% - Ênfase3 12 11" xfId="2314"/>
    <cellStyle name="20% - Ênfase3 12 2" xfId="1266"/>
    <cellStyle name="20% - Ênfase3 12 2 2" xfId="5364"/>
    <cellStyle name="20% - Ênfase3 12 2 2 2" xfId="11423"/>
    <cellStyle name="20% - Ênfase3 12 2 2 2 2" xfId="23543"/>
    <cellStyle name="20% - Ênfase3 12 2 2 2 3" xfId="35632"/>
    <cellStyle name="20% - Ênfase3 12 2 2 2 4" xfId="51990"/>
    <cellStyle name="20% - Ênfase3 12 2 2 3" xfId="17483"/>
    <cellStyle name="20% - Ênfase3 12 2 2 4" xfId="29573"/>
    <cellStyle name="20% - Ênfase3 12 2 2 5" xfId="43713"/>
    <cellStyle name="20% - Ênfase3 12 2 3" xfId="7389"/>
    <cellStyle name="20% - Ênfase3 12 2 3 2" xfId="13448"/>
    <cellStyle name="20% - Ênfase3 12 2 3 2 2" xfId="25568"/>
    <cellStyle name="20% - Ênfase3 12 2 3 2 3" xfId="37657"/>
    <cellStyle name="20% - Ênfase3 12 2 3 2 4" xfId="54015"/>
    <cellStyle name="20% - Ênfase3 12 2 3 3" xfId="19508"/>
    <cellStyle name="20% - Ênfase3 12 2 3 4" xfId="31598"/>
    <cellStyle name="20% - Ênfase3 12 2 3 5" xfId="45738"/>
    <cellStyle name="20% - Ênfase3 12 2 4" xfId="9393"/>
    <cellStyle name="20% - Ênfase3 12 2 4 2" xfId="21513"/>
    <cellStyle name="20% - Ênfase3 12 2 4 2 2" xfId="49955"/>
    <cellStyle name="20% - Ênfase3 12 2 4 3" xfId="33602"/>
    <cellStyle name="20% - Ênfase3 12 2 4 4" xfId="41678"/>
    <cellStyle name="20% - Ênfase3 12 2 5" xfId="15453"/>
    <cellStyle name="20% - Ênfase3 12 2 5 2" xfId="47906"/>
    <cellStyle name="20% - Ênfase3 12 2 6" xfId="27568"/>
    <cellStyle name="20% - Ênfase3 12 2 7" xfId="39658"/>
    <cellStyle name="20% - Ênfase3 12 2 8" xfId="3328"/>
    <cellStyle name="20% - Ênfase3 12 3" xfId="757"/>
    <cellStyle name="20% - Ênfase3 12 3 2" xfId="4868"/>
    <cellStyle name="20% - Ênfase3 12 3 2 2" xfId="10927"/>
    <cellStyle name="20% - Ênfase3 12 3 2 2 2" xfId="23047"/>
    <cellStyle name="20% - Ênfase3 12 3 2 2 3" xfId="35136"/>
    <cellStyle name="20% - Ênfase3 12 3 2 2 4" xfId="51494"/>
    <cellStyle name="20% - Ênfase3 12 3 2 3" xfId="16987"/>
    <cellStyle name="20% - Ênfase3 12 3 2 4" xfId="29077"/>
    <cellStyle name="20% - Ênfase3 12 3 2 5" xfId="43217"/>
    <cellStyle name="20% - Ênfase3 12 3 3" xfId="6893"/>
    <cellStyle name="20% - Ênfase3 12 3 3 2" xfId="12952"/>
    <cellStyle name="20% - Ênfase3 12 3 3 2 2" xfId="25072"/>
    <cellStyle name="20% - Ênfase3 12 3 3 2 3" xfId="37161"/>
    <cellStyle name="20% - Ênfase3 12 3 3 2 4" xfId="53519"/>
    <cellStyle name="20% - Ênfase3 12 3 3 3" xfId="19012"/>
    <cellStyle name="20% - Ênfase3 12 3 3 4" xfId="31102"/>
    <cellStyle name="20% - Ênfase3 12 3 3 5" xfId="45242"/>
    <cellStyle name="20% - Ênfase3 12 3 4" xfId="8897"/>
    <cellStyle name="20% - Ênfase3 12 3 4 2" xfId="21017"/>
    <cellStyle name="20% - Ênfase3 12 3 4 2 2" xfId="49450"/>
    <cellStyle name="20% - Ênfase3 12 3 4 3" xfId="33106"/>
    <cellStyle name="20% - Ênfase3 12 3 4 4" xfId="41173"/>
    <cellStyle name="20% - Ênfase3 12 3 5" xfId="14957"/>
    <cellStyle name="20% - Ênfase3 12 3 5 2" xfId="47402"/>
    <cellStyle name="20% - Ênfase3 12 3 6" xfId="27072"/>
    <cellStyle name="20% - Ênfase3 12 3 7" xfId="39162"/>
    <cellStyle name="20% - Ênfase3 12 3 8" xfId="2822"/>
    <cellStyle name="20% - Ênfase3 12 4" xfId="1809"/>
    <cellStyle name="20% - Ênfase3 12 4 2" xfId="5901"/>
    <cellStyle name="20% - Ênfase3 12 4 2 2" xfId="11960"/>
    <cellStyle name="20% - Ênfase3 12 4 2 2 2" xfId="24080"/>
    <cellStyle name="20% - Ênfase3 12 4 2 2 3" xfId="36169"/>
    <cellStyle name="20% - Ênfase3 12 4 2 2 4" xfId="52527"/>
    <cellStyle name="20% - Ênfase3 12 4 2 3" xfId="18020"/>
    <cellStyle name="20% - Ênfase3 12 4 2 4" xfId="30110"/>
    <cellStyle name="20% - Ênfase3 12 4 2 5" xfId="44250"/>
    <cellStyle name="20% - Ênfase3 12 4 3" xfId="7901"/>
    <cellStyle name="20% - Ênfase3 12 4 3 2" xfId="13960"/>
    <cellStyle name="20% - Ênfase3 12 4 3 2 2" xfId="26080"/>
    <cellStyle name="20% - Ênfase3 12 4 3 2 3" xfId="38169"/>
    <cellStyle name="20% - Ênfase3 12 4 3 2 4" xfId="54527"/>
    <cellStyle name="20% - Ênfase3 12 4 3 3" xfId="20020"/>
    <cellStyle name="20% - Ênfase3 12 4 3 4" xfId="32110"/>
    <cellStyle name="20% - Ênfase3 12 4 3 5" xfId="46250"/>
    <cellStyle name="20% - Ênfase3 12 4 4" xfId="9930"/>
    <cellStyle name="20% - Ênfase3 12 4 4 2" xfId="22050"/>
    <cellStyle name="20% - Ênfase3 12 4 4 2 2" xfId="50493"/>
    <cellStyle name="20% - Ênfase3 12 4 4 3" xfId="34139"/>
    <cellStyle name="20% - Ênfase3 12 4 4 4" xfId="42216"/>
    <cellStyle name="20% - Ênfase3 12 4 5" xfId="15990"/>
    <cellStyle name="20% - Ênfase3 12 4 5 2" xfId="48444"/>
    <cellStyle name="20% - Ênfase3 12 4 6" xfId="28080"/>
    <cellStyle name="20% - Ênfase3 12 4 7" xfId="40170"/>
    <cellStyle name="20% - Ênfase3 12 4 8" xfId="3867"/>
    <cellStyle name="20% - Ênfase3 12 5" xfId="4364"/>
    <cellStyle name="20% - Ênfase3 12 5 2" xfId="10424"/>
    <cellStyle name="20% - Ênfase3 12 5 2 2" xfId="22544"/>
    <cellStyle name="20% - Ênfase3 12 5 2 3" xfId="34633"/>
    <cellStyle name="20% - Ênfase3 12 5 2 4" xfId="50990"/>
    <cellStyle name="20% - Ênfase3 12 5 3" xfId="16484"/>
    <cellStyle name="20% - Ênfase3 12 5 4" xfId="28574"/>
    <cellStyle name="20% - Ênfase3 12 5 5" xfId="42713"/>
    <cellStyle name="20% - Ênfase3 12 6" xfId="6395"/>
    <cellStyle name="20% - Ênfase3 12 6 2" xfId="12454"/>
    <cellStyle name="20% - Ênfase3 12 6 2 2" xfId="24574"/>
    <cellStyle name="20% - Ênfase3 12 6 2 3" xfId="36663"/>
    <cellStyle name="20% - Ênfase3 12 6 2 4" xfId="53021"/>
    <cellStyle name="20% - Ênfase3 12 6 3" xfId="18514"/>
    <cellStyle name="20% - Ênfase3 12 6 4" xfId="30604"/>
    <cellStyle name="20% - Ênfase3 12 6 5" xfId="44744"/>
    <cellStyle name="20% - Ênfase3 12 7" xfId="8394"/>
    <cellStyle name="20% - Ênfase3 12 7 2" xfId="20514"/>
    <cellStyle name="20% - Ênfase3 12 7 2 2" xfId="48941"/>
    <cellStyle name="20% - Ênfase3 12 7 3" xfId="32603"/>
    <cellStyle name="20% - Ênfase3 12 7 4" xfId="40664"/>
    <cellStyle name="20% - Ênfase3 12 8" xfId="14454"/>
    <cellStyle name="20% - Ênfase3 12 8 2" xfId="46895"/>
    <cellStyle name="20% - Ênfase3 12 9" xfId="26574"/>
    <cellStyle name="20% - Ênfase3 13" xfId="171"/>
    <cellStyle name="20% - Ênfase3 13 10" xfId="38665"/>
    <cellStyle name="20% - Ênfase3 13 11" xfId="2315"/>
    <cellStyle name="20% - Ênfase3 13 2" xfId="1267"/>
    <cellStyle name="20% - Ênfase3 13 2 2" xfId="5365"/>
    <cellStyle name="20% - Ênfase3 13 2 2 2" xfId="11424"/>
    <cellStyle name="20% - Ênfase3 13 2 2 2 2" xfId="23544"/>
    <cellStyle name="20% - Ênfase3 13 2 2 2 3" xfId="35633"/>
    <cellStyle name="20% - Ênfase3 13 2 2 2 4" xfId="51991"/>
    <cellStyle name="20% - Ênfase3 13 2 2 3" xfId="17484"/>
    <cellStyle name="20% - Ênfase3 13 2 2 4" xfId="29574"/>
    <cellStyle name="20% - Ênfase3 13 2 2 5" xfId="43714"/>
    <cellStyle name="20% - Ênfase3 13 2 3" xfId="7390"/>
    <cellStyle name="20% - Ênfase3 13 2 3 2" xfId="13449"/>
    <cellStyle name="20% - Ênfase3 13 2 3 2 2" xfId="25569"/>
    <cellStyle name="20% - Ênfase3 13 2 3 2 3" xfId="37658"/>
    <cellStyle name="20% - Ênfase3 13 2 3 2 4" xfId="54016"/>
    <cellStyle name="20% - Ênfase3 13 2 3 3" xfId="19509"/>
    <cellStyle name="20% - Ênfase3 13 2 3 4" xfId="31599"/>
    <cellStyle name="20% - Ênfase3 13 2 3 5" xfId="45739"/>
    <cellStyle name="20% - Ênfase3 13 2 4" xfId="9394"/>
    <cellStyle name="20% - Ênfase3 13 2 4 2" xfId="21514"/>
    <cellStyle name="20% - Ênfase3 13 2 4 2 2" xfId="49956"/>
    <cellStyle name="20% - Ênfase3 13 2 4 3" xfId="33603"/>
    <cellStyle name="20% - Ênfase3 13 2 4 4" xfId="41679"/>
    <cellStyle name="20% - Ênfase3 13 2 5" xfId="15454"/>
    <cellStyle name="20% - Ênfase3 13 2 5 2" xfId="47907"/>
    <cellStyle name="20% - Ênfase3 13 2 6" xfId="27569"/>
    <cellStyle name="20% - Ênfase3 13 2 7" xfId="39659"/>
    <cellStyle name="20% - Ênfase3 13 2 8" xfId="3329"/>
    <cellStyle name="20% - Ênfase3 13 3" xfId="758"/>
    <cellStyle name="20% - Ênfase3 13 3 2" xfId="4869"/>
    <cellStyle name="20% - Ênfase3 13 3 2 2" xfId="10928"/>
    <cellStyle name="20% - Ênfase3 13 3 2 2 2" xfId="23048"/>
    <cellStyle name="20% - Ênfase3 13 3 2 2 3" xfId="35137"/>
    <cellStyle name="20% - Ênfase3 13 3 2 2 4" xfId="51495"/>
    <cellStyle name="20% - Ênfase3 13 3 2 3" xfId="16988"/>
    <cellStyle name="20% - Ênfase3 13 3 2 4" xfId="29078"/>
    <cellStyle name="20% - Ênfase3 13 3 2 5" xfId="43218"/>
    <cellStyle name="20% - Ênfase3 13 3 3" xfId="6894"/>
    <cellStyle name="20% - Ênfase3 13 3 3 2" xfId="12953"/>
    <cellStyle name="20% - Ênfase3 13 3 3 2 2" xfId="25073"/>
    <cellStyle name="20% - Ênfase3 13 3 3 2 3" xfId="37162"/>
    <cellStyle name="20% - Ênfase3 13 3 3 2 4" xfId="53520"/>
    <cellStyle name="20% - Ênfase3 13 3 3 3" xfId="19013"/>
    <cellStyle name="20% - Ênfase3 13 3 3 4" xfId="31103"/>
    <cellStyle name="20% - Ênfase3 13 3 3 5" xfId="45243"/>
    <cellStyle name="20% - Ênfase3 13 3 4" xfId="8898"/>
    <cellStyle name="20% - Ênfase3 13 3 4 2" xfId="21018"/>
    <cellStyle name="20% - Ênfase3 13 3 4 2 2" xfId="49451"/>
    <cellStyle name="20% - Ênfase3 13 3 4 3" xfId="33107"/>
    <cellStyle name="20% - Ênfase3 13 3 4 4" xfId="41174"/>
    <cellStyle name="20% - Ênfase3 13 3 5" xfId="14958"/>
    <cellStyle name="20% - Ênfase3 13 3 5 2" xfId="47403"/>
    <cellStyle name="20% - Ênfase3 13 3 6" xfId="27073"/>
    <cellStyle name="20% - Ênfase3 13 3 7" xfId="39163"/>
    <cellStyle name="20% - Ênfase3 13 3 8" xfId="2823"/>
    <cellStyle name="20% - Ênfase3 13 4" xfId="1810"/>
    <cellStyle name="20% - Ênfase3 13 4 2" xfId="5902"/>
    <cellStyle name="20% - Ênfase3 13 4 2 2" xfId="11961"/>
    <cellStyle name="20% - Ênfase3 13 4 2 2 2" xfId="24081"/>
    <cellStyle name="20% - Ênfase3 13 4 2 2 3" xfId="36170"/>
    <cellStyle name="20% - Ênfase3 13 4 2 2 4" xfId="52528"/>
    <cellStyle name="20% - Ênfase3 13 4 2 3" xfId="18021"/>
    <cellStyle name="20% - Ênfase3 13 4 2 4" xfId="30111"/>
    <cellStyle name="20% - Ênfase3 13 4 2 5" xfId="44251"/>
    <cellStyle name="20% - Ênfase3 13 4 3" xfId="7902"/>
    <cellStyle name="20% - Ênfase3 13 4 3 2" xfId="13961"/>
    <cellStyle name="20% - Ênfase3 13 4 3 2 2" xfId="26081"/>
    <cellStyle name="20% - Ênfase3 13 4 3 2 3" xfId="38170"/>
    <cellStyle name="20% - Ênfase3 13 4 3 2 4" xfId="54528"/>
    <cellStyle name="20% - Ênfase3 13 4 3 3" xfId="20021"/>
    <cellStyle name="20% - Ênfase3 13 4 3 4" xfId="32111"/>
    <cellStyle name="20% - Ênfase3 13 4 3 5" xfId="46251"/>
    <cellStyle name="20% - Ênfase3 13 4 4" xfId="9931"/>
    <cellStyle name="20% - Ênfase3 13 4 4 2" xfId="22051"/>
    <cellStyle name="20% - Ênfase3 13 4 4 2 2" xfId="50494"/>
    <cellStyle name="20% - Ênfase3 13 4 4 3" xfId="34140"/>
    <cellStyle name="20% - Ênfase3 13 4 4 4" xfId="42217"/>
    <cellStyle name="20% - Ênfase3 13 4 5" xfId="15991"/>
    <cellStyle name="20% - Ênfase3 13 4 5 2" xfId="48445"/>
    <cellStyle name="20% - Ênfase3 13 4 6" xfId="28081"/>
    <cellStyle name="20% - Ênfase3 13 4 7" xfId="40171"/>
    <cellStyle name="20% - Ênfase3 13 4 8" xfId="3868"/>
    <cellStyle name="20% - Ênfase3 13 5" xfId="4365"/>
    <cellStyle name="20% - Ênfase3 13 5 2" xfId="10425"/>
    <cellStyle name="20% - Ênfase3 13 5 2 2" xfId="22545"/>
    <cellStyle name="20% - Ênfase3 13 5 2 3" xfId="34634"/>
    <cellStyle name="20% - Ênfase3 13 5 2 4" xfId="50991"/>
    <cellStyle name="20% - Ênfase3 13 5 3" xfId="16485"/>
    <cellStyle name="20% - Ênfase3 13 5 4" xfId="28575"/>
    <cellStyle name="20% - Ênfase3 13 5 5" xfId="42714"/>
    <cellStyle name="20% - Ênfase3 13 6" xfId="6396"/>
    <cellStyle name="20% - Ênfase3 13 6 2" xfId="12455"/>
    <cellStyle name="20% - Ênfase3 13 6 2 2" xfId="24575"/>
    <cellStyle name="20% - Ênfase3 13 6 2 3" xfId="36664"/>
    <cellStyle name="20% - Ênfase3 13 6 2 4" xfId="53022"/>
    <cellStyle name="20% - Ênfase3 13 6 3" xfId="18515"/>
    <cellStyle name="20% - Ênfase3 13 6 4" xfId="30605"/>
    <cellStyle name="20% - Ênfase3 13 6 5" xfId="44745"/>
    <cellStyle name="20% - Ênfase3 13 7" xfId="8395"/>
    <cellStyle name="20% - Ênfase3 13 7 2" xfId="20515"/>
    <cellStyle name="20% - Ênfase3 13 7 2 2" xfId="48942"/>
    <cellStyle name="20% - Ênfase3 13 7 3" xfId="32604"/>
    <cellStyle name="20% - Ênfase3 13 7 4" xfId="40665"/>
    <cellStyle name="20% - Ênfase3 13 8" xfId="14455"/>
    <cellStyle name="20% - Ênfase3 13 8 2" xfId="46896"/>
    <cellStyle name="20% - Ênfase3 13 9" xfId="26575"/>
    <cellStyle name="20% - Ênfase3 14" xfId="172"/>
    <cellStyle name="20% - Ênfase3 14 10" xfId="38666"/>
    <cellStyle name="20% - Ênfase3 14 11" xfId="2316"/>
    <cellStyle name="20% - Ênfase3 14 2" xfId="1268"/>
    <cellStyle name="20% - Ênfase3 14 2 2" xfId="5366"/>
    <cellStyle name="20% - Ênfase3 14 2 2 2" xfId="11425"/>
    <cellStyle name="20% - Ênfase3 14 2 2 2 2" xfId="23545"/>
    <cellStyle name="20% - Ênfase3 14 2 2 2 3" xfId="35634"/>
    <cellStyle name="20% - Ênfase3 14 2 2 2 4" xfId="51992"/>
    <cellStyle name="20% - Ênfase3 14 2 2 3" xfId="17485"/>
    <cellStyle name="20% - Ênfase3 14 2 2 4" xfId="29575"/>
    <cellStyle name="20% - Ênfase3 14 2 2 5" xfId="43715"/>
    <cellStyle name="20% - Ênfase3 14 2 3" xfId="7391"/>
    <cellStyle name="20% - Ênfase3 14 2 3 2" xfId="13450"/>
    <cellStyle name="20% - Ênfase3 14 2 3 2 2" xfId="25570"/>
    <cellStyle name="20% - Ênfase3 14 2 3 2 3" xfId="37659"/>
    <cellStyle name="20% - Ênfase3 14 2 3 2 4" xfId="54017"/>
    <cellStyle name="20% - Ênfase3 14 2 3 3" xfId="19510"/>
    <cellStyle name="20% - Ênfase3 14 2 3 4" xfId="31600"/>
    <cellStyle name="20% - Ênfase3 14 2 3 5" xfId="45740"/>
    <cellStyle name="20% - Ênfase3 14 2 4" xfId="9395"/>
    <cellStyle name="20% - Ênfase3 14 2 4 2" xfId="21515"/>
    <cellStyle name="20% - Ênfase3 14 2 4 2 2" xfId="49957"/>
    <cellStyle name="20% - Ênfase3 14 2 4 3" xfId="33604"/>
    <cellStyle name="20% - Ênfase3 14 2 4 4" xfId="41680"/>
    <cellStyle name="20% - Ênfase3 14 2 5" xfId="15455"/>
    <cellStyle name="20% - Ênfase3 14 2 5 2" xfId="47908"/>
    <cellStyle name="20% - Ênfase3 14 2 6" xfId="27570"/>
    <cellStyle name="20% - Ênfase3 14 2 7" xfId="39660"/>
    <cellStyle name="20% - Ênfase3 14 2 8" xfId="3330"/>
    <cellStyle name="20% - Ênfase3 14 3" xfId="759"/>
    <cellStyle name="20% - Ênfase3 14 3 2" xfId="4870"/>
    <cellStyle name="20% - Ênfase3 14 3 2 2" xfId="10929"/>
    <cellStyle name="20% - Ênfase3 14 3 2 2 2" xfId="23049"/>
    <cellStyle name="20% - Ênfase3 14 3 2 2 3" xfId="35138"/>
    <cellStyle name="20% - Ênfase3 14 3 2 2 4" xfId="51496"/>
    <cellStyle name="20% - Ênfase3 14 3 2 3" xfId="16989"/>
    <cellStyle name="20% - Ênfase3 14 3 2 4" xfId="29079"/>
    <cellStyle name="20% - Ênfase3 14 3 2 5" xfId="43219"/>
    <cellStyle name="20% - Ênfase3 14 3 3" xfId="6895"/>
    <cellStyle name="20% - Ênfase3 14 3 3 2" xfId="12954"/>
    <cellStyle name="20% - Ênfase3 14 3 3 2 2" xfId="25074"/>
    <cellStyle name="20% - Ênfase3 14 3 3 2 3" xfId="37163"/>
    <cellStyle name="20% - Ênfase3 14 3 3 2 4" xfId="53521"/>
    <cellStyle name="20% - Ênfase3 14 3 3 3" xfId="19014"/>
    <cellStyle name="20% - Ênfase3 14 3 3 4" xfId="31104"/>
    <cellStyle name="20% - Ênfase3 14 3 3 5" xfId="45244"/>
    <cellStyle name="20% - Ênfase3 14 3 4" xfId="8899"/>
    <cellStyle name="20% - Ênfase3 14 3 4 2" xfId="21019"/>
    <cellStyle name="20% - Ênfase3 14 3 4 2 2" xfId="49452"/>
    <cellStyle name="20% - Ênfase3 14 3 4 3" xfId="33108"/>
    <cellStyle name="20% - Ênfase3 14 3 4 4" xfId="41175"/>
    <cellStyle name="20% - Ênfase3 14 3 5" xfId="14959"/>
    <cellStyle name="20% - Ênfase3 14 3 5 2" xfId="47404"/>
    <cellStyle name="20% - Ênfase3 14 3 6" xfId="27074"/>
    <cellStyle name="20% - Ênfase3 14 3 7" xfId="39164"/>
    <cellStyle name="20% - Ênfase3 14 3 8" xfId="2824"/>
    <cellStyle name="20% - Ênfase3 14 4" xfId="1811"/>
    <cellStyle name="20% - Ênfase3 14 4 2" xfId="5903"/>
    <cellStyle name="20% - Ênfase3 14 4 2 2" xfId="11962"/>
    <cellStyle name="20% - Ênfase3 14 4 2 2 2" xfId="24082"/>
    <cellStyle name="20% - Ênfase3 14 4 2 2 3" xfId="36171"/>
    <cellStyle name="20% - Ênfase3 14 4 2 2 4" xfId="52529"/>
    <cellStyle name="20% - Ênfase3 14 4 2 3" xfId="18022"/>
    <cellStyle name="20% - Ênfase3 14 4 2 4" xfId="30112"/>
    <cellStyle name="20% - Ênfase3 14 4 2 5" xfId="44252"/>
    <cellStyle name="20% - Ênfase3 14 4 3" xfId="7903"/>
    <cellStyle name="20% - Ênfase3 14 4 3 2" xfId="13962"/>
    <cellStyle name="20% - Ênfase3 14 4 3 2 2" xfId="26082"/>
    <cellStyle name="20% - Ênfase3 14 4 3 2 3" xfId="38171"/>
    <cellStyle name="20% - Ênfase3 14 4 3 2 4" xfId="54529"/>
    <cellStyle name="20% - Ênfase3 14 4 3 3" xfId="20022"/>
    <cellStyle name="20% - Ênfase3 14 4 3 4" xfId="32112"/>
    <cellStyle name="20% - Ênfase3 14 4 3 5" xfId="46252"/>
    <cellStyle name="20% - Ênfase3 14 4 4" xfId="9932"/>
    <cellStyle name="20% - Ênfase3 14 4 4 2" xfId="22052"/>
    <cellStyle name="20% - Ênfase3 14 4 4 2 2" xfId="50495"/>
    <cellStyle name="20% - Ênfase3 14 4 4 3" xfId="34141"/>
    <cellStyle name="20% - Ênfase3 14 4 4 4" xfId="42218"/>
    <cellStyle name="20% - Ênfase3 14 4 5" xfId="15992"/>
    <cellStyle name="20% - Ênfase3 14 4 5 2" xfId="48446"/>
    <cellStyle name="20% - Ênfase3 14 4 6" xfId="28082"/>
    <cellStyle name="20% - Ênfase3 14 4 7" xfId="40172"/>
    <cellStyle name="20% - Ênfase3 14 4 8" xfId="3869"/>
    <cellStyle name="20% - Ênfase3 14 5" xfId="4366"/>
    <cellStyle name="20% - Ênfase3 14 5 2" xfId="10426"/>
    <cellStyle name="20% - Ênfase3 14 5 2 2" xfId="22546"/>
    <cellStyle name="20% - Ênfase3 14 5 2 3" xfId="34635"/>
    <cellStyle name="20% - Ênfase3 14 5 2 4" xfId="50992"/>
    <cellStyle name="20% - Ênfase3 14 5 3" xfId="16486"/>
    <cellStyle name="20% - Ênfase3 14 5 4" xfId="28576"/>
    <cellStyle name="20% - Ênfase3 14 5 5" xfId="42715"/>
    <cellStyle name="20% - Ênfase3 14 6" xfId="6397"/>
    <cellStyle name="20% - Ênfase3 14 6 2" xfId="12456"/>
    <cellStyle name="20% - Ênfase3 14 6 2 2" xfId="24576"/>
    <cellStyle name="20% - Ênfase3 14 6 2 3" xfId="36665"/>
    <cellStyle name="20% - Ênfase3 14 6 2 4" xfId="53023"/>
    <cellStyle name="20% - Ênfase3 14 6 3" xfId="18516"/>
    <cellStyle name="20% - Ênfase3 14 6 4" xfId="30606"/>
    <cellStyle name="20% - Ênfase3 14 6 5" xfId="44746"/>
    <cellStyle name="20% - Ênfase3 14 7" xfId="8396"/>
    <cellStyle name="20% - Ênfase3 14 7 2" xfId="20516"/>
    <cellStyle name="20% - Ênfase3 14 7 2 2" xfId="48943"/>
    <cellStyle name="20% - Ênfase3 14 7 3" xfId="32605"/>
    <cellStyle name="20% - Ênfase3 14 7 4" xfId="40666"/>
    <cellStyle name="20% - Ênfase3 14 8" xfId="14456"/>
    <cellStyle name="20% - Ênfase3 14 8 2" xfId="46897"/>
    <cellStyle name="20% - Ênfase3 14 9" xfId="26576"/>
    <cellStyle name="20% - Ênfase3 15" xfId="174"/>
    <cellStyle name="20% - Ênfase3 15 10" xfId="38668"/>
    <cellStyle name="20% - Ênfase3 15 11" xfId="2318"/>
    <cellStyle name="20% - Ênfase3 15 2" xfId="1270"/>
    <cellStyle name="20% - Ênfase3 15 2 2" xfId="5368"/>
    <cellStyle name="20% - Ênfase3 15 2 2 2" xfId="11427"/>
    <cellStyle name="20% - Ênfase3 15 2 2 2 2" xfId="23547"/>
    <cellStyle name="20% - Ênfase3 15 2 2 2 3" xfId="35636"/>
    <cellStyle name="20% - Ênfase3 15 2 2 2 4" xfId="51994"/>
    <cellStyle name="20% - Ênfase3 15 2 2 3" xfId="17487"/>
    <cellStyle name="20% - Ênfase3 15 2 2 4" xfId="29577"/>
    <cellStyle name="20% - Ênfase3 15 2 2 5" xfId="43717"/>
    <cellStyle name="20% - Ênfase3 15 2 3" xfId="7393"/>
    <cellStyle name="20% - Ênfase3 15 2 3 2" xfId="13452"/>
    <cellStyle name="20% - Ênfase3 15 2 3 2 2" xfId="25572"/>
    <cellStyle name="20% - Ênfase3 15 2 3 2 3" xfId="37661"/>
    <cellStyle name="20% - Ênfase3 15 2 3 2 4" xfId="54019"/>
    <cellStyle name="20% - Ênfase3 15 2 3 3" xfId="19512"/>
    <cellStyle name="20% - Ênfase3 15 2 3 4" xfId="31602"/>
    <cellStyle name="20% - Ênfase3 15 2 3 5" xfId="45742"/>
    <cellStyle name="20% - Ênfase3 15 2 4" xfId="9397"/>
    <cellStyle name="20% - Ênfase3 15 2 4 2" xfId="21517"/>
    <cellStyle name="20% - Ênfase3 15 2 4 2 2" xfId="49959"/>
    <cellStyle name="20% - Ênfase3 15 2 4 3" xfId="33606"/>
    <cellStyle name="20% - Ênfase3 15 2 4 4" xfId="41682"/>
    <cellStyle name="20% - Ênfase3 15 2 5" xfId="15457"/>
    <cellStyle name="20% - Ênfase3 15 2 5 2" xfId="47910"/>
    <cellStyle name="20% - Ênfase3 15 2 6" xfId="27572"/>
    <cellStyle name="20% - Ênfase3 15 2 7" xfId="39662"/>
    <cellStyle name="20% - Ênfase3 15 2 8" xfId="3332"/>
    <cellStyle name="20% - Ênfase3 15 3" xfId="761"/>
    <cellStyle name="20% - Ênfase3 15 3 2" xfId="4872"/>
    <cellStyle name="20% - Ênfase3 15 3 2 2" xfId="10931"/>
    <cellStyle name="20% - Ênfase3 15 3 2 2 2" xfId="23051"/>
    <cellStyle name="20% - Ênfase3 15 3 2 2 3" xfId="35140"/>
    <cellStyle name="20% - Ênfase3 15 3 2 2 4" xfId="51498"/>
    <cellStyle name="20% - Ênfase3 15 3 2 3" xfId="16991"/>
    <cellStyle name="20% - Ênfase3 15 3 2 4" xfId="29081"/>
    <cellStyle name="20% - Ênfase3 15 3 2 5" xfId="43221"/>
    <cellStyle name="20% - Ênfase3 15 3 3" xfId="6897"/>
    <cellStyle name="20% - Ênfase3 15 3 3 2" xfId="12956"/>
    <cellStyle name="20% - Ênfase3 15 3 3 2 2" xfId="25076"/>
    <cellStyle name="20% - Ênfase3 15 3 3 2 3" xfId="37165"/>
    <cellStyle name="20% - Ênfase3 15 3 3 2 4" xfId="53523"/>
    <cellStyle name="20% - Ênfase3 15 3 3 3" xfId="19016"/>
    <cellStyle name="20% - Ênfase3 15 3 3 4" xfId="31106"/>
    <cellStyle name="20% - Ênfase3 15 3 3 5" xfId="45246"/>
    <cellStyle name="20% - Ênfase3 15 3 4" xfId="8901"/>
    <cellStyle name="20% - Ênfase3 15 3 4 2" xfId="21021"/>
    <cellStyle name="20% - Ênfase3 15 3 4 2 2" xfId="49454"/>
    <cellStyle name="20% - Ênfase3 15 3 4 3" xfId="33110"/>
    <cellStyle name="20% - Ênfase3 15 3 4 4" xfId="41177"/>
    <cellStyle name="20% - Ênfase3 15 3 5" xfId="14961"/>
    <cellStyle name="20% - Ênfase3 15 3 5 2" xfId="47406"/>
    <cellStyle name="20% - Ênfase3 15 3 6" xfId="27076"/>
    <cellStyle name="20% - Ênfase3 15 3 7" xfId="39166"/>
    <cellStyle name="20% - Ênfase3 15 3 8" xfId="2826"/>
    <cellStyle name="20% - Ênfase3 15 4" xfId="1813"/>
    <cellStyle name="20% - Ênfase3 15 4 2" xfId="5905"/>
    <cellStyle name="20% - Ênfase3 15 4 2 2" xfId="11964"/>
    <cellStyle name="20% - Ênfase3 15 4 2 2 2" xfId="24084"/>
    <cellStyle name="20% - Ênfase3 15 4 2 2 3" xfId="36173"/>
    <cellStyle name="20% - Ênfase3 15 4 2 2 4" xfId="52531"/>
    <cellStyle name="20% - Ênfase3 15 4 2 3" xfId="18024"/>
    <cellStyle name="20% - Ênfase3 15 4 2 4" xfId="30114"/>
    <cellStyle name="20% - Ênfase3 15 4 2 5" xfId="44254"/>
    <cellStyle name="20% - Ênfase3 15 4 3" xfId="7905"/>
    <cellStyle name="20% - Ênfase3 15 4 3 2" xfId="13964"/>
    <cellStyle name="20% - Ênfase3 15 4 3 2 2" xfId="26084"/>
    <cellStyle name="20% - Ênfase3 15 4 3 2 3" xfId="38173"/>
    <cellStyle name="20% - Ênfase3 15 4 3 2 4" xfId="54531"/>
    <cellStyle name="20% - Ênfase3 15 4 3 3" xfId="20024"/>
    <cellStyle name="20% - Ênfase3 15 4 3 4" xfId="32114"/>
    <cellStyle name="20% - Ênfase3 15 4 3 5" xfId="46254"/>
    <cellStyle name="20% - Ênfase3 15 4 4" xfId="9934"/>
    <cellStyle name="20% - Ênfase3 15 4 4 2" xfId="22054"/>
    <cellStyle name="20% - Ênfase3 15 4 4 2 2" xfId="50497"/>
    <cellStyle name="20% - Ênfase3 15 4 4 3" xfId="34143"/>
    <cellStyle name="20% - Ênfase3 15 4 4 4" xfId="42220"/>
    <cellStyle name="20% - Ênfase3 15 4 5" xfId="15994"/>
    <cellStyle name="20% - Ênfase3 15 4 5 2" xfId="48448"/>
    <cellStyle name="20% - Ênfase3 15 4 6" xfId="28084"/>
    <cellStyle name="20% - Ênfase3 15 4 7" xfId="40174"/>
    <cellStyle name="20% - Ênfase3 15 4 8" xfId="3871"/>
    <cellStyle name="20% - Ênfase3 15 5" xfId="4368"/>
    <cellStyle name="20% - Ênfase3 15 5 2" xfId="10428"/>
    <cellStyle name="20% - Ênfase3 15 5 2 2" xfId="22548"/>
    <cellStyle name="20% - Ênfase3 15 5 2 3" xfId="34637"/>
    <cellStyle name="20% - Ênfase3 15 5 2 4" xfId="50994"/>
    <cellStyle name="20% - Ênfase3 15 5 3" xfId="16488"/>
    <cellStyle name="20% - Ênfase3 15 5 4" xfId="28578"/>
    <cellStyle name="20% - Ênfase3 15 5 5" xfId="42717"/>
    <cellStyle name="20% - Ênfase3 15 6" xfId="6399"/>
    <cellStyle name="20% - Ênfase3 15 6 2" xfId="12458"/>
    <cellStyle name="20% - Ênfase3 15 6 2 2" xfId="24578"/>
    <cellStyle name="20% - Ênfase3 15 6 2 3" xfId="36667"/>
    <cellStyle name="20% - Ênfase3 15 6 2 4" xfId="53025"/>
    <cellStyle name="20% - Ênfase3 15 6 3" xfId="18518"/>
    <cellStyle name="20% - Ênfase3 15 6 4" xfId="30608"/>
    <cellStyle name="20% - Ênfase3 15 6 5" xfId="44748"/>
    <cellStyle name="20% - Ênfase3 15 7" xfId="8398"/>
    <cellStyle name="20% - Ênfase3 15 7 2" xfId="20518"/>
    <cellStyle name="20% - Ênfase3 15 7 2 2" xfId="48945"/>
    <cellStyle name="20% - Ênfase3 15 7 3" xfId="32607"/>
    <cellStyle name="20% - Ênfase3 15 7 4" xfId="40668"/>
    <cellStyle name="20% - Ênfase3 15 8" xfId="14458"/>
    <cellStyle name="20% - Ênfase3 15 8 2" xfId="46899"/>
    <cellStyle name="20% - Ênfase3 15 9" xfId="26578"/>
    <cellStyle name="20% - Ênfase3 16" xfId="176"/>
    <cellStyle name="20% - Ênfase3 16 10" xfId="38670"/>
    <cellStyle name="20% - Ênfase3 16 11" xfId="2320"/>
    <cellStyle name="20% - Ênfase3 16 2" xfId="1272"/>
    <cellStyle name="20% - Ênfase3 16 2 2" xfId="5370"/>
    <cellStyle name="20% - Ênfase3 16 2 2 2" xfId="11429"/>
    <cellStyle name="20% - Ênfase3 16 2 2 2 2" xfId="23549"/>
    <cellStyle name="20% - Ênfase3 16 2 2 2 3" xfId="35638"/>
    <cellStyle name="20% - Ênfase3 16 2 2 2 4" xfId="51996"/>
    <cellStyle name="20% - Ênfase3 16 2 2 3" xfId="17489"/>
    <cellStyle name="20% - Ênfase3 16 2 2 4" xfId="29579"/>
    <cellStyle name="20% - Ênfase3 16 2 2 5" xfId="43719"/>
    <cellStyle name="20% - Ênfase3 16 2 3" xfId="7395"/>
    <cellStyle name="20% - Ênfase3 16 2 3 2" xfId="13454"/>
    <cellStyle name="20% - Ênfase3 16 2 3 2 2" xfId="25574"/>
    <cellStyle name="20% - Ênfase3 16 2 3 2 3" xfId="37663"/>
    <cellStyle name="20% - Ênfase3 16 2 3 2 4" xfId="54021"/>
    <cellStyle name="20% - Ênfase3 16 2 3 3" xfId="19514"/>
    <cellStyle name="20% - Ênfase3 16 2 3 4" xfId="31604"/>
    <cellStyle name="20% - Ênfase3 16 2 3 5" xfId="45744"/>
    <cellStyle name="20% - Ênfase3 16 2 4" xfId="9399"/>
    <cellStyle name="20% - Ênfase3 16 2 4 2" xfId="21519"/>
    <cellStyle name="20% - Ênfase3 16 2 4 2 2" xfId="49961"/>
    <cellStyle name="20% - Ênfase3 16 2 4 3" xfId="33608"/>
    <cellStyle name="20% - Ênfase3 16 2 4 4" xfId="41684"/>
    <cellStyle name="20% - Ênfase3 16 2 5" xfId="15459"/>
    <cellStyle name="20% - Ênfase3 16 2 5 2" xfId="47912"/>
    <cellStyle name="20% - Ênfase3 16 2 6" xfId="27574"/>
    <cellStyle name="20% - Ênfase3 16 2 7" xfId="39664"/>
    <cellStyle name="20% - Ênfase3 16 2 8" xfId="3334"/>
    <cellStyle name="20% - Ênfase3 16 3" xfId="763"/>
    <cellStyle name="20% - Ênfase3 16 3 2" xfId="4874"/>
    <cellStyle name="20% - Ênfase3 16 3 2 2" xfId="10933"/>
    <cellStyle name="20% - Ênfase3 16 3 2 2 2" xfId="23053"/>
    <cellStyle name="20% - Ênfase3 16 3 2 2 3" xfId="35142"/>
    <cellStyle name="20% - Ênfase3 16 3 2 2 4" xfId="51500"/>
    <cellStyle name="20% - Ênfase3 16 3 2 3" xfId="16993"/>
    <cellStyle name="20% - Ênfase3 16 3 2 4" xfId="29083"/>
    <cellStyle name="20% - Ênfase3 16 3 2 5" xfId="43223"/>
    <cellStyle name="20% - Ênfase3 16 3 3" xfId="6899"/>
    <cellStyle name="20% - Ênfase3 16 3 3 2" xfId="12958"/>
    <cellStyle name="20% - Ênfase3 16 3 3 2 2" xfId="25078"/>
    <cellStyle name="20% - Ênfase3 16 3 3 2 3" xfId="37167"/>
    <cellStyle name="20% - Ênfase3 16 3 3 2 4" xfId="53525"/>
    <cellStyle name="20% - Ênfase3 16 3 3 3" xfId="19018"/>
    <cellStyle name="20% - Ênfase3 16 3 3 4" xfId="31108"/>
    <cellStyle name="20% - Ênfase3 16 3 3 5" xfId="45248"/>
    <cellStyle name="20% - Ênfase3 16 3 4" xfId="8903"/>
    <cellStyle name="20% - Ênfase3 16 3 4 2" xfId="21023"/>
    <cellStyle name="20% - Ênfase3 16 3 4 2 2" xfId="49456"/>
    <cellStyle name="20% - Ênfase3 16 3 4 3" xfId="33112"/>
    <cellStyle name="20% - Ênfase3 16 3 4 4" xfId="41179"/>
    <cellStyle name="20% - Ênfase3 16 3 5" xfId="14963"/>
    <cellStyle name="20% - Ênfase3 16 3 5 2" xfId="47408"/>
    <cellStyle name="20% - Ênfase3 16 3 6" xfId="27078"/>
    <cellStyle name="20% - Ênfase3 16 3 7" xfId="39168"/>
    <cellStyle name="20% - Ênfase3 16 3 8" xfId="2828"/>
    <cellStyle name="20% - Ênfase3 16 4" xfId="1815"/>
    <cellStyle name="20% - Ênfase3 16 4 2" xfId="5907"/>
    <cellStyle name="20% - Ênfase3 16 4 2 2" xfId="11966"/>
    <cellStyle name="20% - Ênfase3 16 4 2 2 2" xfId="24086"/>
    <cellStyle name="20% - Ênfase3 16 4 2 2 3" xfId="36175"/>
    <cellStyle name="20% - Ênfase3 16 4 2 2 4" xfId="52533"/>
    <cellStyle name="20% - Ênfase3 16 4 2 3" xfId="18026"/>
    <cellStyle name="20% - Ênfase3 16 4 2 4" xfId="30116"/>
    <cellStyle name="20% - Ênfase3 16 4 2 5" xfId="44256"/>
    <cellStyle name="20% - Ênfase3 16 4 3" xfId="7907"/>
    <cellStyle name="20% - Ênfase3 16 4 3 2" xfId="13966"/>
    <cellStyle name="20% - Ênfase3 16 4 3 2 2" xfId="26086"/>
    <cellStyle name="20% - Ênfase3 16 4 3 2 3" xfId="38175"/>
    <cellStyle name="20% - Ênfase3 16 4 3 2 4" xfId="54533"/>
    <cellStyle name="20% - Ênfase3 16 4 3 3" xfId="20026"/>
    <cellStyle name="20% - Ênfase3 16 4 3 4" xfId="32116"/>
    <cellStyle name="20% - Ênfase3 16 4 3 5" xfId="46256"/>
    <cellStyle name="20% - Ênfase3 16 4 4" xfId="9936"/>
    <cellStyle name="20% - Ênfase3 16 4 4 2" xfId="22056"/>
    <cellStyle name="20% - Ênfase3 16 4 4 2 2" xfId="50499"/>
    <cellStyle name="20% - Ênfase3 16 4 4 3" xfId="34145"/>
    <cellStyle name="20% - Ênfase3 16 4 4 4" xfId="42222"/>
    <cellStyle name="20% - Ênfase3 16 4 5" xfId="15996"/>
    <cellStyle name="20% - Ênfase3 16 4 5 2" xfId="48450"/>
    <cellStyle name="20% - Ênfase3 16 4 6" xfId="28086"/>
    <cellStyle name="20% - Ênfase3 16 4 7" xfId="40176"/>
    <cellStyle name="20% - Ênfase3 16 4 8" xfId="3873"/>
    <cellStyle name="20% - Ênfase3 16 5" xfId="4370"/>
    <cellStyle name="20% - Ênfase3 16 5 2" xfId="10430"/>
    <cellStyle name="20% - Ênfase3 16 5 2 2" xfId="22550"/>
    <cellStyle name="20% - Ênfase3 16 5 2 3" xfId="34639"/>
    <cellStyle name="20% - Ênfase3 16 5 2 4" xfId="50996"/>
    <cellStyle name="20% - Ênfase3 16 5 3" xfId="16490"/>
    <cellStyle name="20% - Ênfase3 16 5 4" xfId="28580"/>
    <cellStyle name="20% - Ênfase3 16 5 5" xfId="42719"/>
    <cellStyle name="20% - Ênfase3 16 6" xfId="6401"/>
    <cellStyle name="20% - Ênfase3 16 6 2" xfId="12460"/>
    <cellStyle name="20% - Ênfase3 16 6 2 2" xfId="24580"/>
    <cellStyle name="20% - Ênfase3 16 6 2 3" xfId="36669"/>
    <cellStyle name="20% - Ênfase3 16 6 2 4" xfId="53027"/>
    <cellStyle name="20% - Ênfase3 16 6 3" xfId="18520"/>
    <cellStyle name="20% - Ênfase3 16 6 4" xfId="30610"/>
    <cellStyle name="20% - Ênfase3 16 6 5" xfId="44750"/>
    <cellStyle name="20% - Ênfase3 16 7" xfId="8400"/>
    <cellStyle name="20% - Ênfase3 16 7 2" xfId="20520"/>
    <cellStyle name="20% - Ênfase3 16 7 2 2" xfId="48947"/>
    <cellStyle name="20% - Ênfase3 16 7 3" xfId="32609"/>
    <cellStyle name="20% - Ênfase3 16 7 4" xfId="40670"/>
    <cellStyle name="20% - Ênfase3 16 8" xfId="14460"/>
    <cellStyle name="20% - Ênfase3 16 8 2" xfId="46901"/>
    <cellStyle name="20% - Ênfase3 16 9" xfId="26580"/>
    <cellStyle name="20% - Ênfase3 17" xfId="178"/>
    <cellStyle name="20% - Ênfase3 17 10" xfId="38672"/>
    <cellStyle name="20% - Ênfase3 17 11" xfId="2322"/>
    <cellStyle name="20% - Ênfase3 17 2" xfId="1274"/>
    <cellStyle name="20% - Ênfase3 17 2 2" xfId="5372"/>
    <cellStyle name="20% - Ênfase3 17 2 2 2" xfId="11431"/>
    <cellStyle name="20% - Ênfase3 17 2 2 2 2" xfId="23551"/>
    <cellStyle name="20% - Ênfase3 17 2 2 2 3" xfId="35640"/>
    <cellStyle name="20% - Ênfase3 17 2 2 2 4" xfId="51998"/>
    <cellStyle name="20% - Ênfase3 17 2 2 3" xfId="17491"/>
    <cellStyle name="20% - Ênfase3 17 2 2 4" xfId="29581"/>
    <cellStyle name="20% - Ênfase3 17 2 2 5" xfId="43721"/>
    <cellStyle name="20% - Ênfase3 17 2 3" xfId="7397"/>
    <cellStyle name="20% - Ênfase3 17 2 3 2" xfId="13456"/>
    <cellStyle name="20% - Ênfase3 17 2 3 2 2" xfId="25576"/>
    <cellStyle name="20% - Ênfase3 17 2 3 2 3" xfId="37665"/>
    <cellStyle name="20% - Ênfase3 17 2 3 2 4" xfId="54023"/>
    <cellStyle name="20% - Ênfase3 17 2 3 3" xfId="19516"/>
    <cellStyle name="20% - Ênfase3 17 2 3 4" xfId="31606"/>
    <cellStyle name="20% - Ênfase3 17 2 3 5" xfId="45746"/>
    <cellStyle name="20% - Ênfase3 17 2 4" xfId="9401"/>
    <cellStyle name="20% - Ênfase3 17 2 4 2" xfId="21521"/>
    <cellStyle name="20% - Ênfase3 17 2 4 2 2" xfId="49963"/>
    <cellStyle name="20% - Ênfase3 17 2 4 3" xfId="33610"/>
    <cellStyle name="20% - Ênfase3 17 2 4 4" xfId="41686"/>
    <cellStyle name="20% - Ênfase3 17 2 5" xfId="15461"/>
    <cellStyle name="20% - Ênfase3 17 2 5 2" xfId="47914"/>
    <cellStyle name="20% - Ênfase3 17 2 6" xfId="27576"/>
    <cellStyle name="20% - Ênfase3 17 2 7" xfId="39666"/>
    <cellStyle name="20% - Ênfase3 17 2 8" xfId="3336"/>
    <cellStyle name="20% - Ênfase3 17 3" xfId="765"/>
    <cellStyle name="20% - Ênfase3 17 3 2" xfId="4876"/>
    <cellStyle name="20% - Ênfase3 17 3 2 2" xfId="10935"/>
    <cellStyle name="20% - Ênfase3 17 3 2 2 2" xfId="23055"/>
    <cellStyle name="20% - Ênfase3 17 3 2 2 3" xfId="35144"/>
    <cellStyle name="20% - Ênfase3 17 3 2 2 4" xfId="51502"/>
    <cellStyle name="20% - Ênfase3 17 3 2 3" xfId="16995"/>
    <cellStyle name="20% - Ênfase3 17 3 2 4" xfId="29085"/>
    <cellStyle name="20% - Ênfase3 17 3 2 5" xfId="43225"/>
    <cellStyle name="20% - Ênfase3 17 3 3" xfId="6901"/>
    <cellStyle name="20% - Ênfase3 17 3 3 2" xfId="12960"/>
    <cellStyle name="20% - Ênfase3 17 3 3 2 2" xfId="25080"/>
    <cellStyle name="20% - Ênfase3 17 3 3 2 3" xfId="37169"/>
    <cellStyle name="20% - Ênfase3 17 3 3 2 4" xfId="53527"/>
    <cellStyle name="20% - Ênfase3 17 3 3 3" xfId="19020"/>
    <cellStyle name="20% - Ênfase3 17 3 3 4" xfId="31110"/>
    <cellStyle name="20% - Ênfase3 17 3 3 5" xfId="45250"/>
    <cellStyle name="20% - Ênfase3 17 3 4" xfId="8905"/>
    <cellStyle name="20% - Ênfase3 17 3 4 2" xfId="21025"/>
    <cellStyle name="20% - Ênfase3 17 3 4 2 2" xfId="49458"/>
    <cellStyle name="20% - Ênfase3 17 3 4 3" xfId="33114"/>
    <cellStyle name="20% - Ênfase3 17 3 4 4" xfId="41181"/>
    <cellStyle name="20% - Ênfase3 17 3 5" xfId="14965"/>
    <cellStyle name="20% - Ênfase3 17 3 5 2" xfId="47410"/>
    <cellStyle name="20% - Ênfase3 17 3 6" xfId="27080"/>
    <cellStyle name="20% - Ênfase3 17 3 7" xfId="39170"/>
    <cellStyle name="20% - Ênfase3 17 3 8" xfId="2830"/>
    <cellStyle name="20% - Ênfase3 17 4" xfId="1817"/>
    <cellStyle name="20% - Ênfase3 17 4 2" xfId="5909"/>
    <cellStyle name="20% - Ênfase3 17 4 2 2" xfId="11968"/>
    <cellStyle name="20% - Ênfase3 17 4 2 2 2" xfId="24088"/>
    <cellStyle name="20% - Ênfase3 17 4 2 2 3" xfId="36177"/>
    <cellStyle name="20% - Ênfase3 17 4 2 2 4" xfId="52535"/>
    <cellStyle name="20% - Ênfase3 17 4 2 3" xfId="18028"/>
    <cellStyle name="20% - Ênfase3 17 4 2 4" xfId="30118"/>
    <cellStyle name="20% - Ênfase3 17 4 2 5" xfId="44258"/>
    <cellStyle name="20% - Ênfase3 17 4 3" xfId="7909"/>
    <cellStyle name="20% - Ênfase3 17 4 3 2" xfId="13968"/>
    <cellStyle name="20% - Ênfase3 17 4 3 2 2" xfId="26088"/>
    <cellStyle name="20% - Ênfase3 17 4 3 2 3" xfId="38177"/>
    <cellStyle name="20% - Ênfase3 17 4 3 2 4" xfId="54535"/>
    <cellStyle name="20% - Ênfase3 17 4 3 3" xfId="20028"/>
    <cellStyle name="20% - Ênfase3 17 4 3 4" xfId="32118"/>
    <cellStyle name="20% - Ênfase3 17 4 3 5" xfId="46258"/>
    <cellStyle name="20% - Ênfase3 17 4 4" xfId="9938"/>
    <cellStyle name="20% - Ênfase3 17 4 4 2" xfId="22058"/>
    <cellStyle name="20% - Ênfase3 17 4 4 2 2" xfId="50501"/>
    <cellStyle name="20% - Ênfase3 17 4 4 3" xfId="34147"/>
    <cellStyle name="20% - Ênfase3 17 4 4 4" xfId="42224"/>
    <cellStyle name="20% - Ênfase3 17 4 5" xfId="15998"/>
    <cellStyle name="20% - Ênfase3 17 4 5 2" xfId="48452"/>
    <cellStyle name="20% - Ênfase3 17 4 6" xfId="28088"/>
    <cellStyle name="20% - Ênfase3 17 4 7" xfId="40178"/>
    <cellStyle name="20% - Ênfase3 17 4 8" xfId="3875"/>
    <cellStyle name="20% - Ênfase3 17 5" xfId="4372"/>
    <cellStyle name="20% - Ênfase3 17 5 2" xfId="10432"/>
    <cellStyle name="20% - Ênfase3 17 5 2 2" xfId="22552"/>
    <cellStyle name="20% - Ênfase3 17 5 2 3" xfId="34641"/>
    <cellStyle name="20% - Ênfase3 17 5 2 4" xfId="50998"/>
    <cellStyle name="20% - Ênfase3 17 5 3" xfId="16492"/>
    <cellStyle name="20% - Ênfase3 17 5 4" xfId="28582"/>
    <cellStyle name="20% - Ênfase3 17 5 5" xfId="42721"/>
    <cellStyle name="20% - Ênfase3 17 6" xfId="6403"/>
    <cellStyle name="20% - Ênfase3 17 6 2" xfId="12462"/>
    <cellStyle name="20% - Ênfase3 17 6 2 2" xfId="24582"/>
    <cellStyle name="20% - Ênfase3 17 6 2 3" xfId="36671"/>
    <cellStyle name="20% - Ênfase3 17 6 2 4" xfId="53029"/>
    <cellStyle name="20% - Ênfase3 17 6 3" xfId="18522"/>
    <cellStyle name="20% - Ênfase3 17 6 4" xfId="30612"/>
    <cellStyle name="20% - Ênfase3 17 6 5" xfId="44752"/>
    <cellStyle name="20% - Ênfase3 17 7" xfId="8402"/>
    <cellStyle name="20% - Ênfase3 17 7 2" xfId="20522"/>
    <cellStyle name="20% - Ênfase3 17 7 2 2" xfId="48949"/>
    <cellStyle name="20% - Ênfase3 17 7 3" xfId="32611"/>
    <cellStyle name="20% - Ênfase3 17 7 4" xfId="40672"/>
    <cellStyle name="20% - Ênfase3 17 8" xfId="14462"/>
    <cellStyle name="20% - Ênfase3 17 8 2" xfId="46903"/>
    <cellStyle name="20% - Ênfase3 17 9" xfId="26582"/>
    <cellStyle name="20% - Ênfase3 18" xfId="180"/>
    <cellStyle name="20% - Ênfase3 18 10" xfId="38673"/>
    <cellStyle name="20% - Ênfase3 18 11" xfId="2323"/>
    <cellStyle name="20% - Ênfase3 18 2" xfId="1275"/>
    <cellStyle name="20% - Ênfase3 18 2 2" xfId="5373"/>
    <cellStyle name="20% - Ênfase3 18 2 2 2" xfId="11432"/>
    <cellStyle name="20% - Ênfase3 18 2 2 2 2" xfId="23552"/>
    <cellStyle name="20% - Ênfase3 18 2 2 2 3" xfId="35641"/>
    <cellStyle name="20% - Ênfase3 18 2 2 2 4" xfId="51999"/>
    <cellStyle name="20% - Ênfase3 18 2 2 3" xfId="17492"/>
    <cellStyle name="20% - Ênfase3 18 2 2 4" xfId="29582"/>
    <cellStyle name="20% - Ênfase3 18 2 2 5" xfId="43722"/>
    <cellStyle name="20% - Ênfase3 18 2 3" xfId="7398"/>
    <cellStyle name="20% - Ênfase3 18 2 3 2" xfId="13457"/>
    <cellStyle name="20% - Ênfase3 18 2 3 2 2" xfId="25577"/>
    <cellStyle name="20% - Ênfase3 18 2 3 2 3" xfId="37666"/>
    <cellStyle name="20% - Ênfase3 18 2 3 2 4" xfId="54024"/>
    <cellStyle name="20% - Ênfase3 18 2 3 3" xfId="19517"/>
    <cellStyle name="20% - Ênfase3 18 2 3 4" xfId="31607"/>
    <cellStyle name="20% - Ênfase3 18 2 3 5" xfId="45747"/>
    <cellStyle name="20% - Ênfase3 18 2 4" xfId="9402"/>
    <cellStyle name="20% - Ênfase3 18 2 4 2" xfId="21522"/>
    <cellStyle name="20% - Ênfase3 18 2 4 2 2" xfId="49964"/>
    <cellStyle name="20% - Ênfase3 18 2 4 3" xfId="33611"/>
    <cellStyle name="20% - Ênfase3 18 2 4 4" xfId="41687"/>
    <cellStyle name="20% - Ênfase3 18 2 5" xfId="15462"/>
    <cellStyle name="20% - Ênfase3 18 2 5 2" xfId="47915"/>
    <cellStyle name="20% - Ênfase3 18 2 6" xfId="27577"/>
    <cellStyle name="20% - Ênfase3 18 2 7" xfId="39667"/>
    <cellStyle name="20% - Ênfase3 18 2 8" xfId="3337"/>
    <cellStyle name="20% - Ênfase3 18 3" xfId="766"/>
    <cellStyle name="20% - Ênfase3 18 3 2" xfId="4877"/>
    <cellStyle name="20% - Ênfase3 18 3 2 2" xfId="10936"/>
    <cellStyle name="20% - Ênfase3 18 3 2 2 2" xfId="23056"/>
    <cellStyle name="20% - Ênfase3 18 3 2 2 3" xfId="35145"/>
    <cellStyle name="20% - Ênfase3 18 3 2 2 4" xfId="51503"/>
    <cellStyle name="20% - Ênfase3 18 3 2 3" xfId="16996"/>
    <cellStyle name="20% - Ênfase3 18 3 2 4" xfId="29086"/>
    <cellStyle name="20% - Ênfase3 18 3 2 5" xfId="43226"/>
    <cellStyle name="20% - Ênfase3 18 3 3" xfId="6902"/>
    <cellStyle name="20% - Ênfase3 18 3 3 2" xfId="12961"/>
    <cellStyle name="20% - Ênfase3 18 3 3 2 2" xfId="25081"/>
    <cellStyle name="20% - Ênfase3 18 3 3 2 3" xfId="37170"/>
    <cellStyle name="20% - Ênfase3 18 3 3 2 4" xfId="53528"/>
    <cellStyle name="20% - Ênfase3 18 3 3 3" xfId="19021"/>
    <cellStyle name="20% - Ênfase3 18 3 3 4" xfId="31111"/>
    <cellStyle name="20% - Ênfase3 18 3 3 5" xfId="45251"/>
    <cellStyle name="20% - Ênfase3 18 3 4" xfId="8906"/>
    <cellStyle name="20% - Ênfase3 18 3 4 2" xfId="21026"/>
    <cellStyle name="20% - Ênfase3 18 3 4 2 2" xfId="49459"/>
    <cellStyle name="20% - Ênfase3 18 3 4 3" xfId="33115"/>
    <cellStyle name="20% - Ênfase3 18 3 4 4" xfId="41182"/>
    <cellStyle name="20% - Ênfase3 18 3 5" xfId="14966"/>
    <cellStyle name="20% - Ênfase3 18 3 5 2" xfId="47411"/>
    <cellStyle name="20% - Ênfase3 18 3 6" xfId="27081"/>
    <cellStyle name="20% - Ênfase3 18 3 7" xfId="39171"/>
    <cellStyle name="20% - Ênfase3 18 3 8" xfId="2831"/>
    <cellStyle name="20% - Ênfase3 18 4" xfId="1818"/>
    <cellStyle name="20% - Ênfase3 18 4 2" xfId="5910"/>
    <cellStyle name="20% - Ênfase3 18 4 2 2" xfId="11969"/>
    <cellStyle name="20% - Ênfase3 18 4 2 2 2" xfId="24089"/>
    <cellStyle name="20% - Ênfase3 18 4 2 2 3" xfId="36178"/>
    <cellStyle name="20% - Ênfase3 18 4 2 2 4" xfId="52536"/>
    <cellStyle name="20% - Ênfase3 18 4 2 3" xfId="18029"/>
    <cellStyle name="20% - Ênfase3 18 4 2 4" xfId="30119"/>
    <cellStyle name="20% - Ênfase3 18 4 2 5" xfId="44259"/>
    <cellStyle name="20% - Ênfase3 18 4 3" xfId="7910"/>
    <cellStyle name="20% - Ênfase3 18 4 3 2" xfId="13969"/>
    <cellStyle name="20% - Ênfase3 18 4 3 2 2" xfId="26089"/>
    <cellStyle name="20% - Ênfase3 18 4 3 2 3" xfId="38178"/>
    <cellStyle name="20% - Ênfase3 18 4 3 2 4" xfId="54536"/>
    <cellStyle name="20% - Ênfase3 18 4 3 3" xfId="20029"/>
    <cellStyle name="20% - Ênfase3 18 4 3 4" xfId="32119"/>
    <cellStyle name="20% - Ênfase3 18 4 3 5" xfId="46259"/>
    <cellStyle name="20% - Ênfase3 18 4 4" xfId="9939"/>
    <cellStyle name="20% - Ênfase3 18 4 4 2" xfId="22059"/>
    <cellStyle name="20% - Ênfase3 18 4 4 2 2" xfId="50502"/>
    <cellStyle name="20% - Ênfase3 18 4 4 3" xfId="34148"/>
    <cellStyle name="20% - Ênfase3 18 4 4 4" xfId="42225"/>
    <cellStyle name="20% - Ênfase3 18 4 5" xfId="15999"/>
    <cellStyle name="20% - Ênfase3 18 4 5 2" xfId="48453"/>
    <cellStyle name="20% - Ênfase3 18 4 6" xfId="28089"/>
    <cellStyle name="20% - Ênfase3 18 4 7" xfId="40179"/>
    <cellStyle name="20% - Ênfase3 18 4 8" xfId="3876"/>
    <cellStyle name="20% - Ênfase3 18 5" xfId="4373"/>
    <cellStyle name="20% - Ênfase3 18 5 2" xfId="10433"/>
    <cellStyle name="20% - Ênfase3 18 5 2 2" xfId="22553"/>
    <cellStyle name="20% - Ênfase3 18 5 2 3" xfId="34642"/>
    <cellStyle name="20% - Ênfase3 18 5 2 4" xfId="50999"/>
    <cellStyle name="20% - Ênfase3 18 5 3" xfId="16493"/>
    <cellStyle name="20% - Ênfase3 18 5 4" xfId="28583"/>
    <cellStyle name="20% - Ênfase3 18 5 5" xfId="42722"/>
    <cellStyle name="20% - Ênfase3 18 6" xfId="6404"/>
    <cellStyle name="20% - Ênfase3 18 6 2" xfId="12463"/>
    <cellStyle name="20% - Ênfase3 18 6 2 2" xfId="24583"/>
    <cellStyle name="20% - Ênfase3 18 6 2 3" xfId="36672"/>
    <cellStyle name="20% - Ênfase3 18 6 2 4" xfId="53030"/>
    <cellStyle name="20% - Ênfase3 18 6 3" xfId="18523"/>
    <cellStyle name="20% - Ênfase3 18 6 4" xfId="30613"/>
    <cellStyle name="20% - Ênfase3 18 6 5" xfId="44753"/>
    <cellStyle name="20% - Ênfase3 18 7" xfId="8403"/>
    <cellStyle name="20% - Ênfase3 18 7 2" xfId="20523"/>
    <cellStyle name="20% - Ênfase3 18 7 2 2" xfId="48950"/>
    <cellStyle name="20% - Ênfase3 18 7 3" xfId="32612"/>
    <cellStyle name="20% - Ênfase3 18 7 4" xfId="40673"/>
    <cellStyle name="20% - Ênfase3 18 8" xfId="14463"/>
    <cellStyle name="20% - Ênfase3 18 8 2" xfId="46904"/>
    <cellStyle name="20% - Ênfase3 18 9" xfId="26583"/>
    <cellStyle name="20% - Ênfase3 19" xfId="181"/>
    <cellStyle name="20% - Ênfase3 19 10" xfId="38674"/>
    <cellStyle name="20% - Ênfase3 19 11" xfId="2324"/>
    <cellStyle name="20% - Ênfase3 19 2" xfId="1276"/>
    <cellStyle name="20% - Ênfase3 19 2 2" xfId="5374"/>
    <cellStyle name="20% - Ênfase3 19 2 2 2" xfId="11433"/>
    <cellStyle name="20% - Ênfase3 19 2 2 2 2" xfId="23553"/>
    <cellStyle name="20% - Ênfase3 19 2 2 2 3" xfId="35642"/>
    <cellStyle name="20% - Ênfase3 19 2 2 2 4" xfId="52000"/>
    <cellStyle name="20% - Ênfase3 19 2 2 3" xfId="17493"/>
    <cellStyle name="20% - Ênfase3 19 2 2 4" xfId="29583"/>
    <cellStyle name="20% - Ênfase3 19 2 2 5" xfId="43723"/>
    <cellStyle name="20% - Ênfase3 19 2 3" xfId="7399"/>
    <cellStyle name="20% - Ênfase3 19 2 3 2" xfId="13458"/>
    <cellStyle name="20% - Ênfase3 19 2 3 2 2" xfId="25578"/>
    <cellStyle name="20% - Ênfase3 19 2 3 2 3" xfId="37667"/>
    <cellStyle name="20% - Ênfase3 19 2 3 2 4" xfId="54025"/>
    <cellStyle name="20% - Ênfase3 19 2 3 3" xfId="19518"/>
    <cellStyle name="20% - Ênfase3 19 2 3 4" xfId="31608"/>
    <cellStyle name="20% - Ênfase3 19 2 3 5" xfId="45748"/>
    <cellStyle name="20% - Ênfase3 19 2 4" xfId="9403"/>
    <cellStyle name="20% - Ênfase3 19 2 4 2" xfId="21523"/>
    <cellStyle name="20% - Ênfase3 19 2 4 2 2" xfId="49965"/>
    <cellStyle name="20% - Ênfase3 19 2 4 3" xfId="33612"/>
    <cellStyle name="20% - Ênfase3 19 2 4 4" xfId="41688"/>
    <cellStyle name="20% - Ênfase3 19 2 5" xfId="15463"/>
    <cellStyle name="20% - Ênfase3 19 2 5 2" xfId="47916"/>
    <cellStyle name="20% - Ênfase3 19 2 6" xfId="27578"/>
    <cellStyle name="20% - Ênfase3 19 2 7" xfId="39668"/>
    <cellStyle name="20% - Ênfase3 19 2 8" xfId="3338"/>
    <cellStyle name="20% - Ênfase3 19 3" xfId="767"/>
    <cellStyle name="20% - Ênfase3 19 3 2" xfId="4878"/>
    <cellStyle name="20% - Ênfase3 19 3 2 2" xfId="10937"/>
    <cellStyle name="20% - Ênfase3 19 3 2 2 2" xfId="23057"/>
    <cellStyle name="20% - Ênfase3 19 3 2 2 3" xfId="35146"/>
    <cellStyle name="20% - Ênfase3 19 3 2 2 4" xfId="51504"/>
    <cellStyle name="20% - Ênfase3 19 3 2 3" xfId="16997"/>
    <cellStyle name="20% - Ênfase3 19 3 2 4" xfId="29087"/>
    <cellStyle name="20% - Ênfase3 19 3 2 5" xfId="43227"/>
    <cellStyle name="20% - Ênfase3 19 3 3" xfId="6903"/>
    <cellStyle name="20% - Ênfase3 19 3 3 2" xfId="12962"/>
    <cellStyle name="20% - Ênfase3 19 3 3 2 2" xfId="25082"/>
    <cellStyle name="20% - Ênfase3 19 3 3 2 3" xfId="37171"/>
    <cellStyle name="20% - Ênfase3 19 3 3 2 4" xfId="53529"/>
    <cellStyle name="20% - Ênfase3 19 3 3 3" xfId="19022"/>
    <cellStyle name="20% - Ênfase3 19 3 3 4" xfId="31112"/>
    <cellStyle name="20% - Ênfase3 19 3 3 5" xfId="45252"/>
    <cellStyle name="20% - Ênfase3 19 3 4" xfId="8907"/>
    <cellStyle name="20% - Ênfase3 19 3 4 2" xfId="21027"/>
    <cellStyle name="20% - Ênfase3 19 3 4 2 2" xfId="49460"/>
    <cellStyle name="20% - Ênfase3 19 3 4 3" xfId="33116"/>
    <cellStyle name="20% - Ênfase3 19 3 4 4" xfId="41183"/>
    <cellStyle name="20% - Ênfase3 19 3 5" xfId="14967"/>
    <cellStyle name="20% - Ênfase3 19 3 5 2" xfId="47412"/>
    <cellStyle name="20% - Ênfase3 19 3 6" xfId="27082"/>
    <cellStyle name="20% - Ênfase3 19 3 7" xfId="39172"/>
    <cellStyle name="20% - Ênfase3 19 3 8" xfId="2832"/>
    <cellStyle name="20% - Ênfase3 19 4" xfId="1819"/>
    <cellStyle name="20% - Ênfase3 19 4 2" xfId="5911"/>
    <cellStyle name="20% - Ênfase3 19 4 2 2" xfId="11970"/>
    <cellStyle name="20% - Ênfase3 19 4 2 2 2" xfId="24090"/>
    <cellStyle name="20% - Ênfase3 19 4 2 2 3" xfId="36179"/>
    <cellStyle name="20% - Ênfase3 19 4 2 2 4" xfId="52537"/>
    <cellStyle name="20% - Ênfase3 19 4 2 3" xfId="18030"/>
    <cellStyle name="20% - Ênfase3 19 4 2 4" xfId="30120"/>
    <cellStyle name="20% - Ênfase3 19 4 2 5" xfId="44260"/>
    <cellStyle name="20% - Ênfase3 19 4 3" xfId="7911"/>
    <cellStyle name="20% - Ênfase3 19 4 3 2" xfId="13970"/>
    <cellStyle name="20% - Ênfase3 19 4 3 2 2" xfId="26090"/>
    <cellStyle name="20% - Ênfase3 19 4 3 2 3" xfId="38179"/>
    <cellStyle name="20% - Ênfase3 19 4 3 2 4" xfId="54537"/>
    <cellStyle name="20% - Ênfase3 19 4 3 3" xfId="20030"/>
    <cellStyle name="20% - Ênfase3 19 4 3 4" xfId="32120"/>
    <cellStyle name="20% - Ênfase3 19 4 3 5" xfId="46260"/>
    <cellStyle name="20% - Ênfase3 19 4 4" xfId="9940"/>
    <cellStyle name="20% - Ênfase3 19 4 4 2" xfId="22060"/>
    <cellStyle name="20% - Ênfase3 19 4 4 2 2" xfId="50503"/>
    <cellStyle name="20% - Ênfase3 19 4 4 3" xfId="34149"/>
    <cellStyle name="20% - Ênfase3 19 4 4 4" xfId="42226"/>
    <cellStyle name="20% - Ênfase3 19 4 5" xfId="16000"/>
    <cellStyle name="20% - Ênfase3 19 4 5 2" xfId="48454"/>
    <cellStyle name="20% - Ênfase3 19 4 6" xfId="28090"/>
    <cellStyle name="20% - Ênfase3 19 4 7" xfId="40180"/>
    <cellStyle name="20% - Ênfase3 19 4 8" xfId="3877"/>
    <cellStyle name="20% - Ênfase3 19 5" xfId="4374"/>
    <cellStyle name="20% - Ênfase3 19 5 2" xfId="10434"/>
    <cellStyle name="20% - Ênfase3 19 5 2 2" xfId="22554"/>
    <cellStyle name="20% - Ênfase3 19 5 2 3" xfId="34643"/>
    <cellStyle name="20% - Ênfase3 19 5 2 4" xfId="51000"/>
    <cellStyle name="20% - Ênfase3 19 5 3" xfId="16494"/>
    <cellStyle name="20% - Ênfase3 19 5 4" xfId="28584"/>
    <cellStyle name="20% - Ênfase3 19 5 5" xfId="42723"/>
    <cellStyle name="20% - Ênfase3 19 6" xfId="6405"/>
    <cellStyle name="20% - Ênfase3 19 6 2" xfId="12464"/>
    <cellStyle name="20% - Ênfase3 19 6 2 2" xfId="24584"/>
    <cellStyle name="20% - Ênfase3 19 6 2 3" xfId="36673"/>
    <cellStyle name="20% - Ênfase3 19 6 2 4" xfId="53031"/>
    <cellStyle name="20% - Ênfase3 19 6 3" xfId="18524"/>
    <cellStyle name="20% - Ênfase3 19 6 4" xfId="30614"/>
    <cellStyle name="20% - Ênfase3 19 6 5" xfId="44754"/>
    <cellStyle name="20% - Ênfase3 19 7" xfId="8404"/>
    <cellStyle name="20% - Ênfase3 19 7 2" xfId="20524"/>
    <cellStyle name="20% - Ênfase3 19 7 2 2" xfId="48951"/>
    <cellStyle name="20% - Ênfase3 19 7 3" xfId="32613"/>
    <cellStyle name="20% - Ênfase3 19 7 4" xfId="40674"/>
    <cellStyle name="20% - Ênfase3 19 8" xfId="14464"/>
    <cellStyle name="20% - Ênfase3 19 8 2" xfId="46905"/>
    <cellStyle name="20% - Ênfase3 19 9" xfId="26584"/>
    <cellStyle name="20% - Ênfase3 2" xfId="182"/>
    <cellStyle name="20% - Ênfase3 2 10" xfId="26585"/>
    <cellStyle name="20% - Ênfase3 2 11" xfId="38675"/>
    <cellStyle name="20% - Ênfase3 2 12" xfId="2325"/>
    <cellStyle name="20% - Ênfase3 2 2" xfId="52"/>
    <cellStyle name="20% - Ênfase3 2 2 10" xfId="38551"/>
    <cellStyle name="20% - Ênfase3 2 2 11" xfId="2200"/>
    <cellStyle name="20% - Ênfase3 2 2 2" xfId="1151"/>
    <cellStyle name="20% - Ênfase3 2 2 2 2" xfId="5250"/>
    <cellStyle name="20% - Ênfase3 2 2 2 2 2" xfId="11309"/>
    <cellStyle name="20% - Ênfase3 2 2 2 2 2 2" xfId="23429"/>
    <cellStyle name="20% - Ênfase3 2 2 2 2 2 3" xfId="35518"/>
    <cellStyle name="20% - Ênfase3 2 2 2 2 2 4" xfId="51876"/>
    <cellStyle name="20% - Ênfase3 2 2 2 2 3" xfId="17369"/>
    <cellStyle name="20% - Ênfase3 2 2 2 2 4" xfId="29459"/>
    <cellStyle name="20% - Ênfase3 2 2 2 2 5" xfId="43599"/>
    <cellStyle name="20% - Ênfase3 2 2 2 3" xfId="7275"/>
    <cellStyle name="20% - Ênfase3 2 2 2 3 2" xfId="13334"/>
    <cellStyle name="20% - Ênfase3 2 2 2 3 2 2" xfId="25454"/>
    <cellStyle name="20% - Ênfase3 2 2 2 3 2 3" xfId="37543"/>
    <cellStyle name="20% - Ênfase3 2 2 2 3 2 4" xfId="53901"/>
    <cellStyle name="20% - Ênfase3 2 2 2 3 3" xfId="19394"/>
    <cellStyle name="20% - Ênfase3 2 2 2 3 4" xfId="31484"/>
    <cellStyle name="20% - Ênfase3 2 2 2 3 5" xfId="45624"/>
    <cellStyle name="20% - Ênfase3 2 2 2 4" xfId="9279"/>
    <cellStyle name="20% - Ênfase3 2 2 2 4 2" xfId="21399"/>
    <cellStyle name="20% - Ênfase3 2 2 2 4 2 2" xfId="49841"/>
    <cellStyle name="20% - Ênfase3 2 2 2 4 3" xfId="33488"/>
    <cellStyle name="20% - Ênfase3 2 2 2 4 4" xfId="41564"/>
    <cellStyle name="20% - Ênfase3 2 2 2 5" xfId="15339"/>
    <cellStyle name="20% - Ênfase3 2 2 2 5 2" xfId="47792"/>
    <cellStyle name="20% - Ênfase3 2 2 2 6" xfId="27454"/>
    <cellStyle name="20% - Ênfase3 2 2 2 7" xfId="39544"/>
    <cellStyle name="20% - Ênfase3 2 2 2 8" xfId="3213"/>
    <cellStyle name="20% - Ênfase3 2 2 3" xfId="642"/>
    <cellStyle name="20% - Ênfase3 2 2 3 2" xfId="4755"/>
    <cellStyle name="20% - Ênfase3 2 2 3 2 2" xfId="10814"/>
    <cellStyle name="20% - Ênfase3 2 2 3 2 2 2" xfId="22934"/>
    <cellStyle name="20% - Ênfase3 2 2 3 2 2 3" xfId="35023"/>
    <cellStyle name="20% - Ênfase3 2 2 3 2 2 4" xfId="51381"/>
    <cellStyle name="20% - Ênfase3 2 2 3 2 3" xfId="16874"/>
    <cellStyle name="20% - Ênfase3 2 2 3 2 4" xfId="28964"/>
    <cellStyle name="20% - Ênfase3 2 2 3 2 5" xfId="43104"/>
    <cellStyle name="20% - Ênfase3 2 2 3 3" xfId="6780"/>
    <cellStyle name="20% - Ênfase3 2 2 3 3 2" xfId="12839"/>
    <cellStyle name="20% - Ênfase3 2 2 3 3 2 2" xfId="24959"/>
    <cellStyle name="20% - Ênfase3 2 2 3 3 2 3" xfId="37048"/>
    <cellStyle name="20% - Ênfase3 2 2 3 3 2 4" xfId="53406"/>
    <cellStyle name="20% - Ênfase3 2 2 3 3 3" xfId="18899"/>
    <cellStyle name="20% - Ênfase3 2 2 3 3 4" xfId="30989"/>
    <cellStyle name="20% - Ênfase3 2 2 3 3 5" xfId="45129"/>
    <cellStyle name="20% - Ênfase3 2 2 3 4" xfId="8784"/>
    <cellStyle name="20% - Ênfase3 2 2 3 4 2" xfId="20904"/>
    <cellStyle name="20% - Ênfase3 2 2 3 4 2 2" xfId="49336"/>
    <cellStyle name="20% - Ênfase3 2 2 3 4 3" xfId="32993"/>
    <cellStyle name="20% - Ênfase3 2 2 3 4 4" xfId="41059"/>
    <cellStyle name="20% - Ênfase3 2 2 3 5" xfId="14844"/>
    <cellStyle name="20% - Ênfase3 2 2 3 5 2" xfId="47288"/>
    <cellStyle name="20% - Ênfase3 2 2 3 6" xfId="26959"/>
    <cellStyle name="20% - Ênfase3 2 2 3 7" xfId="39049"/>
    <cellStyle name="20% - Ênfase3 2 2 3 8" xfId="2707"/>
    <cellStyle name="20% - Ênfase3 2 2 4" xfId="1696"/>
    <cellStyle name="20% - Ênfase3 2 2 4 2" xfId="5788"/>
    <cellStyle name="20% - Ênfase3 2 2 4 2 2" xfId="11847"/>
    <cellStyle name="20% - Ênfase3 2 2 4 2 2 2" xfId="23967"/>
    <cellStyle name="20% - Ênfase3 2 2 4 2 2 3" xfId="36056"/>
    <cellStyle name="20% - Ênfase3 2 2 4 2 2 4" xfId="52414"/>
    <cellStyle name="20% - Ênfase3 2 2 4 2 3" xfId="17907"/>
    <cellStyle name="20% - Ênfase3 2 2 4 2 4" xfId="29997"/>
    <cellStyle name="20% - Ênfase3 2 2 4 2 5" xfId="44137"/>
    <cellStyle name="20% - Ênfase3 2 2 4 3" xfId="7788"/>
    <cellStyle name="20% - Ênfase3 2 2 4 3 2" xfId="13847"/>
    <cellStyle name="20% - Ênfase3 2 2 4 3 2 2" xfId="25967"/>
    <cellStyle name="20% - Ênfase3 2 2 4 3 2 3" xfId="38056"/>
    <cellStyle name="20% - Ênfase3 2 2 4 3 2 4" xfId="54414"/>
    <cellStyle name="20% - Ênfase3 2 2 4 3 3" xfId="19907"/>
    <cellStyle name="20% - Ênfase3 2 2 4 3 4" xfId="31997"/>
    <cellStyle name="20% - Ênfase3 2 2 4 3 5" xfId="46137"/>
    <cellStyle name="20% - Ênfase3 2 2 4 4" xfId="9817"/>
    <cellStyle name="20% - Ênfase3 2 2 4 4 2" xfId="21937"/>
    <cellStyle name="20% - Ênfase3 2 2 4 4 2 2" xfId="50380"/>
    <cellStyle name="20% - Ênfase3 2 2 4 4 3" xfId="34026"/>
    <cellStyle name="20% - Ênfase3 2 2 4 4 4" xfId="42103"/>
    <cellStyle name="20% - Ênfase3 2 2 4 5" xfId="15877"/>
    <cellStyle name="20% - Ênfase3 2 2 4 5 2" xfId="48331"/>
    <cellStyle name="20% - Ênfase3 2 2 4 6" xfId="27967"/>
    <cellStyle name="20% - Ênfase3 2 2 4 7" xfId="40057"/>
    <cellStyle name="20% - Ênfase3 2 2 4 8" xfId="3754"/>
    <cellStyle name="20% - Ênfase3 2 2 5" xfId="4251"/>
    <cellStyle name="20% - Ênfase3 2 2 5 2" xfId="10311"/>
    <cellStyle name="20% - Ênfase3 2 2 5 2 2" xfId="22431"/>
    <cellStyle name="20% - Ênfase3 2 2 5 2 3" xfId="34520"/>
    <cellStyle name="20% - Ênfase3 2 2 5 2 4" xfId="50877"/>
    <cellStyle name="20% - Ênfase3 2 2 5 3" xfId="16371"/>
    <cellStyle name="20% - Ênfase3 2 2 5 4" xfId="28461"/>
    <cellStyle name="20% - Ênfase3 2 2 5 5" xfId="42600"/>
    <cellStyle name="20% - Ênfase3 2 2 6" xfId="6282"/>
    <cellStyle name="20% - Ênfase3 2 2 6 2" xfId="12341"/>
    <cellStyle name="20% - Ênfase3 2 2 6 2 2" xfId="24461"/>
    <cellStyle name="20% - Ênfase3 2 2 6 2 3" xfId="36550"/>
    <cellStyle name="20% - Ênfase3 2 2 6 2 4" xfId="52908"/>
    <cellStyle name="20% - Ênfase3 2 2 6 3" xfId="18401"/>
    <cellStyle name="20% - Ênfase3 2 2 6 4" xfId="30491"/>
    <cellStyle name="20% - Ênfase3 2 2 6 5" xfId="44631"/>
    <cellStyle name="20% - Ênfase3 2 2 7" xfId="8281"/>
    <cellStyle name="20% - Ênfase3 2 2 7 2" xfId="20401"/>
    <cellStyle name="20% - Ênfase3 2 2 7 2 2" xfId="48827"/>
    <cellStyle name="20% - Ênfase3 2 2 7 3" xfId="32490"/>
    <cellStyle name="20% - Ênfase3 2 2 7 4" xfId="40550"/>
    <cellStyle name="20% - Ênfase3 2 2 8" xfId="14341"/>
    <cellStyle name="20% - Ênfase3 2 2 8 2" xfId="46782"/>
    <cellStyle name="20% - Ênfase3 2 2 9" xfId="26461"/>
    <cellStyle name="20% - Ênfase3 2 3" xfId="1277"/>
    <cellStyle name="20% - Ênfase3 2 3 2" xfId="5375"/>
    <cellStyle name="20% - Ênfase3 2 3 2 2" xfId="11434"/>
    <cellStyle name="20% - Ênfase3 2 3 2 2 2" xfId="23554"/>
    <cellStyle name="20% - Ênfase3 2 3 2 2 3" xfId="35643"/>
    <cellStyle name="20% - Ênfase3 2 3 2 2 4" xfId="52001"/>
    <cellStyle name="20% - Ênfase3 2 3 2 3" xfId="17494"/>
    <cellStyle name="20% - Ênfase3 2 3 2 4" xfId="29584"/>
    <cellStyle name="20% - Ênfase3 2 3 2 5" xfId="43724"/>
    <cellStyle name="20% - Ênfase3 2 3 3" xfId="7400"/>
    <cellStyle name="20% - Ênfase3 2 3 3 2" xfId="13459"/>
    <cellStyle name="20% - Ênfase3 2 3 3 2 2" xfId="25579"/>
    <cellStyle name="20% - Ênfase3 2 3 3 2 3" xfId="37668"/>
    <cellStyle name="20% - Ênfase3 2 3 3 2 4" xfId="54026"/>
    <cellStyle name="20% - Ênfase3 2 3 3 3" xfId="19519"/>
    <cellStyle name="20% - Ênfase3 2 3 3 4" xfId="31609"/>
    <cellStyle name="20% - Ênfase3 2 3 3 5" xfId="45749"/>
    <cellStyle name="20% - Ênfase3 2 3 4" xfId="9404"/>
    <cellStyle name="20% - Ênfase3 2 3 4 2" xfId="21524"/>
    <cellStyle name="20% - Ênfase3 2 3 4 2 2" xfId="49966"/>
    <cellStyle name="20% - Ênfase3 2 3 4 3" xfId="33613"/>
    <cellStyle name="20% - Ênfase3 2 3 4 4" xfId="41689"/>
    <cellStyle name="20% - Ênfase3 2 3 5" xfId="15464"/>
    <cellStyle name="20% - Ênfase3 2 3 5 2" xfId="47917"/>
    <cellStyle name="20% - Ênfase3 2 3 6" xfId="27579"/>
    <cellStyle name="20% - Ênfase3 2 3 7" xfId="39669"/>
    <cellStyle name="20% - Ênfase3 2 3 8" xfId="3339"/>
    <cellStyle name="20% - Ênfase3 2 4" xfId="768"/>
    <cellStyle name="20% - Ênfase3 2 4 2" xfId="4879"/>
    <cellStyle name="20% - Ênfase3 2 4 2 2" xfId="10938"/>
    <cellStyle name="20% - Ênfase3 2 4 2 2 2" xfId="23058"/>
    <cellStyle name="20% - Ênfase3 2 4 2 2 3" xfId="35147"/>
    <cellStyle name="20% - Ênfase3 2 4 2 2 4" xfId="51505"/>
    <cellStyle name="20% - Ênfase3 2 4 2 3" xfId="16998"/>
    <cellStyle name="20% - Ênfase3 2 4 2 4" xfId="29088"/>
    <cellStyle name="20% - Ênfase3 2 4 2 5" xfId="43228"/>
    <cellStyle name="20% - Ênfase3 2 4 3" xfId="6904"/>
    <cellStyle name="20% - Ênfase3 2 4 3 2" xfId="12963"/>
    <cellStyle name="20% - Ênfase3 2 4 3 2 2" xfId="25083"/>
    <cellStyle name="20% - Ênfase3 2 4 3 2 3" xfId="37172"/>
    <cellStyle name="20% - Ênfase3 2 4 3 2 4" xfId="53530"/>
    <cellStyle name="20% - Ênfase3 2 4 3 3" xfId="19023"/>
    <cellStyle name="20% - Ênfase3 2 4 3 4" xfId="31113"/>
    <cellStyle name="20% - Ênfase3 2 4 3 5" xfId="45253"/>
    <cellStyle name="20% - Ênfase3 2 4 4" xfId="8908"/>
    <cellStyle name="20% - Ênfase3 2 4 4 2" xfId="21028"/>
    <cellStyle name="20% - Ênfase3 2 4 4 2 2" xfId="49461"/>
    <cellStyle name="20% - Ênfase3 2 4 4 3" xfId="33117"/>
    <cellStyle name="20% - Ênfase3 2 4 4 4" xfId="41184"/>
    <cellStyle name="20% - Ênfase3 2 4 5" xfId="14968"/>
    <cellStyle name="20% - Ênfase3 2 4 5 2" xfId="47413"/>
    <cellStyle name="20% - Ênfase3 2 4 6" xfId="27083"/>
    <cellStyle name="20% - Ênfase3 2 4 7" xfId="39173"/>
    <cellStyle name="20% - Ênfase3 2 4 8" xfId="2833"/>
    <cellStyle name="20% - Ênfase3 2 5" xfId="1820"/>
    <cellStyle name="20% - Ênfase3 2 5 2" xfId="5912"/>
    <cellStyle name="20% - Ênfase3 2 5 2 2" xfId="11971"/>
    <cellStyle name="20% - Ênfase3 2 5 2 2 2" xfId="24091"/>
    <cellStyle name="20% - Ênfase3 2 5 2 2 3" xfId="36180"/>
    <cellStyle name="20% - Ênfase3 2 5 2 2 4" xfId="52538"/>
    <cellStyle name="20% - Ênfase3 2 5 2 3" xfId="18031"/>
    <cellStyle name="20% - Ênfase3 2 5 2 4" xfId="30121"/>
    <cellStyle name="20% - Ênfase3 2 5 2 5" xfId="44261"/>
    <cellStyle name="20% - Ênfase3 2 5 3" xfId="7912"/>
    <cellStyle name="20% - Ênfase3 2 5 3 2" xfId="13971"/>
    <cellStyle name="20% - Ênfase3 2 5 3 2 2" xfId="26091"/>
    <cellStyle name="20% - Ênfase3 2 5 3 2 3" xfId="38180"/>
    <cellStyle name="20% - Ênfase3 2 5 3 2 4" xfId="54538"/>
    <cellStyle name="20% - Ênfase3 2 5 3 3" xfId="20031"/>
    <cellStyle name="20% - Ênfase3 2 5 3 4" xfId="32121"/>
    <cellStyle name="20% - Ênfase3 2 5 3 5" xfId="46261"/>
    <cellStyle name="20% - Ênfase3 2 5 4" xfId="9941"/>
    <cellStyle name="20% - Ênfase3 2 5 4 2" xfId="22061"/>
    <cellStyle name="20% - Ênfase3 2 5 4 2 2" xfId="50504"/>
    <cellStyle name="20% - Ênfase3 2 5 4 3" xfId="34150"/>
    <cellStyle name="20% - Ênfase3 2 5 4 4" xfId="42227"/>
    <cellStyle name="20% - Ênfase3 2 5 5" xfId="16001"/>
    <cellStyle name="20% - Ênfase3 2 5 5 2" xfId="48455"/>
    <cellStyle name="20% - Ênfase3 2 5 6" xfId="28091"/>
    <cellStyle name="20% - Ênfase3 2 5 7" xfId="40181"/>
    <cellStyle name="20% - Ênfase3 2 5 8" xfId="3878"/>
    <cellStyle name="20% - Ênfase3 2 6" xfId="4375"/>
    <cellStyle name="20% - Ênfase3 2 6 2" xfId="10435"/>
    <cellStyle name="20% - Ênfase3 2 6 2 2" xfId="22555"/>
    <cellStyle name="20% - Ênfase3 2 6 2 3" xfId="34644"/>
    <cellStyle name="20% - Ênfase3 2 6 2 4" xfId="51001"/>
    <cellStyle name="20% - Ênfase3 2 6 3" xfId="16495"/>
    <cellStyle name="20% - Ênfase3 2 6 4" xfId="28585"/>
    <cellStyle name="20% - Ênfase3 2 6 5" xfId="42724"/>
    <cellStyle name="20% - Ênfase3 2 7" xfId="6406"/>
    <cellStyle name="20% - Ênfase3 2 7 2" xfId="12465"/>
    <cellStyle name="20% - Ênfase3 2 7 2 2" xfId="24585"/>
    <cellStyle name="20% - Ênfase3 2 7 2 3" xfId="36674"/>
    <cellStyle name="20% - Ênfase3 2 7 2 4" xfId="53032"/>
    <cellStyle name="20% - Ênfase3 2 7 3" xfId="18525"/>
    <cellStyle name="20% - Ênfase3 2 7 4" xfId="30615"/>
    <cellStyle name="20% - Ênfase3 2 7 5" xfId="44755"/>
    <cellStyle name="20% - Ênfase3 2 8" xfId="8405"/>
    <cellStyle name="20% - Ênfase3 2 8 2" xfId="20525"/>
    <cellStyle name="20% - Ênfase3 2 8 2 2" xfId="48952"/>
    <cellStyle name="20% - Ênfase3 2 8 3" xfId="32614"/>
    <cellStyle name="20% - Ênfase3 2 8 4" xfId="40675"/>
    <cellStyle name="20% - Ênfase3 2 9" xfId="14465"/>
    <cellStyle name="20% - Ênfase3 2 9 2" xfId="46906"/>
    <cellStyle name="20% - Ênfase3 20" xfId="175"/>
    <cellStyle name="20% - Ênfase3 20 10" xfId="38669"/>
    <cellStyle name="20% - Ênfase3 20 11" xfId="2319"/>
    <cellStyle name="20% - Ênfase3 20 2" xfId="1271"/>
    <cellStyle name="20% - Ênfase3 20 2 2" xfId="5369"/>
    <cellStyle name="20% - Ênfase3 20 2 2 2" xfId="11428"/>
    <cellStyle name="20% - Ênfase3 20 2 2 2 2" xfId="23548"/>
    <cellStyle name="20% - Ênfase3 20 2 2 2 3" xfId="35637"/>
    <cellStyle name="20% - Ênfase3 20 2 2 2 4" xfId="51995"/>
    <cellStyle name="20% - Ênfase3 20 2 2 3" xfId="17488"/>
    <cellStyle name="20% - Ênfase3 20 2 2 4" xfId="29578"/>
    <cellStyle name="20% - Ênfase3 20 2 2 5" xfId="43718"/>
    <cellStyle name="20% - Ênfase3 20 2 3" xfId="7394"/>
    <cellStyle name="20% - Ênfase3 20 2 3 2" xfId="13453"/>
    <cellStyle name="20% - Ênfase3 20 2 3 2 2" xfId="25573"/>
    <cellStyle name="20% - Ênfase3 20 2 3 2 3" xfId="37662"/>
    <cellStyle name="20% - Ênfase3 20 2 3 2 4" xfId="54020"/>
    <cellStyle name="20% - Ênfase3 20 2 3 3" xfId="19513"/>
    <cellStyle name="20% - Ênfase3 20 2 3 4" xfId="31603"/>
    <cellStyle name="20% - Ênfase3 20 2 3 5" xfId="45743"/>
    <cellStyle name="20% - Ênfase3 20 2 4" xfId="9398"/>
    <cellStyle name="20% - Ênfase3 20 2 4 2" xfId="21518"/>
    <cellStyle name="20% - Ênfase3 20 2 4 2 2" xfId="49960"/>
    <cellStyle name="20% - Ênfase3 20 2 4 3" xfId="33607"/>
    <cellStyle name="20% - Ênfase3 20 2 4 4" xfId="41683"/>
    <cellStyle name="20% - Ênfase3 20 2 5" xfId="15458"/>
    <cellStyle name="20% - Ênfase3 20 2 5 2" xfId="47911"/>
    <cellStyle name="20% - Ênfase3 20 2 6" xfId="27573"/>
    <cellStyle name="20% - Ênfase3 20 2 7" xfId="39663"/>
    <cellStyle name="20% - Ênfase3 20 2 8" xfId="3333"/>
    <cellStyle name="20% - Ênfase3 20 3" xfId="762"/>
    <cellStyle name="20% - Ênfase3 20 3 2" xfId="4873"/>
    <cellStyle name="20% - Ênfase3 20 3 2 2" xfId="10932"/>
    <cellStyle name="20% - Ênfase3 20 3 2 2 2" xfId="23052"/>
    <cellStyle name="20% - Ênfase3 20 3 2 2 3" xfId="35141"/>
    <cellStyle name="20% - Ênfase3 20 3 2 2 4" xfId="51499"/>
    <cellStyle name="20% - Ênfase3 20 3 2 3" xfId="16992"/>
    <cellStyle name="20% - Ênfase3 20 3 2 4" xfId="29082"/>
    <cellStyle name="20% - Ênfase3 20 3 2 5" xfId="43222"/>
    <cellStyle name="20% - Ênfase3 20 3 3" xfId="6898"/>
    <cellStyle name="20% - Ênfase3 20 3 3 2" xfId="12957"/>
    <cellStyle name="20% - Ênfase3 20 3 3 2 2" xfId="25077"/>
    <cellStyle name="20% - Ênfase3 20 3 3 2 3" xfId="37166"/>
    <cellStyle name="20% - Ênfase3 20 3 3 2 4" xfId="53524"/>
    <cellStyle name="20% - Ênfase3 20 3 3 3" xfId="19017"/>
    <cellStyle name="20% - Ênfase3 20 3 3 4" xfId="31107"/>
    <cellStyle name="20% - Ênfase3 20 3 3 5" xfId="45247"/>
    <cellStyle name="20% - Ênfase3 20 3 4" xfId="8902"/>
    <cellStyle name="20% - Ênfase3 20 3 4 2" xfId="21022"/>
    <cellStyle name="20% - Ênfase3 20 3 4 2 2" xfId="49455"/>
    <cellStyle name="20% - Ênfase3 20 3 4 3" xfId="33111"/>
    <cellStyle name="20% - Ênfase3 20 3 4 4" xfId="41178"/>
    <cellStyle name="20% - Ênfase3 20 3 5" xfId="14962"/>
    <cellStyle name="20% - Ênfase3 20 3 5 2" xfId="47407"/>
    <cellStyle name="20% - Ênfase3 20 3 6" xfId="27077"/>
    <cellStyle name="20% - Ênfase3 20 3 7" xfId="39167"/>
    <cellStyle name="20% - Ênfase3 20 3 8" xfId="2827"/>
    <cellStyle name="20% - Ênfase3 20 4" xfId="1814"/>
    <cellStyle name="20% - Ênfase3 20 4 2" xfId="5906"/>
    <cellStyle name="20% - Ênfase3 20 4 2 2" xfId="11965"/>
    <cellStyle name="20% - Ênfase3 20 4 2 2 2" xfId="24085"/>
    <cellStyle name="20% - Ênfase3 20 4 2 2 3" xfId="36174"/>
    <cellStyle name="20% - Ênfase3 20 4 2 2 4" xfId="52532"/>
    <cellStyle name="20% - Ênfase3 20 4 2 3" xfId="18025"/>
    <cellStyle name="20% - Ênfase3 20 4 2 4" xfId="30115"/>
    <cellStyle name="20% - Ênfase3 20 4 2 5" xfId="44255"/>
    <cellStyle name="20% - Ênfase3 20 4 3" xfId="7906"/>
    <cellStyle name="20% - Ênfase3 20 4 3 2" xfId="13965"/>
    <cellStyle name="20% - Ênfase3 20 4 3 2 2" xfId="26085"/>
    <cellStyle name="20% - Ênfase3 20 4 3 2 3" xfId="38174"/>
    <cellStyle name="20% - Ênfase3 20 4 3 2 4" xfId="54532"/>
    <cellStyle name="20% - Ênfase3 20 4 3 3" xfId="20025"/>
    <cellStyle name="20% - Ênfase3 20 4 3 4" xfId="32115"/>
    <cellStyle name="20% - Ênfase3 20 4 3 5" xfId="46255"/>
    <cellStyle name="20% - Ênfase3 20 4 4" xfId="9935"/>
    <cellStyle name="20% - Ênfase3 20 4 4 2" xfId="22055"/>
    <cellStyle name="20% - Ênfase3 20 4 4 2 2" xfId="50498"/>
    <cellStyle name="20% - Ênfase3 20 4 4 3" xfId="34144"/>
    <cellStyle name="20% - Ênfase3 20 4 4 4" xfId="42221"/>
    <cellStyle name="20% - Ênfase3 20 4 5" xfId="15995"/>
    <cellStyle name="20% - Ênfase3 20 4 5 2" xfId="48449"/>
    <cellStyle name="20% - Ênfase3 20 4 6" xfId="28085"/>
    <cellStyle name="20% - Ênfase3 20 4 7" xfId="40175"/>
    <cellStyle name="20% - Ênfase3 20 4 8" xfId="3872"/>
    <cellStyle name="20% - Ênfase3 20 5" xfId="4369"/>
    <cellStyle name="20% - Ênfase3 20 5 2" xfId="10429"/>
    <cellStyle name="20% - Ênfase3 20 5 2 2" xfId="22549"/>
    <cellStyle name="20% - Ênfase3 20 5 2 3" xfId="34638"/>
    <cellStyle name="20% - Ênfase3 20 5 2 4" xfId="50995"/>
    <cellStyle name="20% - Ênfase3 20 5 3" xfId="16489"/>
    <cellStyle name="20% - Ênfase3 20 5 4" xfId="28579"/>
    <cellStyle name="20% - Ênfase3 20 5 5" xfId="42718"/>
    <cellStyle name="20% - Ênfase3 20 6" xfId="6400"/>
    <cellStyle name="20% - Ênfase3 20 6 2" xfId="12459"/>
    <cellStyle name="20% - Ênfase3 20 6 2 2" xfId="24579"/>
    <cellStyle name="20% - Ênfase3 20 6 2 3" xfId="36668"/>
    <cellStyle name="20% - Ênfase3 20 6 2 4" xfId="53026"/>
    <cellStyle name="20% - Ênfase3 20 6 3" xfId="18519"/>
    <cellStyle name="20% - Ênfase3 20 6 4" xfId="30609"/>
    <cellStyle name="20% - Ênfase3 20 6 5" xfId="44749"/>
    <cellStyle name="20% - Ênfase3 20 7" xfId="8399"/>
    <cellStyle name="20% - Ênfase3 20 7 2" xfId="20519"/>
    <cellStyle name="20% - Ênfase3 20 7 2 2" xfId="48946"/>
    <cellStyle name="20% - Ênfase3 20 7 3" xfId="32608"/>
    <cellStyle name="20% - Ênfase3 20 7 4" xfId="40669"/>
    <cellStyle name="20% - Ênfase3 20 8" xfId="14459"/>
    <cellStyle name="20% - Ênfase3 20 8 2" xfId="46900"/>
    <cellStyle name="20% - Ênfase3 20 9" xfId="26579"/>
    <cellStyle name="20% - Ênfase3 21" xfId="177"/>
    <cellStyle name="20% - Ênfase3 21 10" xfId="38671"/>
    <cellStyle name="20% - Ênfase3 21 11" xfId="2321"/>
    <cellStyle name="20% - Ênfase3 21 2" xfId="1273"/>
    <cellStyle name="20% - Ênfase3 21 2 2" xfId="5371"/>
    <cellStyle name="20% - Ênfase3 21 2 2 2" xfId="11430"/>
    <cellStyle name="20% - Ênfase3 21 2 2 2 2" xfId="23550"/>
    <cellStyle name="20% - Ênfase3 21 2 2 2 3" xfId="35639"/>
    <cellStyle name="20% - Ênfase3 21 2 2 2 4" xfId="51997"/>
    <cellStyle name="20% - Ênfase3 21 2 2 3" xfId="17490"/>
    <cellStyle name="20% - Ênfase3 21 2 2 4" xfId="29580"/>
    <cellStyle name="20% - Ênfase3 21 2 2 5" xfId="43720"/>
    <cellStyle name="20% - Ênfase3 21 2 3" xfId="7396"/>
    <cellStyle name="20% - Ênfase3 21 2 3 2" xfId="13455"/>
    <cellStyle name="20% - Ênfase3 21 2 3 2 2" xfId="25575"/>
    <cellStyle name="20% - Ênfase3 21 2 3 2 3" xfId="37664"/>
    <cellStyle name="20% - Ênfase3 21 2 3 2 4" xfId="54022"/>
    <cellStyle name="20% - Ênfase3 21 2 3 3" xfId="19515"/>
    <cellStyle name="20% - Ênfase3 21 2 3 4" xfId="31605"/>
    <cellStyle name="20% - Ênfase3 21 2 3 5" xfId="45745"/>
    <cellStyle name="20% - Ênfase3 21 2 4" xfId="9400"/>
    <cellStyle name="20% - Ênfase3 21 2 4 2" xfId="21520"/>
    <cellStyle name="20% - Ênfase3 21 2 4 2 2" xfId="49962"/>
    <cellStyle name="20% - Ênfase3 21 2 4 3" xfId="33609"/>
    <cellStyle name="20% - Ênfase3 21 2 4 4" xfId="41685"/>
    <cellStyle name="20% - Ênfase3 21 2 5" xfId="15460"/>
    <cellStyle name="20% - Ênfase3 21 2 5 2" xfId="47913"/>
    <cellStyle name="20% - Ênfase3 21 2 6" xfId="27575"/>
    <cellStyle name="20% - Ênfase3 21 2 7" xfId="39665"/>
    <cellStyle name="20% - Ênfase3 21 2 8" xfId="3335"/>
    <cellStyle name="20% - Ênfase3 21 3" xfId="764"/>
    <cellStyle name="20% - Ênfase3 21 3 2" xfId="4875"/>
    <cellStyle name="20% - Ênfase3 21 3 2 2" xfId="10934"/>
    <cellStyle name="20% - Ênfase3 21 3 2 2 2" xfId="23054"/>
    <cellStyle name="20% - Ênfase3 21 3 2 2 3" xfId="35143"/>
    <cellStyle name="20% - Ênfase3 21 3 2 2 4" xfId="51501"/>
    <cellStyle name="20% - Ênfase3 21 3 2 3" xfId="16994"/>
    <cellStyle name="20% - Ênfase3 21 3 2 4" xfId="29084"/>
    <cellStyle name="20% - Ênfase3 21 3 2 5" xfId="43224"/>
    <cellStyle name="20% - Ênfase3 21 3 3" xfId="6900"/>
    <cellStyle name="20% - Ênfase3 21 3 3 2" xfId="12959"/>
    <cellStyle name="20% - Ênfase3 21 3 3 2 2" xfId="25079"/>
    <cellStyle name="20% - Ênfase3 21 3 3 2 3" xfId="37168"/>
    <cellStyle name="20% - Ênfase3 21 3 3 2 4" xfId="53526"/>
    <cellStyle name="20% - Ênfase3 21 3 3 3" xfId="19019"/>
    <cellStyle name="20% - Ênfase3 21 3 3 4" xfId="31109"/>
    <cellStyle name="20% - Ênfase3 21 3 3 5" xfId="45249"/>
    <cellStyle name="20% - Ênfase3 21 3 4" xfId="8904"/>
    <cellStyle name="20% - Ênfase3 21 3 4 2" xfId="21024"/>
    <cellStyle name="20% - Ênfase3 21 3 4 2 2" xfId="49457"/>
    <cellStyle name="20% - Ênfase3 21 3 4 3" xfId="33113"/>
    <cellStyle name="20% - Ênfase3 21 3 4 4" xfId="41180"/>
    <cellStyle name="20% - Ênfase3 21 3 5" xfId="14964"/>
    <cellStyle name="20% - Ênfase3 21 3 5 2" xfId="47409"/>
    <cellStyle name="20% - Ênfase3 21 3 6" xfId="27079"/>
    <cellStyle name="20% - Ênfase3 21 3 7" xfId="39169"/>
    <cellStyle name="20% - Ênfase3 21 3 8" xfId="2829"/>
    <cellStyle name="20% - Ênfase3 21 4" xfId="1816"/>
    <cellStyle name="20% - Ênfase3 21 4 2" xfId="5908"/>
    <cellStyle name="20% - Ênfase3 21 4 2 2" xfId="11967"/>
    <cellStyle name="20% - Ênfase3 21 4 2 2 2" xfId="24087"/>
    <cellStyle name="20% - Ênfase3 21 4 2 2 3" xfId="36176"/>
    <cellStyle name="20% - Ênfase3 21 4 2 2 4" xfId="52534"/>
    <cellStyle name="20% - Ênfase3 21 4 2 3" xfId="18027"/>
    <cellStyle name="20% - Ênfase3 21 4 2 4" xfId="30117"/>
    <cellStyle name="20% - Ênfase3 21 4 2 5" xfId="44257"/>
    <cellStyle name="20% - Ênfase3 21 4 3" xfId="7908"/>
    <cellStyle name="20% - Ênfase3 21 4 3 2" xfId="13967"/>
    <cellStyle name="20% - Ênfase3 21 4 3 2 2" xfId="26087"/>
    <cellStyle name="20% - Ênfase3 21 4 3 2 3" xfId="38176"/>
    <cellStyle name="20% - Ênfase3 21 4 3 2 4" xfId="54534"/>
    <cellStyle name="20% - Ênfase3 21 4 3 3" xfId="20027"/>
    <cellStyle name="20% - Ênfase3 21 4 3 4" xfId="32117"/>
    <cellStyle name="20% - Ênfase3 21 4 3 5" xfId="46257"/>
    <cellStyle name="20% - Ênfase3 21 4 4" xfId="9937"/>
    <cellStyle name="20% - Ênfase3 21 4 4 2" xfId="22057"/>
    <cellStyle name="20% - Ênfase3 21 4 4 2 2" xfId="50500"/>
    <cellStyle name="20% - Ênfase3 21 4 4 3" xfId="34146"/>
    <cellStyle name="20% - Ênfase3 21 4 4 4" xfId="42223"/>
    <cellStyle name="20% - Ênfase3 21 4 5" xfId="15997"/>
    <cellStyle name="20% - Ênfase3 21 4 5 2" xfId="48451"/>
    <cellStyle name="20% - Ênfase3 21 4 6" xfId="28087"/>
    <cellStyle name="20% - Ênfase3 21 4 7" xfId="40177"/>
    <cellStyle name="20% - Ênfase3 21 4 8" xfId="3874"/>
    <cellStyle name="20% - Ênfase3 21 5" xfId="4371"/>
    <cellStyle name="20% - Ênfase3 21 5 2" xfId="10431"/>
    <cellStyle name="20% - Ênfase3 21 5 2 2" xfId="22551"/>
    <cellStyle name="20% - Ênfase3 21 5 2 3" xfId="34640"/>
    <cellStyle name="20% - Ênfase3 21 5 2 4" xfId="50997"/>
    <cellStyle name="20% - Ênfase3 21 5 3" xfId="16491"/>
    <cellStyle name="20% - Ênfase3 21 5 4" xfId="28581"/>
    <cellStyle name="20% - Ênfase3 21 5 5" xfId="42720"/>
    <cellStyle name="20% - Ênfase3 21 6" xfId="6402"/>
    <cellStyle name="20% - Ênfase3 21 6 2" xfId="12461"/>
    <cellStyle name="20% - Ênfase3 21 6 2 2" xfId="24581"/>
    <cellStyle name="20% - Ênfase3 21 6 2 3" xfId="36670"/>
    <cellStyle name="20% - Ênfase3 21 6 2 4" xfId="53028"/>
    <cellStyle name="20% - Ênfase3 21 6 3" xfId="18521"/>
    <cellStyle name="20% - Ênfase3 21 6 4" xfId="30611"/>
    <cellStyle name="20% - Ênfase3 21 6 5" xfId="44751"/>
    <cellStyle name="20% - Ênfase3 21 7" xfId="8401"/>
    <cellStyle name="20% - Ênfase3 21 7 2" xfId="20521"/>
    <cellStyle name="20% - Ênfase3 21 7 2 2" xfId="48948"/>
    <cellStyle name="20% - Ênfase3 21 7 3" xfId="32610"/>
    <cellStyle name="20% - Ênfase3 21 7 4" xfId="40671"/>
    <cellStyle name="20% - Ênfase3 21 8" xfId="14461"/>
    <cellStyle name="20% - Ênfase3 21 8 2" xfId="46902"/>
    <cellStyle name="20% - Ênfase3 21 9" xfId="26581"/>
    <cellStyle name="20% - Ênfase3 22" xfId="179"/>
    <cellStyle name="20% - Ênfase3 3" xfId="184"/>
    <cellStyle name="20% - Ênfase3 3 10" xfId="26586"/>
    <cellStyle name="20% - Ênfase3 3 11" xfId="38676"/>
    <cellStyle name="20% - Ênfase3 3 12" xfId="2327"/>
    <cellStyle name="20% - Ênfase3 3 2" xfId="185"/>
    <cellStyle name="20% - Ênfase3 3 2 10" xfId="38677"/>
    <cellStyle name="20% - Ênfase3 3 2 11" xfId="2328"/>
    <cellStyle name="20% - Ênfase3 3 2 2" xfId="1280"/>
    <cellStyle name="20% - Ênfase3 3 2 2 2" xfId="5377"/>
    <cellStyle name="20% - Ênfase3 3 2 2 2 2" xfId="11436"/>
    <cellStyle name="20% - Ênfase3 3 2 2 2 2 2" xfId="23556"/>
    <cellStyle name="20% - Ênfase3 3 2 2 2 2 3" xfId="35645"/>
    <cellStyle name="20% - Ênfase3 3 2 2 2 2 4" xfId="52003"/>
    <cellStyle name="20% - Ênfase3 3 2 2 2 3" xfId="17496"/>
    <cellStyle name="20% - Ênfase3 3 2 2 2 4" xfId="29586"/>
    <cellStyle name="20% - Ênfase3 3 2 2 2 5" xfId="43726"/>
    <cellStyle name="20% - Ênfase3 3 2 2 3" xfId="7402"/>
    <cellStyle name="20% - Ênfase3 3 2 2 3 2" xfId="13461"/>
    <cellStyle name="20% - Ênfase3 3 2 2 3 2 2" xfId="25581"/>
    <cellStyle name="20% - Ênfase3 3 2 2 3 2 3" xfId="37670"/>
    <cellStyle name="20% - Ênfase3 3 2 2 3 2 4" xfId="54028"/>
    <cellStyle name="20% - Ênfase3 3 2 2 3 3" xfId="19521"/>
    <cellStyle name="20% - Ênfase3 3 2 2 3 4" xfId="31611"/>
    <cellStyle name="20% - Ênfase3 3 2 2 3 5" xfId="45751"/>
    <cellStyle name="20% - Ênfase3 3 2 2 4" xfId="9406"/>
    <cellStyle name="20% - Ênfase3 3 2 2 4 2" xfId="21526"/>
    <cellStyle name="20% - Ênfase3 3 2 2 4 2 2" xfId="49969"/>
    <cellStyle name="20% - Ênfase3 3 2 2 4 3" xfId="33615"/>
    <cellStyle name="20% - Ênfase3 3 2 2 4 4" xfId="41692"/>
    <cellStyle name="20% - Ênfase3 3 2 2 5" xfId="15466"/>
    <cellStyle name="20% - Ênfase3 3 2 2 5 2" xfId="47920"/>
    <cellStyle name="20% - Ênfase3 3 2 2 6" xfId="27581"/>
    <cellStyle name="20% - Ênfase3 3 2 2 7" xfId="39671"/>
    <cellStyle name="20% - Ênfase3 3 2 2 8" xfId="3342"/>
    <cellStyle name="20% - Ênfase3 3 2 3" xfId="771"/>
    <cellStyle name="20% - Ênfase3 3 2 3 2" xfId="4881"/>
    <cellStyle name="20% - Ênfase3 3 2 3 2 2" xfId="10940"/>
    <cellStyle name="20% - Ênfase3 3 2 3 2 2 2" xfId="23060"/>
    <cellStyle name="20% - Ênfase3 3 2 3 2 2 3" xfId="35149"/>
    <cellStyle name="20% - Ênfase3 3 2 3 2 2 4" xfId="51507"/>
    <cellStyle name="20% - Ênfase3 3 2 3 2 3" xfId="17000"/>
    <cellStyle name="20% - Ênfase3 3 2 3 2 4" xfId="29090"/>
    <cellStyle name="20% - Ênfase3 3 2 3 2 5" xfId="43230"/>
    <cellStyle name="20% - Ênfase3 3 2 3 3" xfId="6906"/>
    <cellStyle name="20% - Ênfase3 3 2 3 3 2" xfId="12965"/>
    <cellStyle name="20% - Ênfase3 3 2 3 3 2 2" xfId="25085"/>
    <cellStyle name="20% - Ênfase3 3 2 3 3 2 3" xfId="37174"/>
    <cellStyle name="20% - Ênfase3 3 2 3 3 2 4" xfId="53532"/>
    <cellStyle name="20% - Ênfase3 3 2 3 3 3" xfId="19025"/>
    <cellStyle name="20% - Ênfase3 3 2 3 3 4" xfId="31115"/>
    <cellStyle name="20% - Ênfase3 3 2 3 3 5" xfId="45255"/>
    <cellStyle name="20% - Ênfase3 3 2 3 4" xfId="8910"/>
    <cellStyle name="20% - Ênfase3 3 2 3 4 2" xfId="21030"/>
    <cellStyle name="20% - Ênfase3 3 2 3 4 2 2" xfId="49464"/>
    <cellStyle name="20% - Ênfase3 3 2 3 4 3" xfId="33119"/>
    <cellStyle name="20% - Ênfase3 3 2 3 4 4" xfId="41187"/>
    <cellStyle name="20% - Ênfase3 3 2 3 5" xfId="14970"/>
    <cellStyle name="20% - Ênfase3 3 2 3 5 2" xfId="47416"/>
    <cellStyle name="20% - Ênfase3 3 2 3 6" xfId="27085"/>
    <cellStyle name="20% - Ênfase3 3 2 3 7" xfId="39175"/>
    <cellStyle name="20% - Ênfase3 3 2 3 8" xfId="2836"/>
    <cellStyle name="20% - Ênfase3 3 2 4" xfId="1823"/>
    <cellStyle name="20% - Ênfase3 3 2 4 2" xfId="5914"/>
    <cellStyle name="20% - Ênfase3 3 2 4 2 2" xfId="11973"/>
    <cellStyle name="20% - Ênfase3 3 2 4 2 2 2" xfId="24093"/>
    <cellStyle name="20% - Ênfase3 3 2 4 2 2 3" xfId="36182"/>
    <cellStyle name="20% - Ênfase3 3 2 4 2 2 4" xfId="52540"/>
    <cellStyle name="20% - Ênfase3 3 2 4 2 3" xfId="18033"/>
    <cellStyle name="20% - Ênfase3 3 2 4 2 4" xfId="30123"/>
    <cellStyle name="20% - Ênfase3 3 2 4 2 5" xfId="44263"/>
    <cellStyle name="20% - Ênfase3 3 2 4 3" xfId="7914"/>
    <cellStyle name="20% - Ênfase3 3 2 4 3 2" xfId="13973"/>
    <cellStyle name="20% - Ênfase3 3 2 4 3 2 2" xfId="26093"/>
    <cellStyle name="20% - Ênfase3 3 2 4 3 2 3" xfId="38182"/>
    <cellStyle name="20% - Ênfase3 3 2 4 3 2 4" xfId="54540"/>
    <cellStyle name="20% - Ênfase3 3 2 4 3 3" xfId="20033"/>
    <cellStyle name="20% - Ênfase3 3 2 4 3 4" xfId="32123"/>
    <cellStyle name="20% - Ênfase3 3 2 4 3 5" xfId="46263"/>
    <cellStyle name="20% - Ênfase3 3 2 4 4" xfId="9943"/>
    <cellStyle name="20% - Ênfase3 3 2 4 4 2" xfId="22063"/>
    <cellStyle name="20% - Ênfase3 3 2 4 4 2 2" xfId="50507"/>
    <cellStyle name="20% - Ênfase3 3 2 4 4 3" xfId="34152"/>
    <cellStyle name="20% - Ênfase3 3 2 4 4 4" xfId="42230"/>
    <cellStyle name="20% - Ênfase3 3 2 4 5" xfId="16003"/>
    <cellStyle name="20% - Ênfase3 3 2 4 5 2" xfId="48458"/>
    <cellStyle name="20% - Ênfase3 3 2 4 6" xfId="28093"/>
    <cellStyle name="20% - Ênfase3 3 2 4 7" xfId="40183"/>
    <cellStyle name="20% - Ênfase3 3 2 4 8" xfId="3881"/>
    <cellStyle name="20% - Ênfase3 3 2 5" xfId="4377"/>
    <cellStyle name="20% - Ênfase3 3 2 5 2" xfId="10437"/>
    <cellStyle name="20% - Ênfase3 3 2 5 2 2" xfId="22557"/>
    <cellStyle name="20% - Ênfase3 3 2 5 2 3" xfId="34646"/>
    <cellStyle name="20% - Ênfase3 3 2 5 2 4" xfId="51003"/>
    <cellStyle name="20% - Ênfase3 3 2 5 3" xfId="16497"/>
    <cellStyle name="20% - Ênfase3 3 2 5 4" xfId="28587"/>
    <cellStyle name="20% - Ênfase3 3 2 5 5" xfId="42726"/>
    <cellStyle name="20% - Ênfase3 3 2 6" xfId="6408"/>
    <cellStyle name="20% - Ênfase3 3 2 6 2" xfId="12467"/>
    <cellStyle name="20% - Ênfase3 3 2 6 2 2" xfId="24587"/>
    <cellStyle name="20% - Ênfase3 3 2 6 2 3" xfId="36676"/>
    <cellStyle name="20% - Ênfase3 3 2 6 2 4" xfId="53034"/>
    <cellStyle name="20% - Ênfase3 3 2 6 3" xfId="18527"/>
    <cellStyle name="20% - Ênfase3 3 2 6 4" xfId="30617"/>
    <cellStyle name="20% - Ênfase3 3 2 6 5" xfId="44757"/>
    <cellStyle name="20% - Ênfase3 3 2 7" xfId="8407"/>
    <cellStyle name="20% - Ênfase3 3 2 7 2" xfId="20527"/>
    <cellStyle name="20% - Ênfase3 3 2 7 2 2" xfId="48955"/>
    <cellStyle name="20% - Ênfase3 3 2 7 3" xfId="32616"/>
    <cellStyle name="20% - Ênfase3 3 2 7 4" xfId="40678"/>
    <cellStyle name="20% - Ênfase3 3 2 8" xfId="14467"/>
    <cellStyle name="20% - Ênfase3 3 2 8 2" xfId="46909"/>
    <cellStyle name="20% - Ênfase3 3 2 9" xfId="26587"/>
    <cellStyle name="20% - Ênfase3 3 3" xfId="1279"/>
    <cellStyle name="20% - Ênfase3 3 3 2" xfId="5376"/>
    <cellStyle name="20% - Ênfase3 3 3 2 2" xfId="11435"/>
    <cellStyle name="20% - Ênfase3 3 3 2 2 2" xfId="23555"/>
    <cellStyle name="20% - Ênfase3 3 3 2 2 3" xfId="35644"/>
    <cellStyle name="20% - Ênfase3 3 3 2 2 4" xfId="52002"/>
    <cellStyle name="20% - Ênfase3 3 3 2 3" xfId="17495"/>
    <cellStyle name="20% - Ênfase3 3 3 2 4" xfId="29585"/>
    <cellStyle name="20% - Ênfase3 3 3 2 5" xfId="43725"/>
    <cellStyle name="20% - Ênfase3 3 3 3" xfId="7401"/>
    <cellStyle name="20% - Ênfase3 3 3 3 2" xfId="13460"/>
    <cellStyle name="20% - Ênfase3 3 3 3 2 2" xfId="25580"/>
    <cellStyle name="20% - Ênfase3 3 3 3 2 3" xfId="37669"/>
    <cellStyle name="20% - Ênfase3 3 3 3 2 4" xfId="54027"/>
    <cellStyle name="20% - Ênfase3 3 3 3 3" xfId="19520"/>
    <cellStyle name="20% - Ênfase3 3 3 3 4" xfId="31610"/>
    <cellStyle name="20% - Ênfase3 3 3 3 5" xfId="45750"/>
    <cellStyle name="20% - Ênfase3 3 3 4" xfId="9405"/>
    <cellStyle name="20% - Ênfase3 3 3 4 2" xfId="21525"/>
    <cellStyle name="20% - Ênfase3 3 3 4 2 2" xfId="49968"/>
    <cellStyle name="20% - Ênfase3 3 3 4 3" xfId="33614"/>
    <cellStyle name="20% - Ênfase3 3 3 4 4" xfId="41691"/>
    <cellStyle name="20% - Ênfase3 3 3 5" xfId="15465"/>
    <cellStyle name="20% - Ênfase3 3 3 5 2" xfId="47919"/>
    <cellStyle name="20% - Ênfase3 3 3 6" xfId="27580"/>
    <cellStyle name="20% - Ênfase3 3 3 7" xfId="39670"/>
    <cellStyle name="20% - Ênfase3 3 3 8" xfId="3341"/>
    <cellStyle name="20% - Ênfase3 3 4" xfId="770"/>
    <cellStyle name="20% - Ênfase3 3 4 2" xfId="4880"/>
    <cellStyle name="20% - Ênfase3 3 4 2 2" xfId="10939"/>
    <cellStyle name="20% - Ênfase3 3 4 2 2 2" xfId="23059"/>
    <cellStyle name="20% - Ênfase3 3 4 2 2 3" xfId="35148"/>
    <cellStyle name="20% - Ênfase3 3 4 2 2 4" xfId="51506"/>
    <cellStyle name="20% - Ênfase3 3 4 2 3" xfId="16999"/>
    <cellStyle name="20% - Ênfase3 3 4 2 4" xfId="29089"/>
    <cellStyle name="20% - Ênfase3 3 4 2 5" xfId="43229"/>
    <cellStyle name="20% - Ênfase3 3 4 3" xfId="6905"/>
    <cellStyle name="20% - Ênfase3 3 4 3 2" xfId="12964"/>
    <cellStyle name="20% - Ênfase3 3 4 3 2 2" xfId="25084"/>
    <cellStyle name="20% - Ênfase3 3 4 3 2 3" xfId="37173"/>
    <cellStyle name="20% - Ênfase3 3 4 3 2 4" xfId="53531"/>
    <cellStyle name="20% - Ênfase3 3 4 3 3" xfId="19024"/>
    <cellStyle name="20% - Ênfase3 3 4 3 4" xfId="31114"/>
    <cellStyle name="20% - Ênfase3 3 4 3 5" xfId="45254"/>
    <cellStyle name="20% - Ênfase3 3 4 4" xfId="8909"/>
    <cellStyle name="20% - Ênfase3 3 4 4 2" xfId="21029"/>
    <cellStyle name="20% - Ênfase3 3 4 4 2 2" xfId="49463"/>
    <cellStyle name="20% - Ênfase3 3 4 4 3" xfId="33118"/>
    <cellStyle name="20% - Ênfase3 3 4 4 4" xfId="41186"/>
    <cellStyle name="20% - Ênfase3 3 4 5" xfId="14969"/>
    <cellStyle name="20% - Ênfase3 3 4 5 2" xfId="47415"/>
    <cellStyle name="20% - Ênfase3 3 4 6" xfId="27084"/>
    <cellStyle name="20% - Ênfase3 3 4 7" xfId="39174"/>
    <cellStyle name="20% - Ênfase3 3 4 8" xfId="2835"/>
    <cellStyle name="20% - Ênfase3 3 5" xfId="1822"/>
    <cellStyle name="20% - Ênfase3 3 5 2" xfId="5913"/>
    <cellStyle name="20% - Ênfase3 3 5 2 2" xfId="11972"/>
    <cellStyle name="20% - Ênfase3 3 5 2 2 2" xfId="24092"/>
    <cellStyle name="20% - Ênfase3 3 5 2 2 3" xfId="36181"/>
    <cellStyle name="20% - Ênfase3 3 5 2 2 4" xfId="52539"/>
    <cellStyle name="20% - Ênfase3 3 5 2 3" xfId="18032"/>
    <cellStyle name="20% - Ênfase3 3 5 2 4" xfId="30122"/>
    <cellStyle name="20% - Ênfase3 3 5 2 5" xfId="44262"/>
    <cellStyle name="20% - Ênfase3 3 5 3" xfId="7913"/>
    <cellStyle name="20% - Ênfase3 3 5 3 2" xfId="13972"/>
    <cellStyle name="20% - Ênfase3 3 5 3 2 2" xfId="26092"/>
    <cellStyle name="20% - Ênfase3 3 5 3 2 3" xfId="38181"/>
    <cellStyle name="20% - Ênfase3 3 5 3 2 4" xfId="54539"/>
    <cellStyle name="20% - Ênfase3 3 5 3 3" xfId="20032"/>
    <cellStyle name="20% - Ênfase3 3 5 3 4" xfId="32122"/>
    <cellStyle name="20% - Ênfase3 3 5 3 5" xfId="46262"/>
    <cellStyle name="20% - Ênfase3 3 5 4" xfId="9942"/>
    <cellStyle name="20% - Ênfase3 3 5 4 2" xfId="22062"/>
    <cellStyle name="20% - Ênfase3 3 5 4 2 2" xfId="50506"/>
    <cellStyle name="20% - Ênfase3 3 5 4 3" xfId="34151"/>
    <cellStyle name="20% - Ênfase3 3 5 4 4" xfId="42229"/>
    <cellStyle name="20% - Ênfase3 3 5 5" xfId="16002"/>
    <cellStyle name="20% - Ênfase3 3 5 5 2" xfId="48457"/>
    <cellStyle name="20% - Ênfase3 3 5 6" xfId="28092"/>
    <cellStyle name="20% - Ênfase3 3 5 7" xfId="40182"/>
    <cellStyle name="20% - Ênfase3 3 5 8" xfId="3880"/>
    <cellStyle name="20% - Ênfase3 3 6" xfId="4376"/>
    <cellStyle name="20% - Ênfase3 3 6 2" xfId="10436"/>
    <cellStyle name="20% - Ênfase3 3 6 2 2" xfId="22556"/>
    <cellStyle name="20% - Ênfase3 3 6 2 3" xfId="34645"/>
    <cellStyle name="20% - Ênfase3 3 6 2 4" xfId="51002"/>
    <cellStyle name="20% - Ênfase3 3 6 3" xfId="16496"/>
    <cellStyle name="20% - Ênfase3 3 6 4" xfId="28586"/>
    <cellStyle name="20% - Ênfase3 3 6 5" xfId="42725"/>
    <cellStyle name="20% - Ênfase3 3 7" xfId="6407"/>
    <cellStyle name="20% - Ênfase3 3 7 2" xfId="12466"/>
    <cellStyle name="20% - Ênfase3 3 7 2 2" xfId="24586"/>
    <cellStyle name="20% - Ênfase3 3 7 2 3" xfId="36675"/>
    <cellStyle name="20% - Ênfase3 3 7 2 4" xfId="53033"/>
    <cellStyle name="20% - Ênfase3 3 7 3" xfId="18526"/>
    <cellStyle name="20% - Ênfase3 3 7 4" xfId="30616"/>
    <cellStyle name="20% - Ênfase3 3 7 5" xfId="44756"/>
    <cellStyle name="20% - Ênfase3 3 8" xfId="8406"/>
    <cellStyle name="20% - Ênfase3 3 8 2" xfId="20526"/>
    <cellStyle name="20% - Ênfase3 3 8 2 2" xfId="48954"/>
    <cellStyle name="20% - Ênfase3 3 8 3" xfId="32615"/>
    <cellStyle name="20% - Ênfase3 3 8 4" xfId="40677"/>
    <cellStyle name="20% - Ênfase3 3 9" xfId="14466"/>
    <cellStyle name="20% - Ênfase3 3 9 2" xfId="46908"/>
    <cellStyle name="20% - Ênfase3 4" xfId="188"/>
    <cellStyle name="20% - Ênfase3 4 10" xfId="26590"/>
    <cellStyle name="20% - Ênfase3 4 11" xfId="38680"/>
    <cellStyle name="20% - Ênfase3 4 12" xfId="2331"/>
    <cellStyle name="20% - Ênfase3 4 2" xfId="189"/>
    <cellStyle name="20% - Ênfase3 4 2 10" xfId="38681"/>
    <cellStyle name="20% - Ênfase3 4 2 11" xfId="2332"/>
    <cellStyle name="20% - Ênfase3 4 2 2" xfId="1284"/>
    <cellStyle name="20% - Ênfase3 4 2 2 2" xfId="5381"/>
    <cellStyle name="20% - Ênfase3 4 2 2 2 2" xfId="11440"/>
    <cellStyle name="20% - Ênfase3 4 2 2 2 2 2" xfId="23560"/>
    <cellStyle name="20% - Ênfase3 4 2 2 2 2 3" xfId="35649"/>
    <cellStyle name="20% - Ênfase3 4 2 2 2 2 4" xfId="52007"/>
    <cellStyle name="20% - Ênfase3 4 2 2 2 3" xfId="17500"/>
    <cellStyle name="20% - Ênfase3 4 2 2 2 4" xfId="29590"/>
    <cellStyle name="20% - Ênfase3 4 2 2 2 5" xfId="43730"/>
    <cellStyle name="20% - Ênfase3 4 2 2 3" xfId="7406"/>
    <cellStyle name="20% - Ênfase3 4 2 2 3 2" xfId="13465"/>
    <cellStyle name="20% - Ênfase3 4 2 2 3 2 2" xfId="25585"/>
    <cellStyle name="20% - Ênfase3 4 2 2 3 2 3" xfId="37674"/>
    <cellStyle name="20% - Ênfase3 4 2 2 3 2 4" xfId="54032"/>
    <cellStyle name="20% - Ênfase3 4 2 2 3 3" xfId="19525"/>
    <cellStyle name="20% - Ênfase3 4 2 2 3 4" xfId="31615"/>
    <cellStyle name="20% - Ênfase3 4 2 2 3 5" xfId="45755"/>
    <cellStyle name="20% - Ênfase3 4 2 2 4" xfId="9410"/>
    <cellStyle name="20% - Ênfase3 4 2 2 4 2" xfId="21530"/>
    <cellStyle name="20% - Ênfase3 4 2 2 4 2 2" xfId="49973"/>
    <cellStyle name="20% - Ênfase3 4 2 2 4 3" xfId="33619"/>
    <cellStyle name="20% - Ênfase3 4 2 2 4 4" xfId="41696"/>
    <cellStyle name="20% - Ênfase3 4 2 2 5" xfId="15470"/>
    <cellStyle name="20% - Ênfase3 4 2 2 5 2" xfId="47924"/>
    <cellStyle name="20% - Ênfase3 4 2 2 6" xfId="27585"/>
    <cellStyle name="20% - Ênfase3 4 2 2 7" xfId="39675"/>
    <cellStyle name="20% - Ênfase3 4 2 2 8" xfId="3346"/>
    <cellStyle name="20% - Ênfase3 4 2 3" xfId="775"/>
    <cellStyle name="20% - Ênfase3 4 2 3 2" xfId="4885"/>
    <cellStyle name="20% - Ênfase3 4 2 3 2 2" xfId="10944"/>
    <cellStyle name="20% - Ênfase3 4 2 3 2 2 2" xfId="23064"/>
    <cellStyle name="20% - Ênfase3 4 2 3 2 2 3" xfId="35153"/>
    <cellStyle name="20% - Ênfase3 4 2 3 2 2 4" xfId="51511"/>
    <cellStyle name="20% - Ênfase3 4 2 3 2 3" xfId="17004"/>
    <cellStyle name="20% - Ênfase3 4 2 3 2 4" xfId="29094"/>
    <cellStyle name="20% - Ênfase3 4 2 3 2 5" xfId="43234"/>
    <cellStyle name="20% - Ênfase3 4 2 3 3" xfId="6910"/>
    <cellStyle name="20% - Ênfase3 4 2 3 3 2" xfId="12969"/>
    <cellStyle name="20% - Ênfase3 4 2 3 3 2 2" xfId="25089"/>
    <cellStyle name="20% - Ênfase3 4 2 3 3 2 3" xfId="37178"/>
    <cellStyle name="20% - Ênfase3 4 2 3 3 2 4" xfId="53536"/>
    <cellStyle name="20% - Ênfase3 4 2 3 3 3" xfId="19029"/>
    <cellStyle name="20% - Ênfase3 4 2 3 3 4" xfId="31119"/>
    <cellStyle name="20% - Ênfase3 4 2 3 3 5" xfId="45259"/>
    <cellStyle name="20% - Ênfase3 4 2 3 4" xfId="8914"/>
    <cellStyle name="20% - Ênfase3 4 2 3 4 2" xfId="21034"/>
    <cellStyle name="20% - Ênfase3 4 2 3 4 2 2" xfId="49468"/>
    <cellStyle name="20% - Ênfase3 4 2 3 4 3" xfId="33123"/>
    <cellStyle name="20% - Ênfase3 4 2 3 4 4" xfId="41191"/>
    <cellStyle name="20% - Ênfase3 4 2 3 5" xfId="14974"/>
    <cellStyle name="20% - Ênfase3 4 2 3 5 2" xfId="47420"/>
    <cellStyle name="20% - Ênfase3 4 2 3 6" xfId="27089"/>
    <cellStyle name="20% - Ênfase3 4 2 3 7" xfId="39179"/>
    <cellStyle name="20% - Ênfase3 4 2 3 8" xfId="2840"/>
    <cellStyle name="20% - Ênfase3 4 2 4" xfId="1827"/>
    <cellStyle name="20% - Ênfase3 4 2 4 2" xfId="5918"/>
    <cellStyle name="20% - Ênfase3 4 2 4 2 2" xfId="11977"/>
    <cellStyle name="20% - Ênfase3 4 2 4 2 2 2" xfId="24097"/>
    <cellStyle name="20% - Ênfase3 4 2 4 2 2 3" xfId="36186"/>
    <cellStyle name="20% - Ênfase3 4 2 4 2 2 4" xfId="52544"/>
    <cellStyle name="20% - Ênfase3 4 2 4 2 3" xfId="18037"/>
    <cellStyle name="20% - Ênfase3 4 2 4 2 4" xfId="30127"/>
    <cellStyle name="20% - Ênfase3 4 2 4 2 5" xfId="44267"/>
    <cellStyle name="20% - Ênfase3 4 2 4 3" xfId="7918"/>
    <cellStyle name="20% - Ênfase3 4 2 4 3 2" xfId="13977"/>
    <cellStyle name="20% - Ênfase3 4 2 4 3 2 2" xfId="26097"/>
    <cellStyle name="20% - Ênfase3 4 2 4 3 2 3" xfId="38186"/>
    <cellStyle name="20% - Ênfase3 4 2 4 3 2 4" xfId="54544"/>
    <cellStyle name="20% - Ênfase3 4 2 4 3 3" xfId="20037"/>
    <cellStyle name="20% - Ênfase3 4 2 4 3 4" xfId="32127"/>
    <cellStyle name="20% - Ênfase3 4 2 4 3 5" xfId="46267"/>
    <cellStyle name="20% - Ênfase3 4 2 4 4" xfId="9947"/>
    <cellStyle name="20% - Ênfase3 4 2 4 4 2" xfId="22067"/>
    <cellStyle name="20% - Ênfase3 4 2 4 4 2 2" xfId="50511"/>
    <cellStyle name="20% - Ênfase3 4 2 4 4 3" xfId="34156"/>
    <cellStyle name="20% - Ênfase3 4 2 4 4 4" xfId="42234"/>
    <cellStyle name="20% - Ênfase3 4 2 4 5" xfId="16007"/>
    <cellStyle name="20% - Ênfase3 4 2 4 5 2" xfId="48462"/>
    <cellStyle name="20% - Ênfase3 4 2 4 6" xfId="28097"/>
    <cellStyle name="20% - Ênfase3 4 2 4 7" xfId="40187"/>
    <cellStyle name="20% - Ênfase3 4 2 4 8" xfId="3885"/>
    <cellStyle name="20% - Ênfase3 4 2 5" xfId="4381"/>
    <cellStyle name="20% - Ênfase3 4 2 5 2" xfId="10441"/>
    <cellStyle name="20% - Ênfase3 4 2 5 2 2" xfId="22561"/>
    <cellStyle name="20% - Ênfase3 4 2 5 2 3" xfId="34650"/>
    <cellStyle name="20% - Ênfase3 4 2 5 2 4" xfId="51007"/>
    <cellStyle name="20% - Ênfase3 4 2 5 3" xfId="16501"/>
    <cellStyle name="20% - Ênfase3 4 2 5 4" xfId="28591"/>
    <cellStyle name="20% - Ênfase3 4 2 5 5" xfId="42730"/>
    <cellStyle name="20% - Ênfase3 4 2 6" xfId="6412"/>
    <cellStyle name="20% - Ênfase3 4 2 6 2" xfId="12471"/>
    <cellStyle name="20% - Ênfase3 4 2 6 2 2" xfId="24591"/>
    <cellStyle name="20% - Ênfase3 4 2 6 2 3" xfId="36680"/>
    <cellStyle name="20% - Ênfase3 4 2 6 2 4" xfId="53038"/>
    <cellStyle name="20% - Ênfase3 4 2 6 3" xfId="18531"/>
    <cellStyle name="20% - Ênfase3 4 2 6 4" xfId="30621"/>
    <cellStyle name="20% - Ênfase3 4 2 6 5" xfId="44761"/>
    <cellStyle name="20% - Ênfase3 4 2 7" xfId="8411"/>
    <cellStyle name="20% - Ênfase3 4 2 7 2" xfId="20531"/>
    <cellStyle name="20% - Ênfase3 4 2 7 2 2" xfId="48959"/>
    <cellStyle name="20% - Ênfase3 4 2 7 3" xfId="32620"/>
    <cellStyle name="20% - Ênfase3 4 2 7 4" xfId="40682"/>
    <cellStyle name="20% - Ênfase3 4 2 8" xfId="14471"/>
    <cellStyle name="20% - Ênfase3 4 2 8 2" xfId="46913"/>
    <cellStyle name="20% - Ênfase3 4 2 9" xfId="26591"/>
    <cellStyle name="20% - Ênfase3 4 3" xfId="1283"/>
    <cellStyle name="20% - Ênfase3 4 3 2" xfId="5380"/>
    <cellStyle name="20% - Ênfase3 4 3 2 2" xfId="11439"/>
    <cellStyle name="20% - Ênfase3 4 3 2 2 2" xfId="23559"/>
    <cellStyle name="20% - Ênfase3 4 3 2 2 3" xfId="35648"/>
    <cellStyle name="20% - Ênfase3 4 3 2 2 4" xfId="52006"/>
    <cellStyle name="20% - Ênfase3 4 3 2 3" xfId="17499"/>
    <cellStyle name="20% - Ênfase3 4 3 2 4" xfId="29589"/>
    <cellStyle name="20% - Ênfase3 4 3 2 5" xfId="43729"/>
    <cellStyle name="20% - Ênfase3 4 3 3" xfId="7405"/>
    <cellStyle name="20% - Ênfase3 4 3 3 2" xfId="13464"/>
    <cellStyle name="20% - Ênfase3 4 3 3 2 2" xfId="25584"/>
    <cellStyle name="20% - Ênfase3 4 3 3 2 3" xfId="37673"/>
    <cellStyle name="20% - Ênfase3 4 3 3 2 4" xfId="54031"/>
    <cellStyle name="20% - Ênfase3 4 3 3 3" xfId="19524"/>
    <cellStyle name="20% - Ênfase3 4 3 3 4" xfId="31614"/>
    <cellStyle name="20% - Ênfase3 4 3 3 5" xfId="45754"/>
    <cellStyle name="20% - Ênfase3 4 3 4" xfId="9409"/>
    <cellStyle name="20% - Ênfase3 4 3 4 2" xfId="21529"/>
    <cellStyle name="20% - Ênfase3 4 3 4 2 2" xfId="49972"/>
    <cellStyle name="20% - Ênfase3 4 3 4 3" xfId="33618"/>
    <cellStyle name="20% - Ênfase3 4 3 4 4" xfId="41695"/>
    <cellStyle name="20% - Ênfase3 4 3 5" xfId="15469"/>
    <cellStyle name="20% - Ênfase3 4 3 5 2" xfId="47923"/>
    <cellStyle name="20% - Ênfase3 4 3 6" xfId="27584"/>
    <cellStyle name="20% - Ênfase3 4 3 7" xfId="39674"/>
    <cellStyle name="20% - Ênfase3 4 3 8" xfId="3345"/>
    <cellStyle name="20% - Ênfase3 4 4" xfId="774"/>
    <cellStyle name="20% - Ênfase3 4 4 2" xfId="4884"/>
    <cellStyle name="20% - Ênfase3 4 4 2 2" xfId="10943"/>
    <cellStyle name="20% - Ênfase3 4 4 2 2 2" xfId="23063"/>
    <cellStyle name="20% - Ênfase3 4 4 2 2 3" xfId="35152"/>
    <cellStyle name="20% - Ênfase3 4 4 2 2 4" xfId="51510"/>
    <cellStyle name="20% - Ênfase3 4 4 2 3" xfId="17003"/>
    <cellStyle name="20% - Ênfase3 4 4 2 4" xfId="29093"/>
    <cellStyle name="20% - Ênfase3 4 4 2 5" xfId="43233"/>
    <cellStyle name="20% - Ênfase3 4 4 3" xfId="6909"/>
    <cellStyle name="20% - Ênfase3 4 4 3 2" xfId="12968"/>
    <cellStyle name="20% - Ênfase3 4 4 3 2 2" xfId="25088"/>
    <cellStyle name="20% - Ênfase3 4 4 3 2 3" xfId="37177"/>
    <cellStyle name="20% - Ênfase3 4 4 3 2 4" xfId="53535"/>
    <cellStyle name="20% - Ênfase3 4 4 3 3" xfId="19028"/>
    <cellStyle name="20% - Ênfase3 4 4 3 4" xfId="31118"/>
    <cellStyle name="20% - Ênfase3 4 4 3 5" xfId="45258"/>
    <cellStyle name="20% - Ênfase3 4 4 4" xfId="8913"/>
    <cellStyle name="20% - Ênfase3 4 4 4 2" xfId="21033"/>
    <cellStyle name="20% - Ênfase3 4 4 4 2 2" xfId="49467"/>
    <cellStyle name="20% - Ênfase3 4 4 4 3" xfId="33122"/>
    <cellStyle name="20% - Ênfase3 4 4 4 4" xfId="41190"/>
    <cellStyle name="20% - Ênfase3 4 4 5" xfId="14973"/>
    <cellStyle name="20% - Ênfase3 4 4 5 2" xfId="47419"/>
    <cellStyle name="20% - Ênfase3 4 4 6" xfId="27088"/>
    <cellStyle name="20% - Ênfase3 4 4 7" xfId="39178"/>
    <cellStyle name="20% - Ênfase3 4 4 8" xfId="2839"/>
    <cellStyle name="20% - Ênfase3 4 5" xfId="1826"/>
    <cellStyle name="20% - Ênfase3 4 5 2" xfId="5917"/>
    <cellStyle name="20% - Ênfase3 4 5 2 2" xfId="11976"/>
    <cellStyle name="20% - Ênfase3 4 5 2 2 2" xfId="24096"/>
    <cellStyle name="20% - Ênfase3 4 5 2 2 3" xfId="36185"/>
    <cellStyle name="20% - Ênfase3 4 5 2 2 4" xfId="52543"/>
    <cellStyle name="20% - Ênfase3 4 5 2 3" xfId="18036"/>
    <cellStyle name="20% - Ênfase3 4 5 2 4" xfId="30126"/>
    <cellStyle name="20% - Ênfase3 4 5 2 5" xfId="44266"/>
    <cellStyle name="20% - Ênfase3 4 5 3" xfId="7917"/>
    <cellStyle name="20% - Ênfase3 4 5 3 2" xfId="13976"/>
    <cellStyle name="20% - Ênfase3 4 5 3 2 2" xfId="26096"/>
    <cellStyle name="20% - Ênfase3 4 5 3 2 3" xfId="38185"/>
    <cellStyle name="20% - Ênfase3 4 5 3 2 4" xfId="54543"/>
    <cellStyle name="20% - Ênfase3 4 5 3 3" xfId="20036"/>
    <cellStyle name="20% - Ênfase3 4 5 3 4" xfId="32126"/>
    <cellStyle name="20% - Ênfase3 4 5 3 5" xfId="46266"/>
    <cellStyle name="20% - Ênfase3 4 5 4" xfId="9946"/>
    <cellStyle name="20% - Ênfase3 4 5 4 2" xfId="22066"/>
    <cellStyle name="20% - Ênfase3 4 5 4 2 2" xfId="50510"/>
    <cellStyle name="20% - Ênfase3 4 5 4 3" xfId="34155"/>
    <cellStyle name="20% - Ênfase3 4 5 4 4" xfId="42233"/>
    <cellStyle name="20% - Ênfase3 4 5 5" xfId="16006"/>
    <cellStyle name="20% - Ênfase3 4 5 5 2" xfId="48461"/>
    <cellStyle name="20% - Ênfase3 4 5 6" xfId="28096"/>
    <cellStyle name="20% - Ênfase3 4 5 7" xfId="40186"/>
    <cellStyle name="20% - Ênfase3 4 5 8" xfId="3884"/>
    <cellStyle name="20% - Ênfase3 4 6" xfId="4380"/>
    <cellStyle name="20% - Ênfase3 4 6 2" xfId="10440"/>
    <cellStyle name="20% - Ênfase3 4 6 2 2" xfId="22560"/>
    <cellStyle name="20% - Ênfase3 4 6 2 3" xfId="34649"/>
    <cellStyle name="20% - Ênfase3 4 6 2 4" xfId="51006"/>
    <cellStyle name="20% - Ênfase3 4 6 3" xfId="16500"/>
    <cellStyle name="20% - Ênfase3 4 6 4" xfId="28590"/>
    <cellStyle name="20% - Ênfase3 4 6 5" xfId="42729"/>
    <cellStyle name="20% - Ênfase3 4 7" xfId="6411"/>
    <cellStyle name="20% - Ênfase3 4 7 2" xfId="12470"/>
    <cellStyle name="20% - Ênfase3 4 7 2 2" xfId="24590"/>
    <cellStyle name="20% - Ênfase3 4 7 2 3" xfId="36679"/>
    <cellStyle name="20% - Ênfase3 4 7 2 4" xfId="53037"/>
    <cellStyle name="20% - Ênfase3 4 7 3" xfId="18530"/>
    <cellStyle name="20% - Ênfase3 4 7 4" xfId="30620"/>
    <cellStyle name="20% - Ênfase3 4 7 5" xfId="44760"/>
    <cellStyle name="20% - Ênfase3 4 8" xfId="8410"/>
    <cellStyle name="20% - Ênfase3 4 8 2" xfId="20530"/>
    <cellStyle name="20% - Ênfase3 4 8 2 2" xfId="48958"/>
    <cellStyle name="20% - Ênfase3 4 8 3" xfId="32619"/>
    <cellStyle name="20% - Ênfase3 4 8 4" xfId="40681"/>
    <cellStyle name="20% - Ênfase3 4 9" xfId="14470"/>
    <cellStyle name="20% - Ênfase3 4 9 2" xfId="46912"/>
    <cellStyle name="20% - Ênfase3 5" xfId="190"/>
    <cellStyle name="20% - Ênfase3 5 10" xfId="26592"/>
    <cellStyle name="20% - Ênfase3 5 11" xfId="38682"/>
    <cellStyle name="20% - Ênfase3 5 12" xfId="2333"/>
    <cellStyle name="20% - Ênfase3 5 2" xfId="191"/>
    <cellStyle name="20% - Ênfase3 5 2 10" xfId="38683"/>
    <cellStyle name="20% - Ênfase3 5 2 11" xfId="2334"/>
    <cellStyle name="20% - Ênfase3 5 2 2" xfId="1286"/>
    <cellStyle name="20% - Ênfase3 5 2 2 2" xfId="5383"/>
    <cellStyle name="20% - Ênfase3 5 2 2 2 2" xfId="11442"/>
    <cellStyle name="20% - Ênfase3 5 2 2 2 2 2" xfId="23562"/>
    <cellStyle name="20% - Ênfase3 5 2 2 2 2 3" xfId="35651"/>
    <cellStyle name="20% - Ênfase3 5 2 2 2 2 4" xfId="52009"/>
    <cellStyle name="20% - Ênfase3 5 2 2 2 3" xfId="17502"/>
    <cellStyle name="20% - Ênfase3 5 2 2 2 4" xfId="29592"/>
    <cellStyle name="20% - Ênfase3 5 2 2 2 5" xfId="43732"/>
    <cellStyle name="20% - Ênfase3 5 2 2 3" xfId="7408"/>
    <cellStyle name="20% - Ênfase3 5 2 2 3 2" xfId="13467"/>
    <cellStyle name="20% - Ênfase3 5 2 2 3 2 2" xfId="25587"/>
    <cellStyle name="20% - Ênfase3 5 2 2 3 2 3" xfId="37676"/>
    <cellStyle name="20% - Ênfase3 5 2 2 3 2 4" xfId="54034"/>
    <cellStyle name="20% - Ênfase3 5 2 2 3 3" xfId="19527"/>
    <cellStyle name="20% - Ênfase3 5 2 2 3 4" xfId="31617"/>
    <cellStyle name="20% - Ênfase3 5 2 2 3 5" xfId="45757"/>
    <cellStyle name="20% - Ênfase3 5 2 2 4" xfId="9412"/>
    <cellStyle name="20% - Ênfase3 5 2 2 4 2" xfId="21532"/>
    <cellStyle name="20% - Ênfase3 5 2 2 4 2 2" xfId="49975"/>
    <cellStyle name="20% - Ênfase3 5 2 2 4 3" xfId="33621"/>
    <cellStyle name="20% - Ênfase3 5 2 2 4 4" xfId="41698"/>
    <cellStyle name="20% - Ênfase3 5 2 2 5" xfId="15472"/>
    <cellStyle name="20% - Ênfase3 5 2 2 5 2" xfId="47926"/>
    <cellStyle name="20% - Ênfase3 5 2 2 6" xfId="27587"/>
    <cellStyle name="20% - Ênfase3 5 2 2 7" xfId="39677"/>
    <cellStyle name="20% - Ênfase3 5 2 2 8" xfId="3348"/>
    <cellStyle name="20% - Ênfase3 5 2 3" xfId="777"/>
    <cellStyle name="20% - Ênfase3 5 2 3 2" xfId="4887"/>
    <cellStyle name="20% - Ênfase3 5 2 3 2 2" xfId="10946"/>
    <cellStyle name="20% - Ênfase3 5 2 3 2 2 2" xfId="23066"/>
    <cellStyle name="20% - Ênfase3 5 2 3 2 2 3" xfId="35155"/>
    <cellStyle name="20% - Ênfase3 5 2 3 2 2 4" xfId="51513"/>
    <cellStyle name="20% - Ênfase3 5 2 3 2 3" xfId="17006"/>
    <cellStyle name="20% - Ênfase3 5 2 3 2 4" xfId="29096"/>
    <cellStyle name="20% - Ênfase3 5 2 3 2 5" xfId="43236"/>
    <cellStyle name="20% - Ênfase3 5 2 3 3" xfId="6912"/>
    <cellStyle name="20% - Ênfase3 5 2 3 3 2" xfId="12971"/>
    <cellStyle name="20% - Ênfase3 5 2 3 3 2 2" xfId="25091"/>
    <cellStyle name="20% - Ênfase3 5 2 3 3 2 3" xfId="37180"/>
    <cellStyle name="20% - Ênfase3 5 2 3 3 2 4" xfId="53538"/>
    <cellStyle name="20% - Ênfase3 5 2 3 3 3" xfId="19031"/>
    <cellStyle name="20% - Ênfase3 5 2 3 3 4" xfId="31121"/>
    <cellStyle name="20% - Ênfase3 5 2 3 3 5" xfId="45261"/>
    <cellStyle name="20% - Ênfase3 5 2 3 4" xfId="8916"/>
    <cellStyle name="20% - Ênfase3 5 2 3 4 2" xfId="21036"/>
    <cellStyle name="20% - Ênfase3 5 2 3 4 2 2" xfId="49470"/>
    <cellStyle name="20% - Ênfase3 5 2 3 4 3" xfId="33125"/>
    <cellStyle name="20% - Ênfase3 5 2 3 4 4" xfId="41193"/>
    <cellStyle name="20% - Ênfase3 5 2 3 5" xfId="14976"/>
    <cellStyle name="20% - Ênfase3 5 2 3 5 2" xfId="47422"/>
    <cellStyle name="20% - Ênfase3 5 2 3 6" xfId="27091"/>
    <cellStyle name="20% - Ênfase3 5 2 3 7" xfId="39181"/>
    <cellStyle name="20% - Ênfase3 5 2 3 8" xfId="2842"/>
    <cellStyle name="20% - Ênfase3 5 2 4" xfId="1829"/>
    <cellStyle name="20% - Ênfase3 5 2 4 2" xfId="5920"/>
    <cellStyle name="20% - Ênfase3 5 2 4 2 2" xfId="11979"/>
    <cellStyle name="20% - Ênfase3 5 2 4 2 2 2" xfId="24099"/>
    <cellStyle name="20% - Ênfase3 5 2 4 2 2 3" xfId="36188"/>
    <cellStyle name="20% - Ênfase3 5 2 4 2 2 4" xfId="52546"/>
    <cellStyle name="20% - Ênfase3 5 2 4 2 3" xfId="18039"/>
    <cellStyle name="20% - Ênfase3 5 2 4 2 4" xfId="30129"/>
    <cellStyle name="20% - Ênfase3 5 2 4 2 5" xfId="44269"/>
    <cellStyle name="20% - Ênfase3 5 2 4 3" xfId="7920"/>
    <cellStyle name="20% - Ênfase3 5 2 4 3 2" xfId="13979"/>
    <cellStyle name="20% - Ênfase3 5 2 4 3 2 2" xfId="26099"/>
    <cellStyle name="20% - Ênfase3 5 2 4 3 2 3" xfId="38188"/>
    <cellStyle name="20% - Ênfase3 5 2 4 3 2 4" xfId="54546"/>
    <cellStyle name="20% - Ênfase3 5 2 4 3 3" xfId="20039"/>
    <cellStyle name="20% - Ênfase3 5 2 4 3 4" xfId="32129"/>
    <cellStyle name="20% - Ênfase3 5 2 4 3 5" xfId="46269"/>
    <cellStyle name="20% - Ênfase3 5 2 4 4" xfId="9949"/>
    <cellStyle name="20% - Ênfase3 5 2 4 4 2" xfId="22069"/>
    <cellStyle name="20% - Ênfase3 5 2 4 4 2 2" xfId="50513"/>
    <cellStyle name="20% - Ênfase3 5 2 4 4 3" xfId="34158"/>
    <cellStyle name="20% - Ênfase3 5 2 4 4 4" xfId="42236"/>
    <cellStyle name="20% - Ênfase3 5 2 4 5" xfId="16009"/>
    <cellStyle name="20% - Ênfase3 5 2 4 5 2" xfId="48464"/>
    <cellStyle name="20% - Ênfase3 5 2 4 6" xfId="28099"/>
    <cellStyle name="20% - Ênfase3 5 2 4 7" xfId="40189"/>
    <cellStyle name="20% - Ênfase3 5 2 4 8" xfId="3887"/>
    <cellStyle name="20% - Ênfase3 5 2 5" xfId="4383"/>
    <cellStyle name="20% - Ênfase3 5 2 5 2" xfId="10443"/>
    <cellStyle name="20% - Ênfase3 5 2 5 2 2" xfId="22563"/>
    <cellStyle name="20% - Ênfase3 5 2 5 2 3" xfId="34652"/>
    <cellStyle name="20% - Ênfase3 5 2 5 2 4" xfId="51009"/>
    <cellStyle name="20% - Ênfase3 5 2 5 3" xfId="16503"/>
    <cellStyle name="20% - Ênfase3 5 2 5 4" xfId="28593"/>
    <cellStyle name="20% - Ênfase3 5 2 5 5" xfId="42732"/>
    <cellStyle name="20% - Ênfase3 5 2 6" xfId="6414"/>
    <cellStyle name="20% - Ênfase3 5 2 6 2" xfId="12473"/>
    <cellStyle name="20% - Ênfase3 5 2 6 2 2" xfId="24593"/>
    <cellStyle name="20% - Ênfase3 5 2 6 2 3" xfId="36682"/>
    <cellStyle name="20% - Ênfase3 5 2 6 2 4" xfId="53040"/>
    <cellStyle name="20% - Ênfase3 5 2 6 3" xfId="18533"/>
    <cellStyle name="20% - Ênfase3 5 2 6 4" xfId="30623"/>
    <cellStyle name="20% - Ênfase3 5 2 6 5" xfId="44763"/>
    <cellStyle name="20% - Ênfase3 5 2 7" xfId="8413"/>
    <cellStyle name="20% - Ênfase3 5 2 7 2" xfId="20533"/>
    <cellStyle name="20% - Ênfase3 5 2 7 2 2" xfId="48961"/>
    <cellStyle name="20% - Ênfase3 5 2 7 3" xfId="32622"/>
    <cellStyle name="20% - Ênfase3 5 2 7 4" xfId="40684"/>
    <cellStyle name="20% - Ênfase3 5 2 8" xfId="14473"/>
    <cellStyle name="20% - Ênfase3 5 2 8 2" xfId="46915"/>
    <cellStyle name="20% - Ênfase3 5 2 9" xfId="26593"/>
    <cellStyle name="20% - Ênfase3 5 3" xfId="1285"/>
    <cellStyle name="20% - Ênfase3 5 3 2" xfId="5382"/>
    <cellStyle name="20% - Ênfase3 5 3 2 2" xfId="11441"/>
    <cellStyle name="20% - Ênfase3 5 3 2 2 2" xfId="23561"/>
    <cellStyle name="20% - Ênfase3 5 3 2 2 3" xfId="35650"/>
    <cellStyle name="20% - Ênfase3 5 3 2 2 4" xfId="52008"/>
    <cellStyle name="20% - Ênfase3 5 3 2 3" xfId="17501"/>
    <cellStyle name="20% - Ênfase3 5 3 2 4" xfId="29591"/>
    <cellStyle name="20% - Ênfase3 5 3 2 5" xfId="43731"/>
    <cellStyle name="20% - Ênfase3 5 3 3" xfId="7407"/>
    <cellStyle name="20% - Ênfase3 5 3 3 2" xfId="13466"/>
    <cellStyle name="20% - Ênfase3 5 3 3 2 2" xfId="25586"/>
    <cellStyle name="20% - Ênfase3 5 3 3 2 3" xfId="37675"/>
    <cellStyle name="20% - Ênfase3 5 3 3 2 4" xfId="54033"/>
    <cellStyle name="20% - Ênfase3 5 3 3 3" xfId="19526"/>
    <cellStyle name="20% - Ênfase3 5 3 3 4" xfId="31616"/>
    <cellStyle name="20% - Ênfase3 5 3 3 5" xfId="45756"/>
    <cellStyle name="20% - Ênfase3 5 3 4" xfId="9411"/>
    <cellStyle name="20% - Ênfase3 5 3 4 2" xfId="21531"/>
    <cellStyle name="20% - Ênfase3 5 3 4 2 2" xfId="49974"/>
    <cellStyle name="20% - Ênfase3 5 3 4 3" xfId="33620"/>
    <cellStyle name="20% - Ênfase3 5 3 4 4" xfId="41697"/>
    <cellStyle name="20% - Ênfase3 5 3 5" xfId="15471"/>
    <cellStyle name="20% - Ênfase3 5 3 5 2" xfId="47925"/>
    <cellStyle name="20% - Ênfase3 5 3 6" xfId="27586"/>
    <cellStyle name="20% - Ênfase3 5 3 7" xfId="39676"/>
    <cellStyle name="20% - Ênfase3 5 3 8" xfId="3347"/>
    <cellStyle name="20% - Ênfase3 5 4" xfId="776"/>
    <cellStyle name="20% - Ênfase3 5 4 2" xfId="4886"/>
    <cellStyle name="20% - Ênfase3 5 4 2 2" xfId="10945"/>
    <cellStyle name="20% - Ênfase3 5 4 2 2 2" xfId="23065"/>
    <cellStyle name="20% - Ênfase3 5 4 2 2 3" xfId="35154"/>
    <cellStyle name="20% - Ênfase3 5 4 2 2 4" xfId="51512"/>
    <cellStyle name="20% - Ênfase3 5 4 2 3" xfId="17005"/>
    <cellStyle name="20% - Ênfase3 5 4 2 4" xfId="29095"/>
    <cellStyle name="20% - Ênfase3 5 4 2 5" xfId="43235"/>
    <cellStyle name="20% - Ênfase3 5 4 3" xfId="6911"/>
    <cellStyle name="20% - Ênfase3 5 4 3 2" xfId="12970"/>
    <cellStyle name="20% - Ênfase3 5 4 3 2 2" xfId="25090"/>
    <cellStyle name="20% - Ênfase3 5 4 3 2 3" xfId="37179"/>
    <cellStyle name="20% - Ênfase3 5 4 3 2 4" xfId="53537"/>
    <cellStyle name="20% - Ênfase3 5 4 3 3" xfId="19030"/>
    <cellStyle name="20% - Ênfase3 5 4 3 4" xfId="31120"/>
    <cellStyle name="20% - Ênfase3 5 4 3 5" xfId="45260"/>
    <cellStyle name="20% - Ênfase3 5 4 4" xfId="8915"/>
    <cellStyle name="20% - Ênfase3 5 4 4 2" xfId="21035"/>
    <cellStyle name="20% - Ênfase3 5 4 4 2 2" xfId="49469"/>
    <cellStyle name="20% - Ênfase3 5 4 4 3" xfId="33124"/>
    <cellStyle name="20% - Ênfase3 5 4 4 4" xfId="41192"/>
    <cellStyle name="20% - Ênfase3 5 4 5" xfId="14975"/>
    <cellStyle name="20% - Ênfase3 5 4 5 2" xfId="47421"/>
    <cellStyle name="20% - Ênfase3 5 4 6" xfId="27090"/>
    <cellStyle name="20% - Ênfase3 5 4 7" xfId="39180"/>
    <cellStyle name="20% - Ênfase3 5 4 8" xfId="2841"/>
    <cellStyle name="20% - Ênfase3 5 5" xfId="1828"/>
    <cellStyle name="20% - Ênfase3 5 5 2" xfId="5919"/>
    <cellStyle name="20% - Ênfase3 5 5 2 2" xfId="11978"/>
    <cellStyle name="20% - Ênfase3 5 5 2 2 2" xfId="24098"/>
    <cellStyle name="20% - Ênfase3 5 5 2 2 3" xfId="36187"/>
    <cellStyle name="20% - Ênfase3 5 5 2 2 4" xfId="52545"/>
    <cellStyle name="20% - Ênfase3 5 5 2 3" xfId="18038"/>
    <cellStyle name="20% - Ênfase3 5 5 2 4" xfId="30128"/>
    <cellStyle name="20% - Ênfase3 5 5 2 5" xfId="44268"/>
    <cellStyle name="20% - Ênfase3 5 5 3" xfId="7919"/>
    <cellStyle name="20% - Ênfase3 5 5 3 2" xfId="13978"/>
    <cellStyle name="20% - Ênfase3 5 5 3 2 2" xfId="26098"/>
    <cellStyle name="20% - Ênfase3 5 5 3 2 3" xfId="38187"/>
    <cellStyle name="20% - Ênfase3 5 5 3 2 4" xfId="54545"/>
    <cellStyle name="20% - Ênfase3 5 5 3 3" xfId="20038"/>
    <cellStyle name="20% - Ênfase3 5 5 3 4" xfId="32128"/>
    <cellStyle name="20% - Ênfase3 5 5 3 5" xfId="46268"/>
    <cellStyle name="20% - Ênfase3 5 5 4" xfId="9948"/>
    <cellStyle name="20% - Ênfase3 5 5 4 2" xfId="22068"/>
    <cellStyle name="20% - Ênfase3 5 5 4 2 2" xfId="50512"/>
    <cellStyle name="20% - Ênfase3 5 5 4 3" xfId="34157"/>
    <cellStyle name="20% - Ênfase3 5 5 4 4" xfId="42235"/>
    <cellStyle name="20% - Ênfase3 5 5 5" xfId="16008"/>
    <cellStyle name="20% - Ênfase3 5 5 5 2" xfId="48463"/>
    <cellStyle name="20% - Ênfase3 5 5 6" xfId="28098"/>
    <cellStyle name="20% - Ênfase3 5 5 7" xfId="40188"/>
    <cellStyle name="20% - Ênfase3 5 5 8" xfId="3886"/>
    <cellStyle name="20% - Ênfase3 5 6" xfId="4382"/>
    <cellStyle name="20% - Ênfase3 5 6 2" xfId="10442"/>
    <cellStyle name="20% - Ênfase3 5 6 2 2" xfId="22562"/>
    <cellStyle name="20% - Ênfase3 5 6 2 3" xfId="34651"/>
    <cellStyle name="20% - Ênfase3 5 6 2 4" xfId="51008"/>
    <cellStyle name="20% - Ênfase3 5 6 3" xfId="16502"/>
    <cellStyle name="20% - Ênfase3 5 6 4" xfId="28592"/>
    <cellStyle name="20% - Ênfase3 5 6 5" xfId="42731"/>
    <cellStyle name="20% - Ênfase3 5 7" xfId="6413"/>
    <cellStyle name="20% - Ênfase3 5 7 2" xfId="12472"/>
    <cellStyle name="20% - Ênfase3 5 7 2 2" xfId="24592"/>
    <cellStyle name="20% - Ênfase3 5 7 2 3" xfId="36681"/>
    <cellStyle name="20% - Ênfase3 5 7 2 4" xfId="53039"/>
    <cellStyle name="20% - Ênfase3 5 7 3" xfId="18532"/>
    <cellStyle name="20% - Ênfase3 5 7 4" xfId="30622"/>
    <cellStyle name="20% - Ênfase3 5 7 5" xfId="44762"/>
    <cellStyle name="20% - Ênfase3 5 8" xfId="8412"/>
    <cellStyle name="20% - Ênfase3 5 8 2" xfId="20532"/>
    <cellStyle name="20% - Ênfase3 5 8 2 2" xfId="48960"/>
    <cellStyle name="20% - Ênfase3 5 8 3" xfId="32621"/>
    <cellStyle name="20% - Ênfase3 5 8 4" xfId="40683"/>
    <cellStyle name="20% - Ênfase3 5 9" xfId="14472"/>
    <cellStyle name="20% - Ênfase3 5 9 2" xfId="46914"/>
    <cellStyle name="20% - Ênfase3 6" xfId="193"/>
    <cellStyle name="20% - Ênfase3 6 10" xfId="26595"/>
    <cellStyle name="20% - Ênfase3 6 11" xfId="38685"/>
    <cellStyle name="20% - Ênfase3 6 12" xfId="2336"/>
    <cellStyle name="20% - Ênfase3 6 2" xfId="195"/>
    <cellStyle name="20% - Ênfase3 6 2 10" xfId="38687"/>
    <cellStyle name="20% - Ênfase3 6 2 11" xfId="2338"/>
    <cellStyle name="20% - Ênfase3 6 2 2" xfId="1290"/>
    <cellStyle name="20% - Ênfase3 6 2 2 2" xfId="5387"/>
    <cellStyle name="20% - Ênfase3 6 2 2 2 2" xfId="11446"/>
    <cellStyle name="20% - Ênfase3 6 2 2 2 2 2" xfId="23566"/>
    <cellStyle name="20% - Ênfase3 6 2 2 2 2 3" xfId="35655"/>
    <cellStyle name="20% - Ênfase3 6 2 2 2 2 4" xfId="52013"/>
    <cellStyle name="20% - Ênfase3 6 2 2 2 3" xfId="17506"/>
    <cellStyle name="20% - Ênfase3 6 2 2 2 4" xfId="29596"/>
    <cellStyle name="20% - Ênfase3 6 2 2 2 5" xfId="43736"/>
    <cellStyle name="20% - Ênfase3 6 2 2 3" xfId="7412"/>
    <cellStyle name="20% - Ênfase3 6 2 2 3 2" xfId="13471"/>
    <cellStyle name="20% - Ênfase3 6 2 2 3 2 2" xfId="25591"/>
    <cellStyle name="20% - Ênfase3 6 2 2 3 2 3" xfId="37680"/>
    <cellStyle name="20% - Ênfase3 6 2 2 3 2 4" xfId="54038"/>
    <cellStyle name="20% - Ênfase3 6 2 2 3 3" xfId="19531"/>
    <cellStyle name="20% - Ênfase3 6 2 2 3 4" xfId="31621"/>
    <cellStyle name="20% - Ênfase3 6 2 2 3 5" xfId="45761"/>
    <cellStyle name="20% - Ênfase3 6 2 2 4" xfId="9416"/>
    <cellStyle name="20% - Ênfase3 6 2 2 4 2" xfId="21536"/>
    <cellStyle name="20% - Ênfase3 6 2 2 4 2 2" xfId="49979"/>
    <cellStyle name="20% - Ênfase3 6 2 2 4 3" xfId="33625"/>
    <cellStyle name="20% - Ênfase3 6 2 2 4 4" xfId="41702"/>
    <cellStyle name="20% - Ênfase3 6 2 2 5" xfId="15476"/>
    <cellStyle name="20% - Ênfase3 6 2 2 5 2" xfId="47930"/>
    <cellStyle name="20% - Ênfase3 6 2 2 6" xfId="27591"/>
    <cellStyle name="20% - Ênfase3 6 2 2 7" xfId="39681"/>
    <cellStyle name="20% - Ênfase3 6 2 2 8" xfId="3352"/>
    <cellStyle name="20% - Ênfase3 6 2 3" xfId="781"/>
    <cellStyle name="20% - Ênfase3 6 2 3 2" xfId="4891"/>
    <cellStyle name="20% - Ênfase3 6 2 3 2 2" xfId="10950"/>
    <cellStyle name="20% - Ênfase3 6 2 3 2 2 2" xfId="23070"/>
    <cellStyle name="20% - Ênfase3 6 2 3 2 2 3" xfId="35159"/>
    <cellStyle name="20% - Ênfase3 6 2 3 2 2 4" xfId="51517"/>
    <cellStyle name="20% - Ênfase3 6 2 3 2 3" xfId="17010"/>
    <cellStyle name="20% - Ênfase3 6 2 3 2 4" xfId="29100"/>
    <cellStyle name="20% - Ênfase3 6 2 3 2 5" xfId="43240"/>
    <cellStyle name="20% - Ênfase3 6 2 3 3" xfId="6916"/>
    <cellStyle name="20% - Ênfase3 6 2 3 3 2" xfId="12975"/>
    <cellStyle name="20% - Ênfase3 6 2 3 3 2 2" xfId="25095"/>
    <cellStyle name="20% - Ênfase3 6 2 3 3 2 3" xfId="37184"/>
    <cellStyle name="20% - Ênfase3 6 2 3 3 2 4" xfId="53542"/>
    <cellStyle name="20% - Ênfase3 6 2 3 3 3" xfId="19035"/>
    <cellStyle name="20% - Ênfase3 6 2 3 3 4" xfId="31125"/>
    <cellStyle name="20% - Ênfase3 6 2 3 3 5" xfId="45265"/>
    <cellStyle name="20% - Ênfase3 6 2 3 4" xfId="8920"/>
    <cellStyle name="20% - Ênfase3 6 2 3 4 2" xfId="21040"/>
    <cellStyle name="20% - Ênfase3 6 2 3 4 2 2" xfId="49474"/>
    <cellStyle name="20% - Ênfase3 6 2 3 4 3" xfId="33129"/>
    <cellStyle name="20% - Ênfase3 6 2 3 4 4" xfId="41197"/>
    <cellStyle name="20% - Ênfase3 6 2 3 5" xfId="14980"/>
    <cellStyle name="20% - Ênfase3 6 2 3 5 2" xfId="47426"/>
    <cellStyle name="20% - Ênfase3 6 2 3 6" xfId="27095"/>
    <cellStyle name="20% - Ênfase3 6 2 3 7" xfId="39185"/>
    <cellStyle name="20% - Ênfase3 6 2 3 8" xfId="2846"/>
    <cellStyle name="20% - Ênfase3 6 2 4" xfId="1833"/>
    <cellStyle name="20% - Ênfase3 6 2 4 2" xfId="5924"/>
    <cellStyle name="20% - Ênfase3 6 2 4 2 2" xfId="11983"/>
    <cellStyle name="20% - Ênfase3 6 2 4 2 2 2" xfId="24103"/>
    <cellStyle name="20% - Ênfase3 6 2 4 2 2 3" xfId="36192"/>
    <cellStyle name="20% - Ênfase3 6 2 4 2 2 4" xfId="52550"/>
    <cellStyle name="20% - Ênfase3 6 2 4 2 3" xfId="18043"/>
    <cellStyle name="20% - Ênfase3 6 2 4 2 4" xfId="30133"/>
    <cellStyle name="20% - Ênfase3 6 2 4 2 5" xfId="44273"/>
    <cellStyle name="20% - Ênfase3 6 2 4 3" xfId="7924"/>
    <cellStyle name="20% - Ênfase3 6 2 4 3 2" xfId="13983"/>
    <cellStyle name="20% - Ênfase3 6 2 4 3 2 2" xfId="26103"/>
    <cellStyle name="20% - Ênfase3 6 2 4 3 2 3" xfId="38192"/>
    <cellStyle name="20% - Ênfase3 6 2 4 3 2 4" xfId="54550"/>
    <cellStyle name="20% - Ênfase3 6 2 4 3 3" xfId="20043"/>
    <cellStyle name="20% - Ênfase3 6 2 4 3 4" xfId="32133"/>
    <cellStyle name="20% - Ênfase3 6 2 4 3 5" xfId="46273"/>
    <cellStyle name="20% - Ênfase3 6 2 4 4" xfId="9953"/>
    <cellStyle name="20% - Ênfase3 6 2 4 4 2" xfId="22073"/>
    <cellStyle name="20% - Ênfase3 6 2 4 4 2 2" xfId="50517"/>
    <cellStyle name="20% - Ênfase3 6 2 4 4 3" xfId="34162"/>
    <cellStyle name="20% - Ênfase3 6 2 4 4 4" xfId="42240"/>
    <cellStyle name="20% - Ênfase3 6 2 4 5" xfId="16013"/>
    <cellStyle name="20% - Ênfase3 6 2 4 5 2" xfId="48468"/>
    <cellStyle name="20% - Ênfase3 6 2 4 6" xfId="28103"/>
    <cellStyle name="20% - Ênfase3 6 2 4 7" xfId="40193"/>
    <cellStyle name="20% - Ênfase3 6 2 4 8" xfId="3891"/>
    <cellStyle name="20% - Ênfase3 6 2 5" xfId="4387"/>
    <cellStyle name="20% - Ênfase3 6 2 5 2" xfId="10447"/>
    <cellStyle name="20% - Ênfase3 6 2 5 2 2" xfId="22567"/>
    <cellStyle name="20% - Ênfase3 6 2 5 2 3" xfId="34656"/>
    <cellStyle name="20% - Ênfase3 6 2 5 2 4" xfId="51013"/>
    <cellStyle name="20% - Ênfase3 6 2 5 3" xfId="16507"/>
    <cellStyle name="20% - Ênfase3 6 2 5 4" xfId="28597"/>
    <cellStyle name="20% - Ênfase3 6 2 5 5" xfId="42736"/>
    <cellStyle name="20% - Ênfase3 6 2 6" xfId="6418"/>
    <cellStyle name="20% - Ênfase3 6 2 6 2" xfId="12477"/>
    <cellStyle name="20% - Ênfase3 6 2 6 2 2" xfId="24597"/>
    <cellStyle name="20% - Ênfase3 6 2 6 2 3" xfId="36686"/>
    <cellStyle name="20% - Ênfase3 6 2 6 2 4" xfId="53044"/>
    <cellStyle name="20% - Ênfase3 6 2 6 3" xfId="18537"/>
    <cellStyle name="20% - Ênfase3 6 2 6 4" xfId="30627"/>
    <cellStyle name="20% - Ênfase3 6 2 6 5" xfId="44767"/>
    <cellStyle name="20% - Ênfase3 6 2 7" xfId="8417"/>
    <cellStyle name="20% - Ênfase3 6 2 7 2" xfId="20537"/>
    <cellStyle name="20% - Ênfase3 6 2 7 2 2" xfId="48965"/>
    <cellStyle name="20% - Ênfase3 6 2 7 3" xfId="32626"/>
    <cellStyle name="20% - Ênfase3 6 2 7 4" xfId="40688"/>
    <cellStyle name="20% - Ênfase3 6 2 8" xfId="14477"/>
    <cellStyle name="20% - Ênfase3 6 2 8 2" xfId="46919"/>
    <cellStyle name="20% - Ênfase3 6 2 9" xfId="26597"/>
    <cellStyle name="20% - Ênfase3 6 3" xfId="1288"/>
    <cellStyle name="20% - Ênfase3 6 3 2" xfId="5385"/>
    <cellStyle name="20% - Ênfase3 6 3 2 2" xfId="11444"/>
    <cellStyle name="20% - Ênfase3 6 3 2 2 2" xfId="23564"/>
    <cellStyle name="20% - Ênfase3 6 3 2 2 3" xfId="35653"/>
    <cellStyle name="20% - Ênfase3 6 3 2 2 4" xfId="52011"/>
    <cellStyle name="20% - Ênfase3 6 3 2 3" xfId="17504"/>
    <cellStyle name="20% - Ênfase3 6 3 2 4" xfId="29594"/>
    <cellStyle name="20% - Ênfase3 6 3 2 5" xfId="43734"/>
    <cellStyle name="20% - Ênfase3 6 3 3" xfId="7410"/>
    <cellStyle name="20% - Ênfase3 6 3 3 2" xfId="13469"/>
    <cellStyle name="20% - Ênfase3 6 3 3 2 2" xfId="25589"/>
    <cellStyle name="20% - Ênfase3 6 3 3 2 3" xfId="37678"/>
    <cellStyle name="20% - Ênfase3 6 3 3 2 4" xfId="54036"/>
    <cellStyle name="20% - Ênfase3 6 3 3 3" xfId="19529"/>
    <cellStyle name="20% - Ênfase3 6 3 3 4" xfId="31619"/>
    <cellStyle name="20% - Ênfase3 6 3 3 5" xfId="45759"/>
    <cellStyle name="20% - Ênfase3 6 3 4" xfId="9414"/>
    <cellStyle name="20% - Ênfase3 6 3 4 2" xfId="21534"/>
    <cellStyle name="20% - Ênfase3 6 3 4 2 2" xfId="49977"/>
    <cellStyle name="20% - Ênfase3 6 3 4 3" xfId="33623"/>
    <cellStyle name="20% - Ênfase3 6 3 4 4" xfId="41700"/>
    <cellStyle name="20% - Ênfase3 6 3 5" xfId="15474"/>
    <cellStyle name="20% - Ênfase3 6 3 5 2" xfId="47928"/>
    <cellStyle name="20% - Ênfase3 6 3 6" xfId="27589"/>
    <cellStyle name="20% - Ênfase3 6 3 7" xfId="39679"/>
    <cellStyle name="20% - Ênfase3 6 3 8" xfId="3350"/>
    <cellStyle name="20% - Ênfase3 6 4" xfId="779"/>
    <cellStyle name="20% - Ênfase3 6 4 2" xfId="4889"/>
    <cellStyle name="20% - Ênfase3 6 4 2 2" xfId="10948"/>
    <cellStyle name="20% - Ênfase3 6 4 2 2 2" xfId="23068"/>
    <cellStyle name="20% - Ênfase3 6 4 2 2 3" xfId="35157"/>
    <cellStyle name="20% - Ênfase3 6 4 2 2 4" xfId="51515"/>
    <cellStyle name="20% - Ênfase3 6 4 2 3" xfId="17008"/>
    <cellStyle name="20% - Ênfase3 6 4 2 4" xfId="29098"/>
    <cellStyle name="20% - Ênfase3 6 4 2 5" xfId="43238"/>
    <cellStyle name="20% - Ênfase3 6 4 3" xfId="6914"/>
    <cellStyle name="20% - Ênfase3 6 4 3 2" xfId="12973"/>
    <cellStyle name="20% - Ênfase3 6 4 3 2 2" xfId="25093"/>
    <cellStyle name="20% - Ênfase3 6 4 3 2 3" xfId="37182"/>
    <cellStyle name="20% - Ênfase3 6 4 3 2 4" xfId="53540"/>
    <cellStyle name="20% - Ênfase3 6 4 3 3" xfId="19033"/>
    <cellStyle name="20% - Ênfase3 6 4 3 4" xfId="31123"/>
    <cellStyle name="20% - Ênfase3 6 4 3 5" xfId="45263"/>
    <cellStyle name="20% - Ênfase3 6 4 4" xfId="8918"/>
    <cellStyle name="20% - Ênfase3 6 4 4 2" xfId="21038"/>
    <cellStyle name="20% - Ênfase3 6 4 4 2 2" xfId="49472"/>
    <cellStyle name="20% - Ênfase3 6 4 4 3" xfId="33127"/>
    <cellStyle name="20% - Ênfase3 6 4 4 4" xfId="41195"/>
    <cellStyle name="20% - Ênfase3 6 4 5" xfId="14978"/>
    <cellStyle name="20% - Ênfase3 6 4 5 2" xfId="47424"/>
    <cellStyle name="20% - Ênfase3 6 4 6" xfId="27093"/>
    <cellStyle name="20% - Ênfase3 6 4 7" xfId="39183"/>
    <cellStyle name="20% - Ênfase3 6 4 8" xfId="2844"/>
    <cellStyle name="20% - Ênfase3 6 5" xfId="1831"/>
    <cellStyle name="20% - Ênfase3 6 5 2" xfId="5922"/>
    <cellStyle name="20% - Ênfase3 6 5 2 2" xfId="11981"/>
    <cellStyle name="20% - Ênfase3 6 5 2 2 2" xfId="24101"/>
    <cellStyle name="20% - Ênfase3 6 5 2 2 3" xfId="36190"/>
    <cellStyle name="20% - Ênfase3 6 5 2 2 4" xfId="52548"/>
    <cellStyle name="20% - Ênfase3 6 5 2 3" xfId="18041"/>
    <cellStyle name="20% - Ênfase3 6 5 2 4" xfId="30131"/>
    <cellStyle name="20% - Ênfase3 6 5 2 5" xfId="44271"/>
    <cellStyle name="20% - Ênfase3 6 5 3" xfId="7922"/>
    <cellStyle name="20% - Ênfase3 6 5 3 2" xfId="13981"/>
    <cellStyle name="20% - Ênfase3 6 5 3 2 2" xfId="26101"/>
    <cellStyle name="20% - Ênfase3 6 5 3 2 3" xfId="38190"/>
    <cellStyle name="20% - Ênfase3 6 5 3 2 4" xfId="54548"/>
    <cellStyle name="20% - Ênfase3 6 5 3 3" xfId="20041"/>
    <cellStyle name="20% - Ênfase3 6 5 3 4" xfId="32131"/>
    <cellStyle name="20% - Ênfase3 6 5 3 5" xfId="46271"/>
    <cellStyle name="20% - Ênfase3 6 5 4" xfId="9951"/>
    <cellStyle name="20% - Ênfase3 6 5 4 2" xfId="22071"/>
    <cellStyle name="20% - Ênfase3 6 5 4 2 2" xfId="50515"/>
    <cellStyle name="20% - Ênfase3 6 5 4 3" xfId="34160"/>
    <cellStyle name="20% - Ênfase3 6 5 4 4" xfId="42238"/>
    <cellStyle name="20% - Ênfase3 6 5 5" xfId="16011"/>
    <cellStyle name="20% - Ênfase3 6 5 5 2" xfId="48466"/>
    <cellStyle name="20% - Ênfase3 6 5 6" xfId="28101"/>
    <cellStyle name="20% - Ênfase3 6 5 7" xfId="40191"/>
    <cellStyle name="20% - Ênfase3 6 5 8" xfId="3889"/>
    <cellStyle name="20% - Ênfase3 6 6" xfId="4385"/>
    <cellStyle name="20% - Ênfase3 6 6 2" xfId="10445"/>
    <cellStyle name="20% - Ênfase3 6 6 2 2" xfId="22565"/>
    <cellStyle name="20% - Ênfase3 6 6 2 3" xfId="34654"/>
    <cellStyle name="20% - Ênfase3 6 6 2 4" xfId="51011"/>
    <cellStyle name="20% - Ênfase3 6 6 3" xfId="16505"/>
    <cellStyle name="20% - Ênfase3 6 6 4" xfId="28595"/>
    <cellStyle name="20% - Ênfase3 6 6 5" xfId="42734"/>
    <cellStyle name="20% - Ênfase3 6 7" xfId="6416"/>
    <cellStyle name="20% - Ênfase3 6 7 2" xfId="12475"/>
    <cellStyle name="20% - Ênfase3 6 7 2 2" xfId="24595"/>
    <cellStyle name="20% - Ênfase3 6 7 2 3" xfId="36684"/>
    <cellStyle name="20% - Ênfase3 6 7 2 4" xfId="53042"/>
    <cellStyle name="20% - Ênfase3 6 7 3" xfId="18535"/>
    <cellStyle name="20% - Ênfase3 6 7 4" xfId="30625"/>
    <cellStyle name="20% - Ênfase3 6 7 5" xfId="44765"/>
    <cellStyle name="20% - Ênfase3 6 8" xfId="8415"/>
    <cellStyle name="20% - Ênfase3 6 8 2" xfId="20535"/>
    <cellStyle name="20% - Ênfase3 6 8 2 2" xfId="48963"/>
    <cellStyle name="20% - Ênfase3 6 8 3" xfId="32624"/>
    <cellStyle name="20% - Ênfase3 6 8 4" xfId="40686"/>
    <cellStyle name="20% - Ênfase3 6 9" xfId="14475"/>
    <cellStyle name="20% - Ênfase3 6 9 2" xfId="46917"/>
    <cellStyle name="20% - Ênfase3 7" xfId="146"/>
    <cellStyle name="20% - Ênfase3 7 10" xfId="26550"/>
    <cellStyle name="20% - Ênfase3 7 11" xfId="38640"/>
    <cellStyle name="20% - Ênfase3 7 12" xfId="2290"/>
    <cellStyle name="20% - Ênfase3 7 2" xfId="100"/>
    <cellStyle name="20% - Ênfase3 7 2 10" xfId="38596"/>
    <cellStyle name="20% - Ênfase3 7 2 11" xfId="2246"/>
    <cellStyle name="20% - Ênfase3 7 2 2" xfId="1198"/>
    <cellStyle name="20% - Ênfase3 7 2 2 2" xfId="5296"/>
    <cellStyle name="20% - Ênfase3 7 2 2 2 2" xfId="11355"/>
    <cellStyle name="20% - Ênfase3 7 2 2 2 2 2" xfId="23475"/>
    <cellStyle name="20% - Ênfase3 7 2 2 2 2 3" xfId="35564"/>
    <cellStyle name="20% - Ênfase3 7 2 2 2 2 4" xfId="51922"/>
    <cellStyle name="20% - Ênfase3 7 2 2 2 3" xfId="17415"/>
    <cellStyle name="20% - Ênfase3 7 2 2 2 4" xfId="29505"/>
    <cellStyle name="20% - Ênfase3 7 2 2 2 5" xfId="43645"/>
    <cellStyle name="20% - Ênfase3 7 2 2 3" xfId="7321"/>
    <cellStyle name="20% - Ênfase3 7 2 2 3 2" xfId="13380"/>
    <cellStyle name="20% - Ênfase3 7 2 2 3 2 2" xfId="25500"/>
    <cellStyle name="20% - Ênfase3 7 2 2 3 2 3" xfId="37589"/>
    <cellStyle name="20% - Ênfase3 7 2 2 3 2 4" xfId="53947"/>
    <cellStyle name="20% - Ênfase3 7 2 2 3 3" xfId="19440"/>
    <cellStyle name="20% - Ênfase3 7 2 2 3 4" xfId="31530"/>
    <cellStyle name="20% - Ênfase3 7 2 2 3 5" xfId="45670"/>
    <cellStyle name="20% - Ênfase3 7 2 2 4" xfId="9325"/>
    <cellStyle name="20% - Ênfase3 7 2 2 4 2" xfId="21445"/>
    <cellStyle name="20% - Ênfase3 7 2 2 4 2 2" xfId="49887"/>
    <cellStyle name="20% - Ênfase3 7 2 2 4 3" xfId="33534"/>
    <cellStyle name="20% - Ênfase3 7 2 2 4 4" xfId="41610"/>
    <cellStyle name="20% - Ênfase3 7 2 2 5" xfId="15385"/>
    <cellStyle name="20% - Ênfase3 7 2 2 5 2" xfId="47838"/>
    <cellStyle name="20% - Ênfase3 7 2 2 6" xfId="27500"/>
    <cellStyle name="20% - Ênfase3 7 2 2 7" xfId="39590"/>
    <cellStyle name="20% - Ênfase3 7 2 2 8" xfId="3260"/>
    <cellStyle name="20% - Ênfase3 7 2 3" xfId="688"/>
    <cellStyle name="20% - Ênfase3 7 2 3 2" xfId="4800"/>
    <cellStyle name="20% - Ênfase3 7 2 3 2 2" xfId="10859"/>
    <cellStyle name="20% - Ênfase3 7 2 3 2 2 2" xfId="22979"/>
    <cellStyle name="20% - Ênfase3 7 2 3 2 2 3" xfId="35068"/>
    <cellStyle name="20% - Ênfase3 7 2 3 2 2 4" xfId="51426"/>
    <cellStyle name="20% - Ênfase3 7 2 3 2 3" xfId="16919"/>
    <cellStyle name="20% - Ênfase3 7 2 3 2 4" xfId="29009"/>
    <cellStyle name="20% - Ênfase3 7 2 3 2 5" xfId="43149"/>
    <cellStyle name="20% - Ênfase3 7 2 3 3" xfId="6825"/>
    <cellStyle name="20% - Ênfase3 7 2 3 3 2" xfId="12884"/>
    <cellStyle name="20% - Ênfase3 7 2 3 3 2 2" xfId="25004"/>
    <cellStyle name="20% - Ênfase3 7 2 3 3 2 3" xfId="37093"/>
    <cellStyle name="20% - Ênfase3 7 2 3 3 2 4" xfId="53451"/>
    <cellStyle name="20% - Ênfase3 7 2 3 3 3" xfId="18944"/>
    <cellStyle name="20% - Ênfase3 7 2 3 3 4" xfId="31034"/>
    <cellStyle name="20% - Ênfase3 7 2 3 3 5" xfId="45174"/>
    <cellStyle name="20% - Ênfase3 7 2 3 4" xfId="8829"/>
    <cellStyle name="20% - Ênfase3 7 2 3 4 2" xfId="20949"/>
    <cellStyle name="20% - Ênfase3 7 2 3 4 2 2" xfId="49381"/>
    <cellStyle name="20% - Ênfase3 7 2 3 4 3" xfId="33038"/>
    <cellStyle name="20% - Ênfase3 7 2 3 4 4" xfId="41104"/>
    <cellStyle name="20% - Ênfase3 7 2 3 5" xfId="14889"/>
    <cellStyle name="20% - Ênfase3 7 2 3 5 2" xfId="47333"/>
    <cellStyle name="20% - Ênfase3 7 2 3 6" xfId="27004"/>
    <cellStyle name="20% - Ênfase3 7 2 3 7" xfId="39094"/>
    <cellStyle name="20% - Ênfase3 7 2 3 8" xfId="2753"/>
    <cellStyle name="20% - Ênfase3 7 2 4" xfId="1741"/>
    <cellStyle name="20% - Ênfase3 7 2 4 2" xfId="5833"/>
    <cellStyle name="20% - Ênfase3 7 2 4 2 2" xfId="11892"/>
    <cellStyle name="20% - Ênfase3 7 2 4 2 2 2" xfId="24012"/>
    <cellStyle name="20% - Ênfase3 7 2 4 2 2 3" xfId="36101"/>
    <cellStyle name="20% - Ênfase3 7 2 4 2 2 4" xfId="52459"/>
    <cellStyle name="20% - Ênfase3 7 2 4 2 3" xfId="17952"/>
    <cellStyle name="20% - Ênfase3 7 2 4 2 4" xfId="30042"/>
    <cellStyle name="20% - Ênfase3 7 2 4 2 5" xfId="44182"/>
    <cellStyle name="20% - Ênfase3 7 2 4 3" xfId="7833"/>
    <cellStyle name="20% - Ênfase3 7 2 4 3 2" xfId="13892"/>
    <cellStyle name="20% - Ênfase3 7 2 4 3 2 2" xfId="26012"/>
    <cellStyle name="20% - Ênfase3 7 2 4 3 2 3" xfId="38101"/>
    <cellStyle name="20% - Ênfase3 7 2 4 3 2 4" xfId="54459"/>
    <cellStyle name="20% - Ênfase3 7 2 4 3 3" xfId="19952"/>
    <cellStyle name="20% - Ênfase3 7 2 4 3 4" xfId="32042"/>
    <cellStyle name="20% - Ênfase3 7 2 4 3 5" xfId="46182"/>
    <cellStyle name="20% - Ênfase3 7 2 4 4" xfId="9862"/>
    <cellStyle name="20% - Ênfase3 7 2 4 4 2" xfId="21982"/>
    <cellStyle name="20% - Ênfase3 7 2 4 4 2 2" xfId="50425"/>
    <cellStyle name="20% - Ênfase3 7 2 4 4 3" xfId="34071"/>
    <cellStyle name="20% - Ênfase3 7 2 4 4 4" xfId="42148"/>
    <cellStyle name="20% - Ênfase3 7 2 4 5" xfId="15922"/>
    <cellStyle name="20% - Ênfase3 7 2 4 5 2" xfId="48376"/>
    <cellStyle name="20% - Ênfase3 7 2 4 6" xfId="28012"/>
    <cellStyle name="20% - Ênfase3 7 2 4 7" xfId="40102"/>
    <cellStyle name="20% - Ênfase3 7 2 4 8" xfId="3799"/>
    <cellStyle name="20% - Ênfase3 7 2 5" xfId="4296"/>
    <cellStyle name="20% - Ênfase3 7 2 5 2" xfId="10356"/>
    <cellStyle name="20% - Ênfase3 7 2 5 2 2" xfId="22476"/>
    <cellStyle name="20% - Ênfase3 7 2 5 2 3" xfId="34565"/>
    <cellStyle name="20% - Ênfase3 7 2 5 2 4" xfId="50922"/>
    <cellStyle name="20% - Ênfase3 7 2 5 3" xfId="16416"/>
    <cellStyle name="20% - Ênfase3 7 2 5 4" xfId="28506"/>
    <cellStyle name="20% - Ênfase3 7 2 5 5" xfId="42645"/>
    <cellStyle name="20% - Ênfase3 7 2 6" xfId="6327"/>
    <cellStyle name="20% - Ênfase3 7 2 6 2" xfId="12386"/>
    <cellStyle name="20% - Ênfase3 7 2 6 2 2" xfId="24506"/>
    <cellStyle name="20% - Ênfase3 7 2 6 2 3" xfId="36595"/>
    <cellStyle name="20% - Ênfase3 7 2 6 2 4" xfId="52953"/>
    <cellStyle name="20% - Ênfase3 7 2 6 3" xfId="18446"/>
    <cellStyle name="20% - Ênfase3 7 2 6 4" xfId="30536"/>
    <cellStyle name="20% - Ênfase3 7 2 6 5" xfId="44676"/>
    <cellStyle name="20% - Ênfase3 7 2 7" xfId="8326"/>
    <cellStyle name="20% - Ênfase3 7 2 7 2" xfId="20446"/>
    <cellStyle name="20% - Ênfase3 7 2 7 2 2" xfId="48873"/>
    <cellStyle name="20% - Ênfase3 7 2 7 3" xfId="32535"/>
    <cellStyle name="20% - Ênfase3 7 2 7 4" xfId="40596"/>
    <cellStyle name="20% - Ênfase3 7 2 8" xfId="14386"/>
    <cellStyle name="20% - Ênfase3 7 2 8 2" xfId="46827"/>
    <cellStyle name="20% - Ênfase3 7 2 9" xfId="26506"/>
    <cellStyle name="20% - Ênfase3 7 3" xfId="1242"/>
    <cellStyle name="20% - Ênfase3 7 3 2" xfId="5340"/>
    <cellStyle name="20% - Ênfase3 7 3 2 2" xfId="11399"/>
    <cellStyle name="20% - Ênfase3 7 3 2 2 2" xfId="23519"/>
    <cellStyle name="20% - Ênfase3 7 3 2 2 3" xfId="35608"/>
    <cellStyle name="20% - Ênfase3 7 3 2 2 4" xfId="51966"/>
    <cellStyle name="20% - Ênfase3 7 3 2 3" xfId="17459"/>
    <cellStyle name="20% - Ênfase3 7 3 2 4" xfId="29549"/>
    <cellStyle name="20% - Ênfase3 7 3 2 5" xfId="43689"/>
    <cellStyle name="20% - Ênfase3 7 3 3" xfId="7365"/>
    <cellStyle name="20% - Ênfase3 7 3 3 2" xfId="13424"/>
    <cellStyle name="20% - Ênfase3 7 3 3 2 2" xfId="25544"/>
    <cellStyle name="20% - Ênfase3 7 3 3 2 3" xfId="37633"/>
    <cellStyle name="20% - Ênfase3 7 3 3 2 4" xfId="53991"/>
    <cellStyle name="20% - Ênfase3 7 3 3 3" xfId="19484"/>
    <cellStyle name="20% - Ênfase3 7 3 3 4" xfId="31574"/>
    <cellStyle name="20% - Ênfase3 7 3 3 5" xfId="45714"/>
    <cellStyle name="20% - Ênfase3 7 3 4" xfId="9369"/>
    <cellStyle name="20% - Ênfase3 7 3 4 2" xfId="21489"/>
    <cellStyle name="20% - Ênfase3 7 3 4 2 2" xfId="49931"/>
    <cellStyle name="20% - Ênfase3 7 3 4 3" xfId="33578"/>
    <cellStyle name="20% - Ênfase3 7 3 4 4" xfId="41654"/>
    <cellStyle name="20% - Ênfase3 7 3 5" xfId="15429"/>
    <cellStyle name="20% - Ênfase3 7 3 5 2" xfId="47882"/>
    <cellStyle name="20% - Ênfase3 7 3 6" xfId="27544"/>
    <cellStyle name="20% - Ênfase3 7 3 7" xfId="39634"/>
    <cellStyle name="20% - Ênfase3 7 3 8" xfId="3304"/>
    <cellStyle name="20% - Ênfase3 7 4" xfId="733"/>
    <cellStyle name="20% - Ênfase3 7 4 2" xfId="4844"/>
    <cellStyle name="20% - Ênfase3 7 4 2 2" xfId="10903"/>
    <cellStyle name="20% - Ênfase3 7 4 2 2 2" xfId="23023"/>
    <cellStyle name="20% - Ênfase3 7 4 2 2 3" xfId="35112"/>
    <cellStyle name="20% - Ênfase3 7 4 2 2 4" xfId="51470"/>
    <cellStyle name="20% - Ênfase3 7 4 2 3" xfId="16963"/>
    <cellStyle name="20% - Ênfase3 7 4 2 4" xfId="29053"/>
    <cellStyle name="20% - Ênfase3 7 4 2 5" xfId="43193"/>
    <cellStyle name="20% - Ênfase3 7 4 3" xfId="6869"/>
    <cellStyle name="20% - Ênfase3 7 4 3 2" xfId="12928"/>
    <cellStyle name="20% - Ênfase3 7 4 3 2 2" xfId="25048"/>
    <cellStyle name="20% - Ênfase3 7 4 3 2 3" xfId="37137"/>
    <cellStyle name="20% - Ênfase3 7 4 3 2 4" xfId="53495"/>
    <cellStyle name="20% - Ênfase3 7 4 3 3" xfId="18988"/>
    <cellStyle name="20% - Ênfase3 7 4 3 4" xfId="31078"/>
    <cellStyle name="20% - Ênfase3 7 4 3 5" xfId="45218"/>
    <cellStyle name="20% - Ênfase3 7 4 4" xfId="8873"/>
    <cellStyle name="20% - Ênfase3 7 4 4 2" xfId="20993"/>
    <cellStyle name="20% - Ênfase3 7 4 4 2 2" xfId="49426"/>
    <cellStyle name="20% - Ênfase3 7 4 4 3" xfId="33082"/>
    <cellStyle name="20% - Ênfase3 7 4 4 4" xfId="41149"/>
    <cellStyle name="20% - Ênfase3 7 4 5" xfId="14933"/>
    <cellStyle name="20% - Ênfase3 7 4 5 2" xfId="47378"/>
    <cellStyle name="20% - Ênfase3 7 4 6" xfId="27048"/>
    <cellStyle name="20% - Ênfase3 7 4 7" xfId="39138"/>
    <cellStyle name="20% - Ênfase3 7 4 8" xfId="2798"/>
    <cellStyle name="20% - Ênfase3 7 5" xfId="1785"/>
    <cellStyle name="20% - Ênfase3 7 5 2" xfId="5877"/>
    <cellStyle name="20% - Ênfase3 7 5 2 2" xfId="11936"/>
    <cellStyle name="20% - Ênfase3 7 5 2 2 2" xfId="24056"/>
    <cellStyle name="20% - Ênfase3 7 5 2 2 3" xfId="36145"/>
    <cellStyle name="20% - Ênfase3 7 5 2 2 4" xfId="52503"/>
    <cellStyle name="20% - Ênfase3 7 5 2 3" xfId="17996"/>
    <cellStyle name="20% - Ênfase3 7 5 2 4" xfId="30086"/>
    <cellStyle name="20% - Ênfase3 7 5 2 5" xfId="44226"/>
    <cellStyle name="20% - Ênfase3 7 5 3" xfId="7877"/>
    <cellStyle name="20% - Ênfase3 7 5 3 2" xfId="13936"/>
    <cellStyle name="20% - Ênfase3 7 5 3 2 2" xfId="26056"/>
    <cellStyle name="20% - Ênfase3 7 5 3 2 3" xfId="38145"/>
    <cellStyle name="20% - Ênfase3 7 5 3 2 4" xfId="54503"/>
    <cellStyle name="20% - Ênfase3 7 5 3 3" xfId="19996"/>
    <cellStyle name="20% - Ênfase3 7 5 3 4" xfId="32086"/>
    <cellStyle name="20% - Ênfase3 7 5 3 5" xfId="46226"/>
    <cellStyle name="20% - Ênfase3 7 5 4" xfId="9906"/>
    <cellStyle name="20% - Ênfase3 7 5 4 2" xfId="22026"/>
    <cellStyle name="20% - Ênfase3 7 5 4 2 2" xfId="50469"/>
    <cellStyle name="20% - Ênfase3 7 5 4 3" xfId="34115"/>
    <cellStyle name="20% - Ênfase3 7 5 4 4" xfId="42192"/>
    <cellStyle name="20% - Ênfase3 7 5 5" xfId="15966"/>
    <cellStyle name="20% - Ênfase3 7 5 5 2" xfId="48420"/>
    <cellStyle name="20% - Ênfase3 7 5 6" xfId="28056"/>
    <cellStyle name="20% - Ênfase3 7 5 7" xfId="40146"/>
    <cellStyle name="20% - Ênfase3 7 5 8" xfId="3843"/>
    <cellStyle name="20% - Ênfase3 7 6" xfId="4340"/>
    <cellStyle name="20% - Ênfase3 7 6 2" xfId="10400"/>
    <cellStyle name="20% - Ênfase3 7 6 2 2" xfId="22520"/>
    <cellStyle name="20% - Ênfase3 7 6 2 3" xfId="34609"/>
    <cellStyle name="20% - Ênfase3 7 6 2 4" xfId="50966"/>
    <cellStyle name="20% - Ênfase3 7 6 3" xfId="16460"/>
    <cellStyle name="20% - Ênfase3 7 6 4" xfId="28550"/>
    <cellStyle name="20% - Ênfase3 7 6 5" xfId="42689"/>
    <cellStyle name="20% - Ênfase3 7 7" xfId="6371"/>
    <cellStyle name="20% - Ênfase3 7 7 2" xfId="12430"/>
    <cellStyle name="20% - Ênfase3 7 7 2 2" xfId="24550"/>
    <cellStyle name="20% - Ênfase3 7 7 2 3" xfId="36639"/>
    <cellStyle name="20% - Ênfase3 7 7 2 4" xfId="52997"/>
    <cellStyle name="20% - Ênfase3 7 7 3" xfId="18490"/>
    <cellStyle name="20% - Ênfase3 7 7 4" xfId="30580"/>
    <cellStyle name="20% - Ênfase3 7 7 5" xfId="44720"/>
    <cellStyle name="20% - Ênfase3 7 8" xfId="8370"/>
    <cellStyle name="20% - Ênfase3 7 8 2" xfId="20490"/>
    <cellStyle name="20% - Ênfase3 7 8 2 2" xfId="48917"/>
    <cellStyle name="20% - Ênfase3 7 8 3" xfId="32579"/>
    <cellStyle name="20% - Ênfase3 7 8 4" xfId="40640"/>
    <cellStyle name="20% - Ênfase3 7 9" xfId="14430"/>
    <cellStyle name="20% - Ênfase3 7 9 2" xfId="46871"/>
    <cellStyle name="20% - Ênfase3 8" xfId="198"/>
    <cellStyle name="20% - Ênfase3 8 10" xfId="26600"/>
    <cellStyle name="20% - Ênfase3 8 11" xfId="38690"/>
    <cellStyle name="20% - Ênfase3 8 12" xfId="2341"/>
    <cellStyle name="20% - Ênfase3 8 2" xfId="201"/>
    <cellStyle name="20% - Ênfase3 8 2 10" xfId="38693"/>
    <cellStyle name="20% - Ênfase3 8 2 11" xfId="2344"/>
    <cellStyle name="20% - Ênfase3 8 2 2" xfId="1296"/>
    <cellStyle name="20% - Ênfase3 8 2 2 2" xfId="5393"/>
    <cellStyle name="20% - Ênfase3 8 2 2 2 2" xfId="11452"/>
    <cellStyle name="20% - Ênfase3 8 2 2 2 2 2" xfId="23572"/>
    <cellStyle name="20% - Ênfase3 8 2 2 2 2 3" xfId="35661"/>
    <cellStyle name="20% - Ênfase3 8 2 2 2 2 4" xfId="52019"/>
    <cellStyle name="20% - Ênfase3 8 2 2 2 3" xfId="17512"/>
    <cellStyle name="20% - Ênfase3 8 2 2 2 4" xfId="29602"/>
    <cellStyle name="20% - Ênfase3 8 2 2 2 5" xfId="43742"/>
    <cellStyle name="20% - Ênfase3 8 2 2 3" xfId="7418"/>
    <cellStyle name="20% - Ênfase3 8 2 2 3 2" xfId="13477"/>
    <cellStyle name="20% - Ênfase3 8 2 2 3 2 2" xfId="25597"/>
    <cellStyle name="20% - Ênfase3 8 2 2 3 2 3" xfId="37686"/>
    <cellStyle name="20% - Ênfase3 8 2 2 3 2 4" xfId="54044"/>
    <cellStyle name="20% - Ênfase3 8 2 2 3 3" xfId="19537"/>
    <cellStyle name="20% - Ênfase3 8 2 2 3 4" xfId="31627"/>
    <cellStyle name="20% - Ênfase3 8 2 2 3 5" xfId="45767"/>
    <cellStyle name="20% - Ênfase3 8 2 2 4" xfId="9422"/>
    <cellStyle name="20% - Ênfase3 8 2 2 4 2" xfId="21542"/>
    <cellStyle name="20% - Ênfase3 8 2 2 4 2 2" xfId="49985"/>
    <cellStyle name="20% - Ênfase3 8 2 2 4 3" xfId="33631"/>
    <cellStyle name="20% - Ênfase3 8 2 2 4 4" xfId="41708"/>
    <cellStyle name="20% - Ênfase3 8 2 2 5" xfId="15482"/>
    <cellStyle name="20% - Ênfase3 8 2 2 5 2" xfId="47936"/>
    <cellStyle name="20% - Ênfase3 8 2 2 6" xfId="27597"/>
    <cellStyle name="20% - Ênfase3 8 2 2 7" xfId="39687"/>
    <cellStyle name="20% - Ênfase3 8 2 2 8" xfId="3358"/>
    <cellStyle name="20% - Ênfase3 8 2 3" xfId="787"/>
    <cellStyle name="20% - Ênfase3 8 2 3 2" xfId="4897"/>
    <cellStyle name="20% - Ênfase3 8 2 3 2 2" xfId="10956"/>
    <cellStyle name="20% - Ênfase3 8 2 3 2 2 2" xfId="23076"/>
    <cellStyle name="20% - Ênfase3 8 2 3 2 2 3" xfId="35165"/>
    <cellStyle name="20% - Ênfase3 8 2 3 2 2 4" xfId="51523"/>
    <cellStyle name="20% - Ênfase3 8 2 3 2 3" xfId="17016"/>
    <cellStyle name="20% - Ênfase3 8 2 3 2 4" xfId="29106"/>
    <cellStyle name="20% - Ênfase3 8 2 3 2 5" xfId="43246"/>
    <cellStyle name="20% - Ênfase3 8 2 3 3" xfId="6922"/>
    <cellStyle name="20% - Ênfase3 8 2 3 3 2" xfId="12981"/>
    <cellStyle name="20% - Ênfase3 8 2 3 3 2 2" xfId="25101"/>
    <cellStyle name="20% - Ênfase3 8 2 3 3 2 3" xfId="37190"/>
    <cellStyle name="20% - Ênfase3 8 2 3 3 2 4" xfId="53548"/>
    <cellStyle name="20% - Ênfase3 8 2 3 3 3" xfId="19041"/>
    <cellStyle name="20% - Ênfase3 8 2 3 3 4" xfId="31131"/>
    <cellStyle name="20% - Ênfase3 8 2 3 3 5" xfId="45271"/>
    <cellStyle name="20% - Ênfase3 8 2 3 4" xfId="8926"/>
    <cellStyle name="20% - Ênfase3 8 2 3 4 2" xfId="21046"/>
    <cellStyle name="20% - Ênfase3 8 2 3 4 2 2" xfId="49480"/>
    <cellStyle name="20% - Ênfase3 8 2 3 4 3" xfId="33135"/>
    <cellStyle name="20% - Ênfase3 8 2 3 4 4" xfId="41203"/>
    <cellStyle name="20% - Ênfase3 8 2 3 5" xfId="14986"/>
    <cellStyle name="20% - Ênfase3 8 2 3 5 2" xfId="47432"/>
    <cellStyle name="20% - Ênfase3 8 2 3 6" xfId="27101"/>
    <cellStyle name="20% - Ênfase3 8 2 3 7" xfId="39191"/>
    <cellStyle name="20% - Ênfase3 8 2 3 8" xfId="2852"/>
    <cellStyle name="20% - Ênfase3 8 2 4" xfId="1839"/>
    <cellStyle name="20% - Ênfase3 8 2 4 2" xfId="5930"/>
    <cellStyle name="20% - Ênfase3 8 2 4 2 2" xfId="11989"/>
    <cellStyle name="20% - Ênfase3 8 2 4 2 2 2" xfId="24109"/>
    <cellStyle name="20% - Ênfase3 8 2 4 2 2 3" xfId="36198"/>
    <cellStyle name="20% - Ênfase3 8 2 4 2 2 4" xfId="52556"/>
    <cellStyle name="20% - Ênfase3 8 2 4 2 3" xfId="18049"/>
    <cellStyle name="20% - Ênfase3 8 2 4 2 4" xfId="30139"/>
    <cellStyle name="20% - Ênfase3 8 2 4 2 5" xfId="44279"/>
    <cellStyle name="20% - Ênfase3 8 2 4 3" xfId="7930"/>
    <cellStyle name="20% - Ênfase3 8 2 4 3 2" xfId="13989"/>
    <cellStyle name="20% - Ênfase3 8 2 4 3 2 2" xfId="26109"/>
    <cellStyle name="20% - Ênfase3 8 2 4 3 2 3" xfId="38198"/>
    <cellStyle name="20% - Ênfase3 8 2 4 3 2 4" xfId="54556"/>
    <cellStyle name="20% - Ênfase3 8 2 4 3 3" xfId="20049"/>
    <cellStyle name="20% - Ênfase3 8 2 4 3 4" xfId="32139"/>
    <cellStyle name="20% - Ênfase3 8 2 4 3 5" xfId="46279"/>
    <cellStyle name="20% - Ênfase3 8 2 4 4" xfId="9959"/>
    <cellStyle name="20% - Ênfase3 8 2 4 4 2" xfId="22079"/>
    <cellStyle name="20% - Ênfase3 8 2 4 4 2 2" xfId="50523"/>
    <cellStyle name="20% - Ênfase3 8 2 4 4 3" xfId="34168"/>
    <cellStyle name="20% - Ênfase3 8 2 4 4 4" xfId="42246"/>
    <cellStyle name="20% - Ênfase3 8 2 4 5" xfId="16019"/>
    <cellStyle name="20% - Ênfase3 8 2 4 5 2" xfId="48474"/>
    <cellStyle name="20% - Ênfase3 8 2 4 6" xfId="28109"/>
    <cellStyle name="20% - Ênfase3 8 2 4 7" xfId="40199"/>
    <cellStyle name="20% - Ênfase3 8 2 4 8" xfId="3897"/>
    <cellStyle name="20% - Ênfase3 8 2 5" xfId="4393"/>
    <cellStyle name="20% - Ênfase3 8 2 5 2" xfId="10453"/>
    <cellStyle name="20% - Ênfase3 8 2 5 2 2" xfId="22573"/>
    <cellStyle name="20% - Ênfase3 8 2 5 2 3" xfId="34662"/>
    <cellStyle name="20% - Ênfase3 8 2 5 2 4" xfId="51019"/>
    <cellStyle name="20% - Ênfase3 8 2 5 3" xfId="16513"/>
    <cellStyle name="20% - Ênfase3 8 2 5 4" xfId="28603"/>
    <cellStyle name="20% - Ênfase3 8 2 5 5" xfId="42742"/>
    <cellStyle name="20% - Ênfase3 8 2 6" xfId="6424"/>
    <cellStyle name="20% - Ênfase3 8 2 6 2" xfId="12483"/>
    <cellStyle name="20% - Ênfase3 8 2 6 2 2" xfId="24603"/>
    <cellStyle name="20% - Ênfase3 8 2 6 2 3" xfId="36692"/>
    <cellStyle name="20% - Ênfase3 8 2 6 2 4" xfId="53050"/>
    <cellStyle name="20% - Ênfase3 8 2 6 3" xfId="18543"/>
    <cellStyle name="20% - Ênfase3 8 2 6 4" xfId="30633"/>
    <cellStyle name="20% - Ênfase3 8 2 6 5" xfId="44773"/>
    <cellStyle name="20% - Ênfase3 8 2 7" xfId="8423"/>
    <cellStyle name="20% - Ênfase3 8 2 7 2" xfId="20543"/>
    <cellStyle name="20% - Ênfase3 8 2 7 2 2" xfId="48971"/>
    <cellStyle name="20% - Ênfase3 8 2 7 3" xfId="32632"/>
    <cellStyle name="20% - Ênfase3 8 2 7 4" xfId="40694"/>
    <cellStyle name="20% - Ênfase3 8 2 8" xfId="14483"/>
    <cellStyle name="20% - Ênfase3 8 2 8 2" xfId="46925"/>
    <cellStyle name="20% - Ênfase3 8 2 9" xfId="26603"/>
    <cellStyle name="20% - Ênfase3 8 3" xfId="1293"/>
    <cellStyle name="20% - Ênfase3 8 3 2" xfId="5390"/>
    <cellStyle name="20% - Ênfase3 8 3 2 2" xfId="11449"/>
    <cellStyle name="20% - Ênfase3 8 3 2 2 2" xfId="23569"/>
    <cellStyle name="20% - Ênfase3 8 3 2 2 3" xfId="35658"/>
    <cellStyle name="20% - Ênfase3 8 3 2 2 4" xfId="52016"/>
    <cellStyle name="20% - Ênfase3 8 3 2 3" xfId="17509"/>
    <cellStyle name="20% - Ênfase3 8 3 2 4" xfId="29599"/>
    <cellStyle name="20% - Ênfase3 8 3 2 5" xfId="43739"/>
    <cellStyle name="20% - Ênfase3 8 3 3" xfId="7415"/>
    <cellStyle name="20% - Ênfase3 8 3 3 2" xfId="13474"/>
    <cellStyle name="20% - Ênfase3 8 3 3 2 2" xfId="25594"/>
    <cellStyle name="20% - Ênfase3 8 3 3 2 3" xfId="37683"/>
    <cellStyle name="20% - Ênfase3 8 3 3 2 4" xfId="54041"/>
    <cellStyle name="20% - Ênfase3 8 3 3 3" xfId="19534"/>
    <cellStyle name="20% - Ênfase3 8 3 3 4" xfId="31624"/>
    <cellStyle name="20% - Ênfase3 8 3 3 5" xfId="45764"/>
    <cellStyle name="20% - Ênfase3 8 3 4" xfId="9419"/>
    <cellStyle name="20% - Ênfase3 8 3 4 2" xfId="21539"/>
    <cellStyle name="20% - Ênfase3 8 3 4 2 2" xfId="49982"/>
    <cellStyle name="20% - Ênfase3 8 3 4 3" xfId="33628"/>
    <cellStyle name="20% - Ênfase3 8 3 4 4" xfId="41705"/>
    <cellStyle name="20% - Ênfase3 8 3 5" xfId="15479"/>
    <cellStyle name="20% - Ênfase3 8 3 5 2" xfId="47933"/>
    <cellStyle name="20% - Ênfase3 8 3 6" xfId="27594"/>
    <cellStyle name="20% - Ênfase3 8 3 7" xfId="39684"/>
    <cellStyle name="20% - Ênfase3 8 3 8" xfId="3355"/>
    <cellStyle name="20% - Ênfase3 8 4" xfId="784"/>
    <cellStyle name="20% - Ênfase3 8 4 2" xfId="4894"/>
    <cellStyle name="20% - Ênfase3 8 4 2 2" xfId="10953"/>
    <cellStyle name="20% - Ênfase3 8 4 2 2 2" xfId="23073"/>
    <cellStyle name="20% - Ênfase3 8 4 2 2 3" xfId="35162"/>
    <cellStyle name="20% - Ênfase3 8 4 2 2 4" xfId="51520"/>
    <cellStyle name="20% - Ênfase3 8 4 2 3" xfId="17013"/>
    <cellStyle name="20% - Ênfase3 8 4 2 4" xfId="29103"/>
    <cellStyle name="20% - Ênfase3 8 4 2 5" xfId="43243"/>
    <cellStyle name="20% - Ênfase3 8 4 3" xfId="6919"/>
    <cellStyle name="20% - Ênfase3 8 4 3 2" xfId="12978"/>
    <cellStyle name="20% - Ênfase3 8 4 3 2 2" xfId="25098"/>
    <cellStyle name="20% - Ênfase3 8 4 3 2 3" xfId="37187"/>
    <cellStyle name="20% - Ênfase3 8 4 3 2 4" xfId="53545"/>
    <cellStyle name="20% - Ênfase3 8 4 3 3" xfId="19038"/>
    <cellStyle name="20% - Ênfase3 8 4 3 4" xfId="31128"/>
    <cellStyle name="20% - Ênfase3 8 4 3 5" xfId="45268"/>
    <cellStyle name="20% - Ênfase3 8 4 4" xfId="8923"/>
    <cellStyle name="20% - Ênfase3 8 4 4 2" xfId="21043"/>
    <cellStyle name="20% - Ênfase3 8 4 4 2 2" xfId="49477"/>
    <cellStyle name="20% - Ênfase3 8 4 4 3" xfId="33132"/>
    <cellStyle name="20% - Ênfase3 8 4 4 4" xfId="41200"/>
    <cellStyle name="20% - Ênfase3 8 4 5" xfId="14983"/>
    <cellStyle name="20% - Ênfase3 8 4 5 2" xfId="47429"/>
    <cellStyle name="20% - Ênfase3 8 4 6" xfId="27098"/>
    <cellStyle name="20% - Ênfase3 8 4 7" xfId="39188"/>
    <cellStyle name="20% - Ênfase3 8 4 8" xfId="2849"/>
    <cellStyle name="20% - Ênfase3 8 5" xfId="1836"/>
    <cellStyle name="20% - Ênfase3 8 5 2" xfId="5927"/>
    <cellStyle name="20% - Ênfase3 8 5 2 2" xfId="11986"/>
    <cellStyle name="20% - Ênfase3 8 5 2 2 2" xfId="24106"/>
    <cellStyle name="20% - Ênfase3 8 5 2 2 3" xfId="36195"/>
    <cellStyle name="20% - Ênfase3 8 5 2 2 4" xfId="52553"/>
    <cellStyle name="20% - Ênfase3 8 5 2 3" xfId="18046"/>
    <cellStyle name="20% - Ênfase3 8 5 2 4" xfId="30136"/>
    <cellStyle name="20% - Ênfase3 8 5 2 5" xfId="44276"/>
    <cellStyle name="20% - Ênfase3 8 5 3" xfId="7927"/>
    <cellStyle name="20% - Ênfase3 8 5 3 2" xfId="13986"/>
    <cellStyle name="20% - Ênfase3 8 5 3 2 2" xfId="26106"/>
    <cellStyle name="20% - Ênfase3 8 5 3 2 3" xfId="38195"/>
    <cellStyle name="20% - Ênfase3 8 5 3 2 4" xfId="54553"/>
    <cellStyle name="20% - Ênfase3 8 5 3 3" xfId="20046"/>
    <cellStyle name="20% - Ênfase3 8 5 3 4" xfId="32136"/>
    <cellStyle name="20% - Ênfase3 8 5 3 5" xfId="46276"/>
    <cellStyle name="20% - Ênfase3 8 5 4" xfId="9956"/>
    <cellStyle name="20% - Ênfase3 8 5 4 2" xfId="22076"/>
    <cellStyle name="20% - Ênfase3 8 5 4 2 2" xfId="50520"/>
    <cellStyle name="20% - Ênfase3 8 5 4 3" xfId="34165"/>
    <cellStyle name="20% - Ênfase3 8 5 4 4" xfId="42243"/>
    <cellStyle name="20% - Ênfase3 8 5 5" xfId="16016"/>
    <cellStyle name="20% - Ênfase3 8 5 5 2" xfId="48471"/>
    <cellStyle name="20% - Ênfase3 8 5 6" xfId="28106"/>
    <cellStyle name="20% - Ênfase3 8 5 7" xfId="40196"/>
    <cellStyle name="20% - Ênfase3 8 5 8" xfId="3894"/>
    <cellStyle name="20% - Ênfase3 8 6" xfId="4390"/>
    <cellStyle name="20% - Ênfase3 8 6 2" xfId="10450"/>
    <cellStyle name="20% - Ênfase3 8 6 2 2" xfId="22570"/>
    <cellStyle name="20% - Ênfase3 8 6 2 3" xfId="34659"/>
    <cellStyle name="20% - Ênfase3 8 6 2 4" xfId="51016"/>
    <cellStyle name="20% - Ênfase3 8 6 3" xfId="16510"/>
    <cellStyle name="20% - Ênfase3 8 6 4" xfId="28600"/>
    <cellStyle name="20% - Ênfase3 8 6 5" xfId="42739"/>
    <cellStyle name="20% - Ênfase3 8 7" xfId="6421"/>
    <cellStyle name="20% - Ênfase3 8 7 2" xfId="12480"/>
    <cellStyle name="20% - Ênfase3 8 7 2 2" xfId="24600"/>
    <cellStyle name="20% - Ênfase3 8 7 2 3" xfId="36689"/>
    <cellStyle name="20% - Ênfase3 8 7 2 4" xfId="53047"/>
    <cellStyle name="20% - Ênfase3 8 7 3" xfId="18540"/>
    <cellStyle name="20% - Ênfase3 8 7 4" xfId="30630"/>
    <cellStyle name="20% - Ênfase3 8 7 5" xfId="44770"/>
    <cellStyle name="20% - Ênfase3 8 8" xfId="8420"/>
    <cellStyle name="20% - Ênfase3 8 8 2" xfId="20540"/>
    <cellStyle name="20% - Ênfase3 8 8 2 2" xfId="48968"/>
    <cellStyle name="20% - Ênfase3 8 8 3" xfId="32629"/>
    <cellStyle name="20% - Ênfase3 8 8 4" xfId="40691"/>
    <cellStyle name="20% - Ênfase3 8 9" xfId="14480"/>
    <cellStyle name="20% - Ênfase3 8 9 2" xfId="46922"/>
    <cellStyle name="20% - Ênfase3 9" xfId="206"/>
    <cellStyle name="20% - Ênfase3 9 10" xfId="26608"/>
    <cellStyle name="20% - Ênfase3 9 11" xfId="38698"/>
    <cellStyle name="20% - Ênfase3 9 12" xfId="2349"/>
    <cellStyle name="20% - Ênfase3 9 2" xfId="28"/>
    <cellStyle name="20% - Ênfase3 9 2 10" xfId="38532"/>
    <cellStyle name="20% - Ênfase3 9 2 11" xfId="2181"/>
    <cellStyle name="20% - Ênfase3 9 2 2" xfId="1131"/>
    <cellStyle name="20% - Ênfase3 9 2 2 2" xfId="5230"/>
    <cellStyle name="20% - Ênfase3 9 2 2 2 2" xfId="11289"/>
    <cellStyle name="20% - Ênfase3 9 2 2 2 2 2" xfId="23409"/>
    <cellStyle name="20% - Ênfase3 9 2 2 2 2 3" xfId="35498"/>
    <cellStyle name="20% - Ênfase3 9 2 2 2 2 4" xfId="51856"/>
    <cellStyle name="20% - Ênfase3 9 2 2 2 3" xfId="17349"/>
    <cellStyle name="20% - Ênfase3 9 2 2 2 4" xfId="29439"/>
    <cellStyle name="20% - Ênfase3 9 2 2 2 5" xfId="43579"/>
    <cellStyle name="20% - Ênfase3 9 2 2 3" xfId="7255"/>
    <cellStyle name="20% - Ênfase3 9 2 2 3 2" xfId="13314"/>
    <cellStyle name="20% - Ênfase3 9 2 2 3 2 2" xfId="25434"/>
    <cellStyle name="20% - Ênfase3 9 2 2 3 2 3" xfId="37523"/>
    <cellStyle name="20% - Ênfase3 9 2 2 3 2 4" xfId="53881"/>
    <cellStyle name="20% - Ênfase3 9 2 2 3 3" xfId="19374"/>
    <cellStyle name="20% - Ênfase3 9 2 2 3 4" xfId="31464"/>
    <cellStyle name="20% - Ênfase3 9 2 2 3 5" xfId="45604"/>
    <cellStyle name="20% - Ênfase3 9 2 2 4" xfId="9259"/>
    <cellStyle name="20% - Ênfase3 9 2 2 4 2" xfId="21379"/>
    <cellStyle name="20% - Ênfase3 9 2 2 4 2 2" xfId="49821"/>
    <cellStyle name="20% - Ênfase3 9 2 2 4 3" xfId="33468"/>
    <cellStyle name="20% - Ênfase3 9 2 2 4 4" xfId="41544"/>
    <cellStyle name="20% - Ênfase3 9 2 2 5" xfId="15319"/>
    <cellStyle name="20% - Ênfase3 9 2 2 5 2" xfId="47772"/>
    <cellStyle name="20% - Ênfase3 9 2 2 6" xfId="27434"/>
    <cellStyle name="20% - Ênfase3 9 2 2 7" xfId="39524"/>
    <cellStyle name="20% - Ênfase3 9 2 2 8" xfId="3193"/>
    <cellStyle name="20% - Ênfase3 9 2 3" xfId="623"/>
    <cellStyle name="20% - Ênfase3 9 2 3 2" xfId="4736"/>
    <cellStyle name="20% - Ênfase3 9 2 3 2 2" xfId="10795"/>
    <cellStyle name="20% - Ênfase3 9 2 3 2 2 2" xfId="22915"/>
    <cellStyle name="20% - Ênfase3 9 2 3 2 2 3" xfId="35004"/>
    <cellStyle name="20% - Ênfase3 9 2 3 2 2 4" xfId="51362"/>
    <cellStyle name="20% - Ênfase3 9 2 3 2 3" xfId="16855"/>
    <cellStyle name="20% - Ênfase3 9 2 3 2 4" xfId="28945"/>
    <cellStyle name="20% - Ênfase3 9 2 3 2 5" xfId="43085"/>
    <cellStyle name="20% - Ênfase3 9 2 3 3" xfId="6761"/>
    <cellStyle name="20% - Ênfase3 9 2 3 3 2" xfId="12820"/>
    <cellStyle name="20% - Ênfase3 9 2 3 3 2 2" xfId="24940"/>
    <cellStyle name="20% - Ênfase3 9 2 3 3 2 3" xfId="37029"/>
    <cellStyle name="20% - Ênfase3 9 2 3 3 2 4" xfId="53387"/>
    <cellStyle name="20% - Ênfase3 9 2 3 3 3" xfId="18880"/>
    <cellStyle name="20% - Ênfase3 9 2 3 3 4" xfId="30970"/>
    <cellStyle name="20% - Ênfase3 9 2 3 3 5" xfId="45110"/>
    <cellStyle name="20% - Ênfase3 9 2 3 4" xfId="8765"/>
    <cellStyle name="20% - Ênfase3 9 2 3 4 2" xfId="20885"/>
    <cellStyle name="20% - Ênfase3 9 2 3 4 2 2" xfId="49317"/>
    <cellStyle name="20% - Ênfase3 9 2 3 4 3" xfId="32974"/>
    <cellStyle name="20% - Ênfase3 9 2 3 4 4" xfId="41040"/>
    <cellStyle name="20% - Ênfase3 9 2 3 5" xfId="14825"/>
    <cellStyle name="20% - Ênfase3 9 2 3 5 2" xfId="47269"/>
    <cellStyle name="20% - Ênfase3 9 2 3 6" xfId="26940"/>
    <cellStyle name="20% - Ênfase3 9 2 3 7" xfId="39030"/>
    <cellStyle name="20% - Ênfase3 9 2 3 8" xfId="2688"/>
    <cellStyle name="20% - Ênfase3 9 2 4" xfId="1677"/>
    <cellStyle name="20% - Ênfase3 9 2 4 2" xfId="5769"/>
    <cellStyle name="20% - Ênfase3 9 2 4 2 2" xfId="11828"/>
    <cellStyle name="20% - Ênfase3 9 2 4 2 2 2" xfId="23948"/>
    <cellStyle name="20% - Ênfase3 9 2 4 2 2 3" xfId="36037"/>
    <cellStyle name="20% - Ênfase3 9 2 4 2 2 4" xfId="52395"/>
    <cellStyle name="20% - Ênfase3 9 2 4 2 3" xfId="17888"/>
    <cellStyle name="20% - Ênfase3 9 2 4 2 4" xfId="29978"/>
    <cellStyle name="20% - Ênfase3 9 2 4 2 5" xfId="44118"/>
    <cellStyle name="20% - Ênfase3 9 2 4 3" xfId="7769"/>
    <cellStyle name="20% - Ênfase3 9 2 4 3 2" xfId="13828"/>
    <cellStyle name="20% - Ênfase3 9 2 4 3 2 2" xfId="25948"/>
    <cellStyle name="20% - Ênfase3 9 2 4 3 2 3" xfId="38037"/>
    <cellStyle name="20% - Ênfase3 9 2 4 3 2 4" xfId="54395"/>
    <cellStyle name="20% - Ênfase3 9 2 4 3 3" xfId="19888"/>
    <cellStyle name="20% - Ênfase3 9 2 4 3 4" xfId="31978"/>
    <cellStyle name="20% - Ênfase3 9 2 4 3 5" xfId="46118"/>
    <cellStyle name="20% - Ênfase3 9 2 4 4" xfId="9798"/>
    <cellStyle name="20% - Ênfase3 9 2 4 4 2" xfId="21918"/>
    <cellStyle name="20% - Ênfase3 9 2 4 4 2 2" xfId="50361"/>
    <cellStyle name="20% - Ênfase3 9 2 4 4 3" xfId="34007"/>
    <cellStyle name="20% - Ênfase3 9 2 4 4 4" xfId="42084"/>
    <cellStyle name="20% - Ênfase3 9 2 4 5" xfId="15858"/>
    <cellStyle name="20% - Ênfase3 9 2 4 5 2" xfId="48312"/>
    <cellStyle name="20% - Ênfase3 9 2 4 6" xfId="27948"/>
    <cellStyle name="20% - Ênfase3 9 2 4 7" xfId="40038"/>
    <cellStyle name="20% - Ênfase3 9 2 4 8" xfId="3735"/>
    <cellStyle name="20% - Ênfase3 9 2 5" xfId="4232"/>
    <cellStyle name="20% - Ênfase3 9 2 5 2" xfId="10292"/>
    <cellStyle name="20% - Ênfase3 9 2 5 2 2" xfId="22412"/>
    <cellStyle name="20% - Ênfase3 9 2 5 2 3" xfId="34501"/>
    <cellStyle name="20% - Ênfase3 9 2 5 2 4" xfId="50858"/>
    <cellStyle name="20% - Ênfase3 9 2 5 3" xfId="16352"/>
    <cellStyle name="20% - Ênfase3 9 2 5 4" xfId="28442"/>
    <cellStyle name="20% - Ênfase3 9 2 5 5" xfId="42581"/>
    <cellStyle name="20% - Ênfase3 9 2 6" xfId="6263"/>
    <cellStyle name="20% - Ênfase3 9 2 6 2" xfId="12322"/>
    <cellStyle name="20% - Ênfase3 9 2 6 2 2" xfId="24442"/>
    <cellStyle name="20% - Ênfase3 9 2 6 2 3" xfId="36531"/>
    <cellStyle name="20% - Ênfase3 9 2 6 2 4" xfId="52889"/>
    <cellStyle name="20% - Ênfase3 9 2 6 3" xfId="18382"/>
    <cellStyle name="20% - Ênfase3 9 2 6 4" xfId="30472"/>
    <cellStyle name="20% - Ênfase3 9 2 6 5" xfId="44612"/>
    <cellStyle name="20% - Ênfase3 9 2 7" xfId="8262"/>
    <cellStyle name="20% - Ênfase3 9 2 7 2" xfId="20382"/>
    <cellStyle name="20% - Ênfase3 9 2 7 2 2" xfId="48808"/>
    <cellStyle name="20% - Ênfase3 9 2 7 3" xfId="32471"/>
    <cellStyle name="20% - Ênfase3 9 2 7 4" xfId="40531"/>
    <cellStyle name="20% - Ênfase3 9 2 8" xfId="14322"/>
    <cellStyle name="20% - Ênfase3 9 2 8 2" xfId="46763"/>
    <cellStyle name="20% - Ênfase3 9 2 9" xfId="26442"/>
    <cellStyle name="20% - Ênfase3 9 3" xfId="1301"/>
    <cellStyle name="20% - Ênfase3 9 3 2" xfId="5398"/>
    <cellStyle name="20% - Ênfase3 9 3 2 2" xfId="11457"/>
    <cellStyle name="20% - Ênfase3 9 3 2 2 2" xfId="23577"/>
    <cellStyle name="20% - Ênfase3 9 3 2 2 3" xfId="35666"/>
    <cellStyle name="20% - Ênfase3 9 3 2 2 4" xfId="52024"/>
    <cellStyle name="20% - Ênfase3 9 3 2 3" xfId="17517"/>
    <cellStyle name="20% - Ênfase3 9 3 2 4" xfId="29607"/>
    <cellStyle name="20% - Ênfase3 9 3 2 5" xfId="43747"/>
    <cellStyle name="20% - Ênfase3 9 3 3" xfId="7423"/>
    <cellStyle name="20% - Ênfase3 9 3 3 2" xfId="13482"/>
    <cellStyle name="20% - Ênfase3 9 3 3 2 2" xfId="25602"/>
    <cellStyle name="20% - Ênfase3 9 3 3 2 3" xfId="37691"/>
    <cellStyle name="20% - Ênfase3 9 3 3 2 4" xfId="54049"/>
    <cellStyle name="20% - Ênfase3 9 3 3 3" xfId="19542"/>
    <cellStyle name="20% - Ênfase3 9 3 3 4" xfId="31632"/>
    <cellStyle name="20% - Ênfase3 9 3 3 5" xfId="45772"/>
    <cellStyle name="20% - Ênfase3 9 3 4" xfId="9427"/>
    <cellStyle name="20% - Ênfase3 9 3 4 2" xfId="21547"/>
    <cellStyle name="20% - Ênfase3 9 3 4 2 2" xfId="49990"/>
    <cellStyle name="20% - Ênfase3 9 3 4 3" xfId="33636"/>
    <cellStyle name="20% - Ênfase3 9 3 4 4" xfId="41713"/>
    <cellStyle name="20% - Ênfase3 9 3 5" xfId="15487"/>
    <cellStyle name="20% - Ênfase3 9 3 5 2" xfId="47941"/>
    <cellStyle name="20% - Ênfase3 9 3 6" xfId="27602"/>
    <cellStyle name="20% - Ênfase3 9 3 7" xfId="39692"/>
    <cellStyle name="20% - Ênfase3 9 3 8" xfId="3363"/>
    <cellStyle name="20% - Ênfase3 9 4" xfId="792"/>
    <cellStyle name="20% - Ênfase3 9 4 2" xfId="4902"/>
    <cellStyle name="20% - Ênfase3 9 4 2 2" xfId="10961"/>
    <cellStyle name="20% - Ênfase3 9 4 2 2 2" xfId="23081"/>
    <cellStyle name="20% - Ênfase3 9 4 2 2 3" xfId="35170"/>
    <cellStyle name="20% - Ênfase3 9 4 2 2 4" xfId="51528"/>
    <cellStyle name="20% - Ênfase3 9 4 2 3" xfId="17021"/>
    <cellStyle name="20% - Ênfase3 9 4 2 4" xfId="29111"/>
    <cellStyle name="20% - Ênfase3 9 4 2 5" xfId="43251"/>
    <cellStyle name="20% - Ênfase3 9 4 3" xfId="6927"/>
    <cellStyle name="20% - Ênfase3 9 4 3 2" xfId="12986"/>
    <cellStyle name="20% - Ênfase3 9 4 3 2 2" xfId="25106"/>
    <cellStyle name="20% - Ênfase3 9 4 3 2 3" xfId="37195"/>
    <cellStyle name="20% - Ênfase3 9 4 3 2 4" xfId="53553"/>
    <cellStyle name="20% - Ênfase3 9 4 3 3" xfId="19046"/>
    <cellStyle name="20% - Ênfase3 9 4 3 4" xfId="31136"/>
    <cellStyle name="20% - Ênfase3 9 4 3 5" xfId="45276"/>
    <cellStyle name="20% - Ênfase3 9 4 4" xfId="8931"/>
    <cellStyle name="20% - Ênfase3 9 4 4 2" xfId="21051"/>
    <cellStyle name="20% - Ênfase3 9 4 4 2 2" xfId="49485"/>
    <cellStyle name="20% - Ênfase3 9 4 4 3" xfId="33140"/>
    <cellStyle name="20% - Ênfase3 9 4 4 4" xfId="41208"/>
    <cellStyle name="20% - Ênfase3 9 4 5" xfId="14991"/>
    <cellStyle name="20% - Ênfase3 9 4 5 2" xfId="47437"/>
    <cellStyle name="20% - Ênfase3 9 4 6" xfId="27106"/>
    <cellStyle name="20% - Ênfase3 9 4 7" xfId="39196"/>
    <cellStyle name="20% - Ênfase3 9 4 8" xfId="2857"/>
    <cellStyle name="20% - Ênfase3 9 5" xfId="1844"/>
    <cellStyle name="20% - Ênfase3 9 5 2" xfId="5935"/>
    <cellStyle name="20% - Ênfase3 9 5 2 2" xfId="11994"/>
    <cellStyle name="20% - Ênfase3 9 5 2 2 2" xfId="24114"/>
    <cellStyle name="20% - Ênfase3 9 5 2 2 3" xfId="36203"/>
    <cellStyle name="20% - Ênfase3 9 5 2 2 4" xfId="52561"/>
    <cellStyle name="20% - Ênfase3 9 5 2 3" xfId="18054"/>
    <cellStyle name="20% - Ênfase3 9 5 2 4" xfId="30144"/>
    <cellStyle name="20% - Ênfase3 9 5 2 5" xfId="44284"/>
    <cellStyle name="20% - Ênfase3 9 5 3" xfId="7935"/>
    <cellStyle name="20% - Ênfase3 9 5 3 2" xfId="13994"/>
    <cellStyle name="20% - Ênfase3 9 5 3 2 2" xfId="26114"/>
    <cellStyle name="20% - Ênfase3 9 5 3 2 3" xfId="38203"/>
    <cellStyle name="20% - Ênfase3 9 5 3 2 4" xfId="54561"/>
    <cellStyle name="20% - Ênfase3 9 5 3 3" xfId="20054"/>
    <cellStyle name="20% - Ênfase3 9 5 3 4" xfId="32144"/>
    <cellStyle name="20% - Ênfase3 9 5 3 5" xfId="46284"/>
    <cellStyle name="20% - Ênfase3 9 5 4" xfId="9964"/>
    <cellStyle name="20% - Ênfase3 9 5 4 2" xfId="22084"/>
    <cellStyle name="20% - Ênfase3 9 5 4 2 2" xfId="50528"/>
    <cellStyle name="20% - Ênfase3 9 5 4 3" xfId="34173"/>
    <cellStyle name="20% - Ênfase3 9 5 4 4" xfId="42251"/>
    <cellStyle name="20% - Ênfase3 9 5 5" xfId="16024"/>
    <cellStyle name="20% - Ênfase3 9 5 5 2" xfId="48479"/>
    <cellStyle name="20% - Ênfase3 9 5 6" xfId="28114"/>
    <cellStyle name="20% - Ênfase3 9 5 7" xfId="40204"/>
    <cellStyle name="20% - Ênfase3 9 5 8" xfId="3902"/>
    <cellStyle name="20% - Ênfase3 9 6" xfId="4398"/>
    <cellStyle name="20% - Ênfase3 9 6 2" xfId="10458"/>
    <cellStyle name="20% - Ênfase3 9 6 2 2" xfId="22578"/>
    <cellStyle name="20% - Ênfase3 9 6 2 3" xfId="34667"/>
    <cellStyle name="20% - Ênfase3 9 6 2 4" xfId="51024"/>
    <cellStyle name="20% - Ênfase3 9 6 3" xfId="16518"/>
    <cellStyle name="20% - Ênfase3 9 6 4" xfId="28608"/>
    <cellStyle name="20% - Ênfase3 9 6 5" xfId="42747"/>
    <cellStyle name="20% - Ênfase3 9 7" xfId="6429"/>
    <cellStyle name="20% - Ênfase3 9 7 2" xfId="12488"/>
    <cellStyle name="20% - Ênfase3 9 7 2 2" xfId="24608"/>
    <cellStyle name="20% - Ênfase3 9 7 2 3" xfId="36697"/>
    <cellStyle name="20% - Ênfase3 9 7 2 4" xfId="53055"/>
    <cellStyle name="20% - Ênfase3 9 7 3" xfId="18548"/>
    <cellStyle name="20% - Ênfase3 9 7 4" xfId="30638"/>
    <cellStyle name="20% - Ênfase3 9 7 5" xfId="44778"/>
    <cellStyle name="20% - Ênfase3 9 8" xfId="8428"/>
    <cellStyle name="20% - Ênfase3 9 8 2" xfId="20548"/>
    <cellStyle name="20% - Ênfase3 9 8 2 2" xfId="48976"/>
    <cellStyle name="20% - Ênfase3 9 8 3" xfId="32637"/>
    <cellStyle name="20% - Ênfase3 9 8 4" xfId="40699"/>
    <cellStyle name="20% - Ênfase3 9 9" xfId="14488"/>
    <cellStyle name="20% - Ênfase3 9 9 2" xfId="46930"/>
    <cellStyle name="20% - Ênfase4 10" xfId="207"/>
    <cellStyle name="20% - Ênfase4 10 10" xfId="26609"/>
    <cellStyle name="20% - Ênfase4 10 11" xfId="38699"/>
    <cellStyle name="20% - Ênfase4 10 12" xfId="2350"/>
    <cellStyle name="20% - Ênfase4 10 2" xfId="209"/>
    <cellStyle name="20% - Ênfase4 10 2 10" xfId="38701"/>
    <cellStyle name="20% - Ênfase4 10 2 11" xfId="2352"/>
    <cellStyle name="20% - Ênfase4 10 2 2" xfId="1304"/>
    <cellStyle name="20% - Ênfase4 10 2 2 2" xfId="5401"/>
    <cellStyle name="20% - Ênfase4 10 2 2 2 2" xfId="11460"/>
    <cellStyle name="20% - Ênfase4 10 2 2 2 2 2" xfId="23580"/>
    <cellStyle name="20% - Ênfase4 10 2 2 2 2 3" xfId="35669"/>
    <cellStyle name="20% - Ênfase4 10 2 2 2 2 4" xfId="52027"/>
    <cellStyle name="20% - Ênfase4 10 2 2 2 3" xfId="17520"/>
    <cellStyle name="20% - Ênfase4 10 2 2 2 4" xfId="29610"/>
    <cellStyle name="20% - Ênfase4 10 2 2 2 5" xfId="43750"/>
    <cellStyle name="20% - Ênfase4 10 2 2 3" xfId="7426"/>
    <cellStyle name="20% - Ênfase4 10 2 2 3 2" xfId="13485"/>
    <cellStyle name="20% - Ênfase4 10 2 2 3 2 2" xfId="25605"/>
    <cellStyle name="20% - Ênfase4 10 2 2 3 2 3" xfId="37694"/>
    <cellStyle name="20% - Ênfase4 10 2 2 3 2 4" xfId="54052"/>
    <cellStyle name="20% - Ênfase4 10 2 2 3 3" xfId="19545"/>
    <cellStyle name="20% - Ênfase4 10 2 2 3 4" xfId="31635"/>
    <cellStyle name="20% - Ênfase4 10 2 2 3 5" xfId="45775"/>
    <cellStyle name="20% - Ênfase4 10 2 2 4" xfId="9430"/>
    <cellStyle name="20% - Ênfase4 10 2 2 4 2" xfId="21550"/>
    <cellStyle name="20% - Ênfase4 10 2 2 4 2 2" xfId="49993"/>
    <cellStyle name="20% - Ênfase4 10 2 2 4 3" xfId="33639"/>
    <cellStyle name="20% - Ênfase4 10 2 2 4 4" xfId="41716"/>
    <cellStyle name="20% - Ênfase4 10 2 2 5" xfId="15490"/>
    <cellStyle name="20% - Ênfase4 10 2 2 5 2" xfId="47944"/>
    <cellStyle name="20% - Ênfase4 10 2 2 6" xfId="27605"/>
    <cellStyle name="20% - Ênfase4 10 2 2 7" xfId="39695"/>
    <cellStyle name="20% - Ênfase4 10 2 2 8" xfId="3366"/>
    <cellStyle name="20% - Ênfase4 10 2 3" xfId="795"/>
    <cellStyle name="20% - Ênfase4 10 2 3 2" xfId="4905"/>
    <cellStyle name="20% - Ênfase4 10 2 3 2 2" xfId="10964"/>
    <cellStyle name="20% - Ênfase4 10 2 3 2 2 2" xfId="23084"/>
    <cellStyle name="20% - Ênfase4 10 2 3 2 2 3" xfId="35173"/>
    <cellStyle name="20% - Ênfase4 10 2 3 2 2 4" xfId="51531"/>
    <cellStyle name="20% - Ênfase4 10 2 3 2 3" xfId="17024"/>
    <cellStyle name="20% - Ênfase4 10 2 3 2 4" xfId="29114"/>
    <cellStyle name="20% - Ênfase4 10 2 3 2 5" xfId="43254"/>
    <cellStyle name="20% - Ênfase4 10 2 3 3" xfId="6930"/>
    <cellStyle name="20% - Ênfase4 10 2 3 3 2" xfId="12989"/>
    <cellStyle name="20% - Ênfase4 10 2 3 3 2 2" xfId="25109"/>
    <cellStyle name="20% - Ênfase4 10 2 3 3 2 3" xfId="37198"/>
    <cellStyle name="20% - Ênfase4 10 2 3 3 2 4" xfId="53556"/>
    <cellStyle name="20% - Ênfase4 10 2 3 3 3" xfId="19049"/>
    <cellStyle name="20% - Ênfase4 10 2 3 3 4" xfId="31139"/>
    <cellStyle name="20% - Ênfase4 10 2 3 3 5" xfId="45279"/>
    <cellStyle name="20% - Ênfase4 10 2 3 4" xfId="8934"/>
    <cellStyle name="20% - Ênfase4 10 2 3 4 2" xfId="21054"/>
    <cellStyle name="20% - Ênfase4 10 2 3 4 2 2" xfId="49488"/>
    <cellStyle name="20% - Ênfase4 10 2 3 4 3" xfId="33143"/>
    <cellStyle name="20% - Ênfase4 10 2 3 4 4" xfId="41211"/>
    <cellStyle name="20% - Ênfase4 10 2 3 5" xfId="14994"/>
    <cellStyle name="20% - Ênfase4 10 2 3 5 2" xfId="47440"/>
    <cellStyle name="20% - Ênfase4 10 2 3 6" xfId="27109"/>
    <cellStyle name="20% - Ênfase4 10 2 3 7" xfId="39199"/>
    <cellStyle name="20% - Ênfase4 10 2 3 8" xfId="2860"/>
    <cellStyle name="20% - Ênfase4 10 2 4" xfId="1847"/>
    <cellStyle name="20% - Ênfase4 10 2 4 2" xfId="5938"/>
    <cellStyle name="20% - Ênfase4 10 2 4 2 2" xfId="11997"/>
    <cellStyle name="20% - Ênfase4 10 2 4 2 2 2" xfId="24117"/>
    <cellStyle name="20% - Ênfase4 10 2 4 2 2 3" xfId="36206"/>
    <cellStyle name="20% - Ênfase4 10 2 4 2 2 4" xfId="52564"/>
    <cellStyle name="20% - Ênfase4 10 2 4 2 3" xfId="18057"/>
    <cellStyle name="20% - Ênfase4 10 2 4 2 4" xfId="30147"/>
    <cellStyle name="20% - Ênfase4 10 2 4 2 5" xfId="44287"/>
    <cellStyle name="20% - Ênfase4 10 2 4 3" xfId="7938"/>
    <cellStyle name="20% - Ênfase4 10 2 4 3 2" xfId="13997"/>
    <cellStyle name="20% - Ênfase4 10 2 4 3 2 2" xfId="26117"/>
    <cellStyle name="20% - Ênfase4 10 2 4 3 2 3" xfId="38206"/>
    <cellStyle name="20% - Ênfase4 10 2 4 3 2 4" xfId="54564"/>
    <cellStyle name="20% - Ênfase4 10 2 4 3 3" xfId="20057"/>
    <cellStyle name="20% - Ênfase4 10 2 4 3 4" xfId="32147"/>
    <cellStyle name="20% - Ênfase4 10 2 4 3 5" xfId="46287"/>
    <cellStyle name="20% - Ênfase4 10 2 4 4" xfId="9967"/>
    <cellStyle name="20% - Ênfase4 10 2 4 4 2" xfId="22087"/>
    <cellStyle name="20% - Ênfase4 10 2 4 4 2 2" xfId="50531"/>
    <cellStyle name="20% - Ênfase4 10 2 4 4 3" xfId="34176"/>
    <cellStyle name="20% - Ênfase4 10 2 4 4 4" xfId="42254"/>
    <cellStyle name="20% - Ênfase4 10 2 4 5" xfId="16027"/>
    <cellStyle name="20% - Ênfase4 10 2 4 5 2" xfId="48482"/>
    <cellStyle name="20% - Ênfase4 10 2 4 6" xfId="28117"/>
    <cellStyle name="20% - Ênfase4 10 2 4 7" xfId="40207"/>
    <cellStyle name="20% - Ênfase4 10 2 4 8" xfId="3905"/>
    <cellStyle name="20% - Ênfase4 10 2 5" xfId="4401"/>
    <cellStyle name="20% - Ênfase4 10 2 5 2" xfId="10461"/>
    <cellStyle name="20% - Ênfase4 10 2 5 2 2" xfId="22581"/>
    <cellStyle name="20% - Ênfase4 10 2 5 2 3" xfId="34670"/>
    <cellStyle name="20% - Ênfase4 10 2 5 2 4" xfId="51027"/>
    <cellStyle name="20% - Ênfase4 10 2 5 3" xfId="16521"/>
    <cellStyle name="20% - Ênfase4 10 2 5 4" xfId="28611"/>
    <cellStyle name="20% - Ênfase4 10 2 5 5" xfId="42750"/>
    <cellStyle name="20% - Ênfase4 10 2 6" xfId="6432"/>
    <cellStyle name="20% - Ênfase4 10 2 6 2" xfId="12491"/>
    <cellStyle name="20% - Ênfase4 10 2 6 2 2" xfId="24611"/>
    <cellStyle name="20% - Ênfase4 10 2 6 2 3" xfId="36700"/>
    <cellStyle name="20% - Ênfase4 10 2 6 2 4" xfId="53058"/>
    <cellStyle name="20% - Ênfase4 10 2 6 3" xfId="18551"/>
    <cellStyle name="20% - Ênfase4 10 2 6 4" xfId="30641"/>
    <cellStyle name="20% - Ênfase4 10 2 6 5" xfId="44781"/>
    <cellStyle name="20% - Ênfase4 10 2 7" xfId="8431"/>
    <cellStyle name="20% - Ênfase4 10 2 7 2" xfId="20551"/>
    <cellStyle name="20% - Ênfase4 10 2 7 2 2" xfId="48979"/>
    <cellStyle name="20% - Ênfase4 10 2 7 3" xfId="32640"/>
    <cellStyle name="20% - Ênfase4 10 2 7 4" xfId="40702"/>
    <cellStyle name="20% - Ênfase4 10 2 8" xfId="14491"/>
    <cellStyle name="20% - Ênfase4 10 2 8 2" xfId="46933"/>
    <cellStyle name="20% - Ênfase4 10 2 9" xfId="26611"/>
    <cellStyle name="20% - Ênfase4 10 3" xfId="1302"/>
    <cellStyle name="20% - Ênfase4 10 3 2" xfId="5399"/>
    <cellStyle name="20% - Ênfase4 10 3 2 2" xfId="11458"/>
    <cellStyle name="20% - Ênfase4 10 3 2 2 2" xfId="23578"/>
    <cellStyle name="20% - Ênfase4 10 3 2 2 3" xfId="35667"/>
    <cellStyle name="20% - Ênfase4 10 3 2 2 4" xfId="52025"/>
    <cellStyle name="20% - Ênfase4 10 3 2 3" xfId="17518"/>
    <cellStyle name="20% - Ênfase4 10 3 2 4" xfId="29608"/>
    <cellStyle name="20% - Ênfase4 10 3 2 5" xfId="43748"/>
    <cellStyle name="20% - Ênfase4 10 3 3" xfId="7424"/>
    <cellStyle name="20% - Ênfase4 10 3 3 2" xfId="13483"/>
    <cellStyle name="20% - Ênfase4 10 3 3 2 2" xfId="25603"/>
    <cellStyle name="20% - Ênfase4 10 3 3 2 3" xfId="37692"/>
    <cellStyle name="20% - Ênfase4 10 3 3 2 4" xfId="54050"/>
    <cellStyle name="20% - Ênfase4 10 3 3 3" xfId="19543"/>
    <cellStyle name="20% - Ênfase4 10 3 3 4" xfId="31633"/>
    <cellStyle name="20% - Ênfase4 10 3 3 5" xfId="45773"/>
    <cellStyle name="20% - Ênfase4 10 3 4" xfId="9428"/>
    <cellStyle name="20% - Ênfase4 10 3 4 2" xfId="21548"/>
    <cellStyle name="20% - Ênfase4 10 3 4 2 2" xfId="49991"/>
    <cellStyle name="20% - Ênfase4 10 3 4 3" xfId="33637"/>
    <cellStyle name="20% - Ênfase4 10 3 4 4" xfId="41714"/>
    <cellStyle name="20% - Ênfase4 10 3 5" xfId="15488"/>
    <cellStyle name="20% - Ênfase4 10 3 5 2" xfId="47942"/>
    <cellStyle name="20% - Ênfase4 10 3 6" xfId="27603"/>
    <cellStyle name="20% - Ênfase4 10 3 7" xfId="39693"/>
    <cellStyle name="20% - Ênfase4 10 3 8" xfId="3364"/>
    <cellStyle name="20% - Ênfase4 10 4" xfId="793"/>
    <cellStyle name="20% - Ênfase4 10 4 2" xfId="4903"/>
    <cellStyle name="20% - Ênfase4 10 4 2 2" xfId="10962"/>
    <cellStyle name="20% - Ênfase4 10 4 2 2 2" xfId="23082"/>
    <cellStyle name="20% - Ênfase4 10 4 2 2 3" xfId="35171"/>
    <cellStyle name="20% - Ênfase4 10 4 2 2 4" xfId="51529"/>
    <cellStyle name="20% - Ênfase4 10 4 2 3" xfId="17022"/>
    <cellStyle name="20% - Ênfase4 10 4 2 4" xfId="29112"/>
    <cellStyle name="20% - Ênfase4 10 4 2 5" xfId="43252"/>
    <cellStyle name="20% - Ênfase4 10 4 3" xfId="6928"/>
    <cellStyle name="20% - Ênfase4 10 4 3 2" xfId="12987"/>
    <cellStyle name="20% - Ênfase4 10 4 3 2 2" xfId="25107"/>
    <cellStyle name="20% - Ênfase4 10 4 3 2 3" xfId="37196"/>
    <cellStyle name="20% - Ênfase4 10 4 3 2 4" xfId="53554"/>
    <cellStyle name="20% - Ênfase4 10 4 3 3" xfId="19047"/>
    <cellStyle name="20% - Ênfase4 10 4 3 4" xfId="31137"/>
    <cellStyle name="20% - Ênfase4 10 4 3 5" xfId="45277"/>
    <cellStyle name="20% - Ênfase4 10 4 4" xfId="8932"/>
    <cellStyle name="20% - Ênfase4 10 4 4 2" xfId="21052"/>
    <cellStyle name="20% - Ênfase4 10 4 4 2 2" xfId="49486"/>
    <cellStyle name="20% - Ênfase4 10 4 4 3" xfId="33141"/>
    <cellStyle name="20% - Ênfase4 10 4 4 4" xfId="41209"/>
    <cellStyle name="20% - Ênfase4 10 4 5" xfId="14992"/>
    <cellStyle name="20% - Ênfase4 10 4 5 2" xfId="47438"/>
    <cellStyle name="20% - Ênfase4 10 4 6" xfId="27107"/>
    <cellStyle name="20% - Ênfase4 10 4 7" xfId="39197"/>
    <cellStyle name="20% - Ênfase4 10 4 8" xfId="2858"/>
    <cellStyle name="20% - Ênfase4 10 5" xfId="1845"/>
    <cellStyle name="20% - Ênfase4 10 5 2" xfId="5936"/>
    <cellStyle name="20% - Ênfase4 10 5 2 2" xfId="11995"/>
    <cellStyle name="20% - Ênfase4 10 5 2 2 2" xfId="24115"/>
    <cellStyle name="20% - Ênfase4 10 5 2 2 3" xfId="36204"/>
    <cellStyle name="20% - Ênfase4 10 5 2 2 4" xfId="52562"/>
    <cellStyle name="20% - Ênfase4 10 5 2 3" xfId="18055"/>
    <cellStyle name="20% - Ênfase4 10 5 2 4" xfId="30145"/>
    <cellStyle name="20% - Ênfase4 10 5 2 5" xfId="44285"/>
    <cellStyle name="20% - Ênfase4 10 5 3" xfId="7936"/>
    <cellStyle name="20% - Ênfase4 10 5 3 2" xfId="13995"/>
    <cellStyle name="20% - Ênfase4 10 5 3 2 2" xfId="26115"/>
    <cellStyle name="20% - Ênfase4 10 5 3 2 3" xfId="38204"/>
    <cellStyle name="20% - Ênfase4 10 5 3 2 4" xfId="54562"/>
    <cellStyle name="20% - Ênfase4 10 5 3 3" xfId="20055"/>
    <cellStyle name="20% - Ênfase4 10 5 3 4" xfId="32145"/>
    <cellStyle name="20% - Ênfase4 10 5 3 5" xfId="46285"/>
    <cellStyle name="20% - Ênfase4 10 5 4" xfId="9965"/>
    <cellStyle name="20% - Ênfase4 10 5 4 2" xfId="22085"/>
    <cellStyle name="20% - Ênfase4 10 5 4 2 2" xfId="50529"/>
    <cellStyle name="20% - Ênfase4 10 5 4 3" xfId="34174"/>
    <cellStyle name="20% - Ênfase4 10 5 4 4" xfId="42252"/>
    <cellStyle name="20% - Ênfase4 10 5 5" xfId="16025"/>
    <cellStyle name="20% - Ênfase4 10 5 5 2" xfId="48480"/>
    <cellStyle name="20% - Ênfase4 10 5 6" xfId="28115"/>
    <cellStyle name="20% - Ênfase4 10 5 7" xfId="40205"/>
    <cellStyle name="20% - Ênfase4 10 5 8" xfId="3903"/>
    <cellStyle name="20% - Ênfase4 10 6" xfId="4399"/>
    <cellStyle name="20% - Ênfase4 10 6 2" xfId="10459"/>
    <cellStyle name="20% - Ênfase4 10 6 2 2" xfId="22579"/>
    <cellStyle name="20% - Ênfase4 10 6 2 3" xfId="34668"/>
    <cellStyle name="20% - Ênfase4 10 6 2 4" xfId="51025"/>
    <cellStyle name="20% - Ênfase4 10 6 3" xfId="16519"/>
    <cellStyle name="20% - Ênfase4 10 6 4" xfId="28609"/>
    <cellStyle name="20% - Ênfase4 10 6 5" xfId="42748"/>
    <cellStyle name="20% - Ênfase4 10 7" xfId="6430"/>
    <cellStyle name="20% - Ênfase4 10 7 2" xfId="12489"/>
    <cellStyle name="20% - Ênfase4 10 7 2 2" xfId="24609"/>
    <cellStyle name="20% - Ênfase4 10 7 2 3" xfId="36698"/>
    <cellStyle name="20% - Ênfase4 10 7 2 4" xfId="53056"/>
    <cellStyle name="20% - Ênfase4 10 7 3" xfId="18549"/>
    <cellStyle name="20% - Ênfase4 10 7 4" xfId="30639"/>
    <cellStyle name="20% - Ênfase4 10 7 5" xfId="44779"/>
    <cellStyle name="20% - Ênfase4 10 8" xfId="8429"/>
    <cellStyle name="20% - Ênfase4 10 8 2" xfId="20549"/>
    <cellStyle name="20% - Ênfase4 10 8 2 2" xfId="48977"/>
    <cellStyle name="20% - Ênfase4 10 8 3" xfId="32638"/>
    <cellStyle name="20% - Ênfase4 10 8 4" xfId="40700"/>
    <cellStyle name="20% - Ênfase4 10 9" xfId="14489"/>
    <cellStyle name="20% - Ênfase4 10 9 2" xfId="46931"/>
    <cellStyle name="20% - Ênfase4 11" xfId="210"/>
    <cellStyle name="20% - Ênfase4 11 10" xfId="38702"/>
    <cellStyle name="20% - Ênfase4 11 11" xfId="2353"/>
    <cellStyle name="20% - Ênfase4 11 2" xfId="1305"/>
    <cellStyle name="20% - Ênfase4 11 2 2" xfId="5402"/>
    <cellStyle name="20% - Ênfase4 11 2 2 2" xfId="11461"/>
    <cellStyle name="20% - Ênfase4 11 2 2 2 2" xfId="23581"/>
    <cellStyle name="20% - Ênfase4 11 2 2 2 3" xfId="35670"/>
    <cellStyle name="20% - Ênfase4 11 2 2 2 4" xfId="52028"/>
    <cellStyle name="20% - Ênfase4 11 2 2 3" xfId="17521"/>
    <cellStyle name="20% - Ênfase4 11 2 2 4" xfId="29611"/>
    <cellStyle name="20% - Ênfase4 11 2 2 5" xfId="43751"/>
    <cellStyle name="20% - Ênfase4 11 2 3" xfId="7427"/>
    <cellStyle name="20% - Ênfase4 11 2 3 2" xfId="13486"/>
    <cellStyle name="20% - Ênfase4 11 2 3 2 2" xfId="25606"/>
    <cellStyle name="20% - Ênfase4 11 2 3 2 3" xfId="37695"/>
    <cellStyle name="20% - Ênfase4 11 2 3 2 4" xfId="54053"/>
    <cellStyle name="20% - Ênfase4 11 2 3 3" xfId="19546"/>
    <cellStyle name="20% - Ênfase4 11 2 3 4" xfId="31636"/>
    <cellStyle name="20% - Ênfase4 11 2 3 5" xfId="45776"/>
    <cellStyle name="20% - Ênfase4 11 2 4" xfId="9431"/>
    <cellStyle name="20% - Ênfase4 11 2 4 2" xfId="21551"/>
    <cellStyle name="20% - Ênfase4 11 2 4 2 2" xfId="49994"/>
    <cellStyle name="20% - Ênfase4 11 2 4 3" xfId="33640"/>
    <cellStyle name="20% - Ênfase4 11 2 4 4" xfId="41717"/>
    <cellStyle name="20% - Ênfase4 11 2 5" xfId="15491"/>
    <cellStyle name="20% - Ênfase4 11 2 5 2" xfId="47945"/>
    <cellStyle name="20% - Ênfase4 11 2 6" xfId="27606"/>
    <cellStyle name="20% - Ênfase4 11 2 7" xfId="39696"/>
    <cellStyle name="20% - Ênfase4 11 2 8" xfId="3367"/>
    <cellStyle name="20% - Ênfase4 11 3" xfId="796"/>
    <cellStyle name="20% - Ênfase4 11 3 2" xfId="4906"/>
    <cellStyle name="20% - Ênfase4 11 3 2 2" xfId="10965"/>
    <cellStyle name="20% - Ênfase4 11 3 2 2 2" xfId="23085"/>
    <cellStyle name="20% - Ênfase4 11 3 2 2 3" xfId="35174"/>
    <cellStyle name="20% - Ênfase4 11 3 2 2 4" xfId="51532"/>
    <cellStyle name="20% - Ênfase4 11 3 2 3" xfId="17025"/>
    <cellStyle name="20% - Ênfase4 11 3 2 4" xfId="29115"/>
    <cellStyle name="20% - Ênfase4 11 3 2 5" xfId="43255"/>
    <cellStyle name="20% - Ênfase4 11 3 3" xfId="6931"/>
    <cellStyle name="20% - Ênfase4 11 3 3 2" xfId="12990"/>
    <cellStyle name="20% - Ênfase4 11 3 3 2 2" xfId="25110"/>
    <cellStyle name="20% - Ênfase4 11 3 3 2 3" xfId="37199"/>
    <cellStyle name="20% - Ênfase4 11 3 3 2 4" xfId="53557"/>
    <cellStyle name="20% - Ênfase4 11 3 3 3" xfId="19050"/>
    <cellStyle name="20% - Ênfase4 11 3 3 4" xfId="31140"/>
    <cellStyle name="20% - Ênfase4 11 3 3 5" xfId="45280"/>
    <cellStyle name="20% - Ênfase4 11 3 4" xfId="8935"/>
    <cellStyle name="20% - Ênfase4 11 3 4 2" xfId="21055"/>
    <cellStyle name="20% - Ênfase4 11 3 4 2 2" xfId="49489"/>
    <cellStyle name="20% - Ênfase4 11 3 4 3" xfId="33144"/>
    <cellStyle name="20% - Ênfase4 11 3 4 4" xfId="41212"/>
    <cellStyle name="20% - Ênfase4 11 3 5" xfId="14995"/>
    <cellStyle name="20% - Ênfase4 11 3 5 2" xfId="47441"/>
    <cellStyle name="20% - Ênfase4 11 3 6" xfId="27110"/>
    <cellStyle name="20% - Ênfase4 11 3 7" xfId="39200"/>
    <cellStyle name="20% - Ênfase4 11 3 8" xfId="2861"/>
    <cellStyle name="20% - Ênfase4 11 4" xfId="1848"/>
    <cellStyle name="20% - Ênfase4 11 4 2" xfId="5939"/>
    <cellStyle name="20% - Ênfase4 11 4 2 2" xfId="11998"/>
    <cellStyle name="20% - Ênfase4 11 4 2 2 2" xfId="24118"/>
    <cellStyle name="20% - Ênfase4 11 4 2 2 3" xfId="36207"/>
    <cellStyle name="20% - Ênfase4 11 4 2 2 4" xfId="52565"/>
    <cellStyle name="20% - Ênfase4 11 4 2 3" xfId="18058"/>
    <cellStyle name="20% - Ênfase4 11 4 2 4" xfId="30148"/>
    <cellStyle name="20% - Ênfase4 11 4 2 5" xfId="44288"/>
    <cellStyle name="20% - Ênfase4 11 4 3" xfId="7939"/>
    <cellStyle name="20% - Ênfase4 11 4 3 2" xfId="13998"/>
    <cellStyle name="20% - Ênfase4 11 4 3 2 2" xfId="26118"/>
    <cellStyle name="20% - Ênfase4 11 4 3 2 3" xfId="38207"/>
    <cellStyle name="20% - Ênfase4 11 4 3 2 4" xfId="54565"/>
    <cellStyle name="20% - Ênfase4 11 4 3 3" xfId="20058"/>
    <cellStyle name="20% - Ênfase4 11 4 3 4" xfId="32148"/>
    <cellStyle name="20% - Ênfase4 11 4 3 5" xfId="46288"/>
    <cellStyle name="20% - Ênfase4 11 4 4" xfId="9968"/>
    <cellStyle name="20% - Ênfase4 11 4 4 2" xfId="22088"/>
    <cellStyle name="20% - Ênfase4 11 4 4 2 2" xfId="50532"/>
    <cellStyle name="20% - Ênfase4 11 4 4 3" xfId="34177"/>
    <cellStyle name="20% - Ênfase4 11 4 4 4" xfId="42255"/>
    <cellStyle name="20% - Ênfase4 11 4 5" xfId="16028"/>
    <cellStyle name="20% - Ênfase4 11 4 5 2" xfId="48483"/>
    <cellStyle name="20% - Ênfase4 11 4 6" xfId="28118"/>
    <cellStyle name="20% - Ênfase4 11 4 7" xfId="40208"/>
    <cellStyle name="20% - Ênfase4 11 4 8" xfId="3906"/>
    <cellStyle name="20% - Ênfase4 11 5" xfId="4402"/>
    <cellStyle name="20% - Ênfase4 11 5 2" xfId="10462"/>
    <cellStyle name="20% - Ênfase4 11 5 2 2" xfId="22582"/>
    <cellStyle name="20% - Ênfase4 11 5 2 3" xfId="34671"/>
    <cellStyle name="20% - Ênfase4 11 5 2 4" xfId="51028"/>
    <cellStyle name="20% - Ênfase4 11 5 3" xfId="16522"/>
    <cellStyle name="20% - Ênfase4 11 5 4" xfId="28612"/>
    <cellStyle name="20% - Ênfase4 11 5 5" xfId="42751"/>
    <cellStyle name="20% - Ênfase4 11 6" xfId="6433"/>
    <cellStyle name="20% - Ênfase4 11 6 2" xfId="12492"/>
    <cellStyle name="20% - Ênfase4 11 6 2 2" xfId="24612"/>
    <cellStyle name="20% - Ênfase4 11 6 2 3" xfId="36701"/>
    <cellStyle name="20% - Ênfase4 11 6 2 4" xfId="53059"/>
    <cellStyle name="20% - Ênfase4 11 6 3" xfId="18552"/>
    <cellStyle name="20% - Ênfase4 11 6 4" xfId="30642"/>
    <cellStyle name="20% - Ênfase4 11 6 5" xfId="44782"/>
    <cellStyle name="20% - Ênfase4 11 7" xfId="8432"/>
    <cellStyle name="20% - Ênfase4 11 7 2" xfId="20552"/>
    <cellStyle name="20% - Ênfase4 11 7 2 2" xfId="48980"/>
    <cellStyle name="20% - Ênfase4 11 7 3" xfId="32641"/>
    <cellStyle name="20% - Ênfase4 11 7 4" xfId="40703"/>
    <cellStyle name="20% - Ênfase4 11 8" xfId="14492"/>
    <cellStyle name="20% - Ênfase4 11 8 2" xfId="46934"/>
    <cellStyle name="20% - Ênfase4 11 9" xfId="26612"/>
    <cellStyle name="20% - Ênfase4 12" xfId="213"/>
    <cellStyle name="20% - Ênfase4 12 10" xfId="38705"/>
    <cellStyle name="20% - Ênfase4 12 11" xfId="2356"/>
    <cellStyle name="20% - Ênfase4 12 2" xfId="1308"/>
    <cellStyle name="20% - Ênfase4 12 2 2" xfId="5405"/>
    <cellStyle name="20% - Ênfase4 12 2 2 2" xfId="11464"/>
    <cellStyle name="20% - Ênfase4 12 2 2 2 2" xfId="23584"/>
    <cellStyle name="20% - Ênfase4 12 2 2 2 3" xfId="35673"/>
    <cellStyle name="20% - Ênfase4 12 2 2 2 4" xfId="52031"/>
    <cellStyle name="20% - Ênfase4 12 2 2 3" xfId="17524"/>
    <cellStyle name="20% - Ênfase4 12 2 2 4" xfId="29614"/>
    <cellStyle name="20% - Ênfase4 12 2 2 5" xfId="43754"/>
    <cellStyle name="20% - Ênfase4 12 2 3" xfId="7430"/>
    <cellStyle name="20% - Ênfase4 12 2 3 2" xfId="13489"/>
    <cellStyle name="20% - Ênfase4 12 2 3 2 2" xfId="25609"/>
    <cellStyle name="20% - Ênfase4 12 2 3 2 3" xfId="37698"/>
    <cellStyle name="20% - Ênfase4 12 2 3 2 4" xfId="54056"/>
    <cellStyle name="20% - Ênfase4 12 2 3 3" xfId="19549"/>
    <cellStyle name="20% - Ênfase4 12 2 3 4" xfId="31639"/>
    <cellStyle name="20% - Ênfase4 12 2 3 5" xfId="45779"/>
    <cellStyle name="20% - Ênfase4 12 2 4" xfId="9434"/>
    <cellStyle name="20% - Ênfase4 12 2 4 2" xfId="21554"/>
    <cellStyle name="20% - Ênfase4 12 2 4 2 2" xfId="49997"/>
    <cellStyle name="20% - Ênfase4 12 2 4 3" xfId="33643"/>
    <cellStyle name="20% - Ênfase4 12 2 4 4" xfId="41720"/>
    <cellStyle name="20% - Ênfase4 12 2 5" xfId="15494"/>
    <cellStyle name="20% - Ênfase4 12 2 5 2" xfId="47948"/>
    <cellStyle name="20% - Ênfase4 12 2 6" xfId="27609"/>
    <cellStyle name="20% - Ênfase4 12 2 7" xfId="39699"/>
    <cellStyle name="20% - Ênfase4 12 2 8" xfId="3370"/>
    <cellStyle name="20% - Ênfase4 12 3" xfId="799"/>
    <cellStyle name="20% - Ênfase4 12 3 2" xfId="4909"/>
    <cellStyle name="20% - Ênfase4 12 3 2 2" xfId="10968"/>
    <cellStyle name="20% - Ênfase4 12 3 2 2 2" xfId="23088"/>
    <cellStyle name="20% - Ênfase4 12 3 2 2 3" xfId="35177"/>
    <cellStyle name="20% - Ênfase4 12 3 2 2 4" xfId="51535"/>
    <cellStyle name="20% - Ênfase4 12 3 2 3" xfId="17028"/>
    <cellStyle name="20% - Ênfase4 12 3 2 4" xfId="29118"/>
    <cellStyle name="20% - Ênfase4 12 3 2 5" xfId="43258"/>
    <cellStyle name="20% - Ênfase4 12 3 3" xfId="6934"/>
    <cellStyle name="20% - Ênfase4 12 3 3 2" xfId="12993"/>
    <cellStyle name="20% - Ênfase4 12 3 3 2 2" xfId="25113"/>
    <cellStyle name="20% - Ênfase4 12 3 3 2 3" xfId="37202"/>
    <cellStyle name="20% - Ênfase4 12 3 3 2 4" xfId="53560"/>
    <cellStyle name="20% - Ênfase4 12 3 3 3" xfId="19053"/>
    <cellStyle name="20% - Ênfase4 12 3 3 4" xfId="31143"/>
    <cellStyle name="20% - Ênfase4 12 3 3 5" xfId="45283"/>
    <cellStyle name="20% - Ênfase4 12 3 4" xfId="8938"/>
    <cellStyle name="20% - Ênfase4 12 3 4 2" xfId="21058"/>
    <cellStyle name="20% - Ênfase4 12 3 4 2 2" xfId="49492"/>
    <cellStyle name="20% - Ênfase4 12 3 4 3" xfId="33147"/>
    <cellStyle name="20% - Ênfase4 12 3 4 4" xfId="41215"/>
    <cellStyle name="20% - Ênfase4 12 3 5" xfId="14998"/>
    <cellStyle name="20% - Ênfase4 12 3 5 2" xfId="47444"/>
    <cellStyle name="20% - Ênfase4 12 3 6" xfId="27113"/>
    <cellStyle name="20% - Ênfase4 12 3 7" xfId="39203"/>
    <cellStyle name="20% - Ênfase4 12 3 8" xfId="2864"/>
    <cellStyle name="20% - Ênfase4 12 4" xfId="1851"/>
    <cellStyle name="20% - Ênfase4 12 4 2" xfId="5942"/>
    <cellStyle name="20% - Ênfase4 12 4 2 2" xfId="12001"/>
    <cellStyle name="20% - Ênfase4 12 4 2 2 2" xfId="24121"/>
    <cellStyle name="20% - Ênfase4 12 4 2 2 3" xfId="36210"/>
    <cellStyle name="20% - Ênfase4 12 4 2 2 4" xfId="52568"/>
    <cellStyle name="20% - Ênfase4 12 4 2 3" xfId="18061"/>
    <cellStyle name="20% - Ênfase4 12 4 2 4" xfId="30151"/>
    <cellStyle name="20% - Ênfase4 12 4 2 5" xfId="44291"/>
    <cellStyle name="20% - Ênfase4 12 4 3" xfId="7942"/>
    <cellStyle name="20% - Ênfase4 12 4 3 2" xfId="14001"/>
    <cellStyle name="20% - Ênfase4 12 4 3 2 2" xfId="26121"/>
    <cellStyle name="20% - Ênfase4 12 4 3 2 3" xfId="38210"/>
    <cellStyle name="20% - Ênfase4 12 4 3 2 4" xfId="54568"/>
    <cellStyle name="20% - Ênfase4 12 4 3 3" xfId="20061"/>
    <cellStyle name="20% - Ênfase4 12 4 3 4" xfId="32151"/>
    <cellStyle name="20% - Ênfase4 12 4 3 5" xfId="46291"/>
    <cellStyle name="20% - Ênfase4 12 4 4" xfId="9971"/>
    <cellStyle name="20% - Ênfase4 12 4 4 2" xfId="22091"/>
    <cellStyle name="20% - Ênfase4 12 4 4 2 2" xfId="50535"/>
    <cellStyle name="20% - Ênfase4 12 4 4 3" xfId="34180"/>
    <cellStyle name="20% - Ênfase4 12 4 4 4" xfId="42258"/>
    <cellStyle name="20% - Ênfase4 12 4 5" xfId="16031"/>
    <cellStyle name="20% - Ênfase4 12 4 5 2" xfId="48486"/>
    <cellStyle name="20% - Ênfase4 12 4 6" xfId="28121"/>
    <cellStyle name="20% - Ênfase4 12 4 7" xfId="40211"/>
    <cellStyle name="20% - Ênfase4 12 4 8" xfId="3909"/>
    <cellStyle name="20% - Ênfase4 12 5" xfId="4405"/>
    <cellStyle name="20% - Ênfase4 12 5 2" xfId="10465"/>
    <cellStyle name="20% - Ênfase4 12 5 2 2" xfId="22585"/>
    <cellStyle name="20% - Ênfase4 12 5 2 3" xfId="34674"/>
    <cellStyle name="20% - Ênfase4 12 5 2 4" xfId="51031"/>
    <cellStyle name="20% - Ênfase4 12 5 3" xfId="16525"/>
    <cellStyle name="20% - Ênfase4 12 5 4" xfId="28615"/>
    <cellStyle name="20% - Ênfase4 12 5 5" xfId="42754"/>
    <cellStyle name="20% - Ênfase4 12 6" xfId="6436"/>
    <cellStyle name="20% - Ênfase4 12 6 2" xfId="12495"/>
    <cellStyle name="20% - Ênfase4 12 6 2 2" xfId="24615"/>
    <cellStyle name="20% - Ênfase4 12 6 2 3" xfId="36704"/>
    <cellStyle name="20% - Ênfase4 12 6 2 4" xfId="53062"/>
    <cellStyle name="20% - Ênfase4 12 6 3" xfId="18555"/>
    <cellStyle name="20% - Ênfase4 12 6 4" xfId="30645"/>
    <cellStyle name="20% - Ênfase4 12 6 5" xfId="44785"/>
    <cellStyle name="20% - Ênfase4 12 7" xfId="8435"/>
    <cellStyle name="20% - Ênfase4 12 7 2" xfId="20555"/>
    <cellStyle name="20% - Ênfase4 12 7 2 2" xfId="48983"/>
    <cellStyle name="20% - Ênfase4 12 7 3" xfId="32644"/>
    <cellStyle name="20% - Ênfase4 12 7 4" xfId="40706"/>
    <cellStyle name="20% - Ênfase4 12 8" xfId="14495"/>
    <cellStyle name="20% - Ênfase4 12 8 2" xfId="46937"/>
    <cellStyle name="20% - Ênfase4 12 9" xfId="26615"/>
    <cellStyle name="20% - Ênfase4 13" xfId="215"/>
    <cellStyle name="20% - Ênfase4 13 10" xfId="38707"/>
    <cellStyle name="20% - Ênfase4 13 11" xfId="2358"/>
    <cellStyle name="20% - Ênfase4 13 2" xfId="1310"/>
    <cellStyle name="20% - Ênfase4 13 2 2" xfId="5407"/>
    <cellStyle name="20% - Ênfase4 13 2 2 2" xfId="11466"/>
    <cellStyle name="20% - Ênfase4 13 2 2 2 2" xfId="23586"/>
    <cellStyle name="20% - Ênfase4 13 2 2 2 3" xfId="35675"/>
    <cellStyle name="20% - Ênfase4 13 2 2 2 4" xfId="52033"/>
    <cellStyle name="20% - Ênfase4 13 2 2 3" xfId="17526"/>
    <cellStyle name="20% - Ênfase4 13 2 2 4" xfId="29616"/>
    <cellStyle name="20% - Ênfase4 13 2 2 5" xfId="43756"/>
    <cellStyle name="20% - Ênfase4 13 2 3" xfId="7432"/>
    <cellStyle name="20% - Ênfase4 13 2 3 2" xfId="13491"/>
    <cellStyle name="20% - Ênfase4 13 2 3 2 2" xfId="25611"/>
    <cellStyle name="20% - Ênfase4 13 2 3 2 3" xfId="37700"/>
    <cellStyle name="20% - Ênfase4 13 2 3 2 4" xfId="54058"/>
    <cellStyle name="20% - Ênfase4 13 2 3 3" xfId="19551"/>
    <cellStyle name="20% - Ênfase4 13 2 3 4" xfId="31641"/>
    <cellStyle name="20% - Ênfase4 13 2 3 5" xfId="45781"/>
    <cellStyle name="20% - Ênfase4 13 2 4" xfId="9436"/>
    <cellStyle name="20% - Ênfase4 13 2 4 2" xfId="21556"/>
    <cellStyle name="20% - Ênfase4 13 2 4 2 2" xfId="49999"/>
    <cellStyle name="20% - Ênfase4 13 2 4 3" xfId="33645"/>
    <cellStyle name="20% - Ênfase4 13 2 4 4" xfId="41722"/>
    <cellStyle name="20% - Ênfase4 13 2 5" xfId="15496"/>
    <cellStyle name="20% - Ênfase4 13 2 5 2" xfId="47950"/>
    <cellStyle name="20% - Ênfase4 13 2 6" xfId="27611"/>
    <cellStyle name="20% - Ênfase4 13 2 7" xfId="39701"/>
    <cellStyle name="20% - Ênfase4 13 2 8" xfId="3372"/>
    <cellStyle name="20% - Ênfase4 13 3" xfId="801"/>
    <cellStyle name="20% - Ênfase4 13 3 2" xfId="4911"/>
    <cellStyle name="20% - Ênfase4 13 3 2 2" xfId="10970"/>
    <cellStyle name="20% - Ênfase4 13 3 2 2 2" xfId="23090"/>
    <cellStyle name="20% - Ênfase4 13 3 2 2 3" xfId="35179"/>
    <cellStyle name="20% - Ênfase4 13 3 2 2 4" xfId="51537"/>
    <cellStyle name="20% - Ênfase4 13 3 2 3" xfId="17030"/>
    <cellStyle name="20% - Ênfase4 13 3 2 4" xfId="29120"/>
    <cellStyle name="20% - Ênfase4 13 3 2 5" xfId="43260"/>
    <cellStyle name="20% - Ênfase4 13 3 3" xfId="6936"/>
    <cellStyle name="20% - Ênfase4 13 3 3 2" xfId="12995"/>
    <cellStyle name="20% - Ênfase4 13 3 3 2 2" xfId="25115"/>
    <cellStyle name="20% - Ênfase4 13 3 3 2 3" xfId="37204"/>
    <cellStyle name="20% - Ênfase4 13 3 3 2 4" xfId="53562"/>
    <cellStyle name="20% - Ênfase4 13 3 3 3" xfId="19055"/>
    <cellStyle name="20% - Ênfase4 13 3 3 4" xfId="31145"/>
    <cellStyle name="20% - Ênfase4 13 3 3 5" xfId="45285"/>
    <cellStyle name="20% - Ênfase4 13 3 4" xfId="8940"/>
    <cellStyle name="20% - Ênfase4 13 3 4 2" xfId="21060"/>
    <cellStyle name="20% - Ênfase4 13 3 4 2 2" xfId="49494"/>
    <cellStyle name="20% - Ênfase4 13 3 4 3" xfId="33149"/>
    <cellStyle name="20% - Ênfase4 13 3 4 4" xfId="41217"/>
    <cellStyle name="20% - Ênfase4 13 3 5" xfId="15000"/>
    <cellStyle name="20% - Ênfase4 13 3 5 2" xfId="47446"/>
    <cellStyle name="20% - Ênfase4 13 3 6" xfId="27115"/>
    <cellStyle name="20% - Ênfase4 13 3 7" xfId="39205"/>
    <cellStyle name="20% - Ênfase4 13 3 8" xfId="2866"/>
    <cellStyle name="20% - Ênfase4 13 4" xfId="1853"/>
    <cellStyle name="20% - Ênfase4 13 4 2" xfId="5944"/>
    <cellStyle name="20% - Ênfase4 13 4 2 2" xfId="12003"/>
    <cellStyle name="20% - Ênfase4 13 4 2 2 2" xfId="24123"/>
    <cellStyle name="20% - Ênfase4 13 4 2 2 3" xfId="36212"/>
    <cellStyle name="20% - Ênfase4 13 4 2 2 4" xfId="52570"/>
    <cellStyle name="20% - Ênfase4 13 4 2 3" xfId="18063"/>
    <cellStyle name="20% - Ênfase4 13 4 2 4" xfId="30153"/>
    <cellStyle name="20% - Ênfase4 13 4 2 5" xfId="44293"/>
    <cellStyle name="20% - Ênfase4 13 4 3" xfId="7944"/>
    <cellStyle name="20% - Ênfase4 13 4 3 2" xfId="14003"/>
    <cellStyle name="20% - Ênfase4 13 4 3 2 2" xfId="26123"/>
    <cellStyle name="20% - Ênfase4 13 4 3 2 3" xfId="38212"/>
    <cellStyle name="20% - Ênfase4 13 4 3 2 4" xfId="54570"/>
    <cellStyle name="20% - Ênfase4 13 4 3 3" xfId="20063"/>
    <cellStyle name="20% - Ênfase4 13 4 3 4" xfId="32153"/>
    <cellStyle name="20% - Ênfase4 13 4 3 5" xfId="46293"/>
    <cellStyle name="20% - Ênfase4 13 4 4" xfId="9973"/>
    <cellStyle name="20% - Ênfase4 13 4 4 2" xfId="22093"/>
    <cellStyle name="20% - Ênfase4 13 4 4 2 2" xfId="50537"/>
    <cellStyle name="20% - Ênfase4 13 4 4 3" xfId="34182"/>
    <cellStyle name="20% - Ênfase4 13 4 4 4" xfId="42260"/>
    <cellStyle name="20% - Ênfase4 13 4 5" xfId="16033"/>
    <cellStyle name="20% - Ênfase4 13 4 5 2" xfId="48488"/>
    <cellStyle name="20% - Ênfase4 13 4 6" xfId="28123"/>
    <cellStyle name="20% - Ênfase4 13 4 7" xfId="40213"/>
    <cellStyle name="20% - Ênfase4 13 4 8" xfId="3911"/>
    <cellStyle name="20% - Ênfase4 13 5" xfId="4407"/>
    <cellStyle name="20% - Ênfase4 13 5 2" xfId="10467"/>
    <cellStyle name="20% - Ênfase4 13 5 2 2" xfId="22587"/>
    <cellStyle name="20% - Ênfase4 13 5 2 3" xfId="34676"/>
    <cellStyle name="20% - Ênfase4 13 5 2 4" xfId="51033"/>
    <cellStyle name="20% - Ênfase4 13 5 3" xfId="16527"/>
    <cellStyle name="20% - Ênfase4 13 5 4" xfId="28617"/>
    <cellStyle name="20% - Ênfase4 13 5 5" xfId="42756"/>
    <cellStyle name="20% - Ênfase4 13 6" xfId="6438"/>
    <cellStyle name="20% - Ênfase4 13 6 2" xfId="12497"/>
    <cellStyle name="20% - Ênfase4 13 6 2 2" xfId="24617"/>
    <cellStyle name="20% - Ênfase4 13 6 2 3" xfId="36706"/>
    <cellStyle name="20% - Ênfase4 13 6 2 4" xfId="53064"/>
    <cellStyle name="20% - Ênfase4 13 6 3" xfId="18557"/>
    <cellStyle name="20% - Ênfase4 13 6 4" xfId="30647"/>
    <cellStyle name="20% - Ênfase4 13 6 5" xfId="44787"/>
    <cellStyle name="20% - Ênfase4 13 7" xfId="8437"/>
    <cellStyle name="20% - Ênfase4 13 7 2" xfId="20557"/>
    <cellStyle name="20% - Ênfase4 13 7 2 2" xfId="48985"/>
    <cellStyle name="20% - Ênfase4 13 7 3" xfId="32646"/>
    <cellStyle name="20% - Ênfase4 13 7 4" xfId="40708"/>
    <cellStyle name="20% - Ênfase4 13 8" xfId="14497"/>
    <cellStyle name="20% - Ênfase4 13 8 2" xfId="46939"/>
    <cellStyle name="20% - Ênfase4 13 9" xfId="26617"/>
    <cellStyle name="20% - Ênfase4 14" xfId="218"/>
    <cellStyle name="20% - Ênfase4 14 10" xfId="38709"/>
    <cellStyle name="20% - Ênfase4 14 11" xfId="2360"/>
    <cellStyle name="20% - Ênfase4 14 2" xfId="1312"/>
    <cellStyle name="20% - Ênfase4 14 2 2" xfId="5409"/>
    <cellStyle name="20% - Ênfase4 14 2 2 2" xfId="11468"/>
    <cellStyle name="20% - Ênfase4 14 2 2 2 2" xfId="23588"/>
    <cellStyle name="20% - Ênfase4 14 2 2 2 3" xfId="35677"/>
    <cellStyle name="20% - Ênfase4 14 2 2 2 4" xfId="52035"/>
    <cellStyle name="20% - Ênfase4 14 2 2 3" xfId="17528"/>
    <cellStyle name="20% - Ênfase4 14 2 2 4" xfId="29618"/>
    <cellStyle name="20% - Ênfase4 14 2 2 5" xfId="43758"/>
    <cellStyle name="20% - Ênfase4 14 2 3" xfId="7434"/>
    <cellStyle name="20% - Ênfase4 14 2 3 2" xfId="13493"/>
    <cellStyle name="20% - Ênfase4 14 2 3 2 2" xfId="25613"/>
    <cellStyle name="20% - Ênfase4 14 2 3 2 3" xfId="37702"/>
    <cellStyle name="20% - Ênfase4 14 2 3 2 4" xfId="54060"/>
    <cellStyle name="20% - Ênfase4 14 2 3 3" xfId="19553"/>
    <cellStyle name="20% - Ênfase4 14 2 3 4" xfId="31643"/>
    <cellStyle name="20% - Ênfase4 14 2 3 5" xfId="45783"/>
    <cellStyle name="20% - Ênfase4 14 2 4" xfId="9438"/>
    <cellStyle name="20% - Ênfase4 14 2 4 2" xfId="21558"/>
    <cellStyle name="20% - Ênfase4 14 2 4 2 2" xfId="50001"/>
    <cellStyle name="20% - Ênfase4 14 2 4 3" xfId="33647"/>
    <cellStyle name="20% - Ênfase4 14 2 4 4" xfId="41724"/>
    <cellStyle name="20% - Ênfase4 14 2 5" xfId="15498"/>
    <cellStyle name="20% - Ênfase4 14 2 5 2" xfId="47952"/>
    <cellStyle name="20% - Ênfase4 14 2 6" xfId="27613"/>
    <cellStyle name="20% - Ênfase4 14 2 7" xfId="39703"/>
    <cellStyle name="20% - Ênfase4 14 2 8" xfId="3374"/>
    <cellStyle name="20% - Ênfase4 14 3" xfId="803"/>
    <cellStyle name="20% - Ênfase4 14 3 2" xfId="4913"/>
    <cellStyle name="20% - Ênfase4 14 3 2 2" xfId="10972"/>
    <cellStyle name="20% - Ênfase4 14 3 2 2 2" xfId="23092"/>
    <cellStyle name="20% - Ênfase4 14 3 2 2 3" xfId="35181"/>
    <cellStyle name="20% - Ênfase4 14 3 2 2 4" xfId="51539"/>
    <cellStyle name="20% - Ênfase4 14 3 2 3" xfId="17032"/>
    <cellStyle name="20% - Ênfase4 14 3 2 4" xfId="29122"/>
    <cellStyle name="20% - Ênfase4 14 3 2 5" xfId="43262"/>
    <cellStyle name="20% - Ênfase4 14 3 3" xfId="6938"/>
    <cellStyle name="20% - Ênfase4 14 3 3 2" xfId="12997"/>
    <cellStyle name="20% - Ênfase4 14 3 3 2 2" xfId="25117"/>
    <cellStyle name="20% - Ênfase4 14 3 3 2 3" xfId="37206"/>
    <cellStyle name="20% - Ênfase4 14 3 3 2 4" xfId="53564"/>
    <cellStyle name="20% - Ênfase4 14 3 3 3" xfId="19057"/>
    <cellStyle name="20% - Ênfase4 14 3 3 4" xfId="31147"/>
    <cellStyle name="20% - Ênfase4 14 3 3 5" xfId="45287"/>
    <cellStyle name="20% - Ênfase4 14 3 4" xfId="8942"/>
    <cellStyle name="20% - Ênfase4 14 3 4 2" xfId="21062"/>
    <cellStyle name="20% - Ênfase4 14 3 4 2 2" xfId="49496"/>
    <cellStyle name="20% - Ênfase4 14 3 4 3" xfId="33151"/>
    <cellStyle name="20% - Ênfase4 14 3 4 4" xfId="41219"/>
    <cellStyle name="20% - Ênfase4 14 3 5" xfId="15002"/>
    <cellStyle name="20% - Ênfase4 14 3 5 2" xfId="47448"/>
    <cellStyle name="20% - Ênfase4 14 3 6" xfId="27117"/>
    <cellStyle name="20% - Ênfase4 14 3 7" xfId="39207"/>
    <cellStyle name="20% - Ênfase4 14 3 8" xfId="2868"/>
    <cellStyle name="20% - Ênfase4 14 4" xfId="1855"/>
    <cellStyle name="20% - Ênfase4 14 4 2" xfId="5946"/>
    <cellStyle name="20% - Ênfase4 14 4 2 2" xfId="12005"/>
    <cellStyle name="20% - Ênfase4 14 4 2 2 2" xfId="24125"/>
    <cellStyle name="20% - Ênfase4 14 4 2 2 3" xfId="36214"/>
    <cellStyle name="20% - Ênfase4 14 4 2 2 4" xfId="52572"/>
    <cellStyle name="20% - Ênfase4 14 4 2 3" xfId="18065"/>
    <cellStyle name="20% - Ênfase4 14 4 2 4" xfId="30155"/>
    <cellStyle name="20% - Ênfase4 14 4 2 5" xfId="44295"/>
    <cellStyle name="20% - Ênfase4 14 4 3" xfId="7946"/>
    <cellStyle name="20% - Ênfase4 14 4 3 2" xfId="14005"/>
    <cellStyle name="20% - Ênfase4 14 4 3 2 2" xfId="26125"/>
    <cellStyle name="20% - Ênfase4 14 4 3 2 3" xfId="38214"/>
    <cellStyle name="20% - Ênfase4 14 4 3 2 4" xfId="54572"/>
    <cellStyle name="20% - Ênfase4 14 4 3 3" xfId="20065"/>
    <cellStyle name="20% - Ênfase4 14 4 3 4" xfId="32155"/>
    <cellStyle name="20% - Ênfase4 14 4 3 5" xfId="46295"/>
    <cellStyle name="20% - Ênfase4 14 4 4" xfId="9975"/>
    <cellStyle name="20% - Ênfase4 14 4 4 2" xfId="22095"/>
    <cellStyle name="20% - Ênfase4 14 4 4 2 2" xfId="50539"/>
    <cellStyle name="20% - Ênfase4 14 4 4 3" xfId="34184"/>
    <cellStyle name="20% - Ênfase4 14 4 4 4" xfId="42262"/>
    <cellStyle name="20% - Ênfase4 14 4 5" xfId="16035"/>
    <cellStyle name="20% - Ênfase4 14 4 5 2" xfId="48490"/>
    <cellStyle name="20% - Ênfase4 14 4 6" xfId="28125"/>
    <cellStyle name="20% - Ênfase4 14 4 7" xfId="40215"/>
    <cellStyle name="20% - Ênfase4 14 4 8" xfId="3913"/>
    <cellStyle name="20% - Ênfase4 14 5" xfId="4409"/>
    <cellStyle name="20% - Ênfase4 14 5 2" xfId="10469"/>
    <cellStyle name="20% - Ênfase4 14 5 2 2" xfId="22589"/>
    <cellStyle name="20% - Ênfase4 14 5 2 3" xfId="34678"/>
    <cellStyle name="20% - Ênfase4 14 5 2 4" xfId="51035"/>
    <cellStyle name="20% - Ênfase4 14 5 3" xfId="16529"/>
    <cellStyle name="20% - Ênfase4 14 5 4" xfId="28619"/>
    <cellStyle name="20% - Ênfase4 14 5 5" xfId="42758"/>
    <cellStyle name="20% - Ênfase4 14 6" xfId="6440"/>
    <cellStyle name="20% - Ênfase4 14 6 2" xfId="12499"/>
    <cellStyle name="20% - Ênfase4 14 6 2 2" xfId="24619"/>
    <cellStyle name="20% - Ênfase4 14 6 2 3" xfId="36708"/>
    <cellStyle name="20% - Ênfase4 14 6 2 4" xfId="53066"/>
    <cellStyle name="20% - Ênfase4 14 6 3" xfId="18559"/>
    <cellStyle name="20% - Ênfase4 14 6 4" xfId="30649"/>
    <cellStyle name="20% - Ênfase4 14 6 5" xfId="44789"/>
    <cellStyle name="20% - Ênfase4 14 7" xfId="8439"/>
    <cellStyle name="20% - Ênfase4 14 7 2" xfId="20559"/>
    <cellStyle name="20% - Ênfase4 14 7 2 2" xfId="48987"/>
    <cellStyle name="20% - Ênfase4 14 7 3" xfId="32648"/>
    <cellStyle name="20% - Ênfase4 14 7 4" xfId="40710"/>
    <cellStyle name="20% - Ênfase4 14 8" xfId="14499"/>
    <cellStyle name="20% - Ênfase4 14 8 2" xfId="46941"/>
    <cellStyle name="20% - Ênfase4 14 9" xfId="26619"/>
    <cellStyle name="20% - Ênfase4 15" xfId="221"/>
    <cellStyle name="20% - Ênfase4 15 10" xfId="38711"/>
    <cellStyle name="20% - Ênfase4 15 11" xfId="2362"/>
    <cellStyle name="20% - Ênfase4 15 2" xfId="1314"/>
    <cellStyle name="20% - Ênfase4 15 2 2" xfId="5411"/>
    <cellStyle name="20% - Ênfase4 15 2 2 2" xfId="11470"/>
    <cellStyle name="20% - Ênfase4 15 2 2 2 2" xfId="23590"/>
    <cellStyle name="20% - Ênfase4 15 2 2 2 3" xfId="35679"/>
    <cellStyle name="20% - Ênfase4 15 2 2 2 4" xfId="52037"/>
    <cellStyle name="20% - Ênfase4 15 2 2 3" xfId="17530"/>
    <cellStyle name="20% - Ênfase4 15 2 2 4" xfId="29620"/>
    <cellStyle name="20% - Ênfase4 15 2 2 5" xfId="43760"/>
    <cellStyle name="20% - Ênfase4 15 2 3" xfId="7436"/>
    <cellStyle name="20% - Ênfase4 15 2 3 2" xfId="13495"/>
    <cellStyle name="20% - Ênfase4 15 2 3 2 2" xfId="25615"/>
    <cellStyle name="20% - Ênfase4 15 2 3 2 3" xfId="37704"/>
    <cellStyle name="20% - Ênfase4 15 2 3 2 4" xfId="54062"/>
    <cellStyle name="20% - Ênfase4 15 2 3 3" xfId="19555"/>
    <cellStyle name="20% - Ênfase4 15 2 3 4" xfId="31645"/>
    <cellStyle name="20% - Ênfase4 15 2 3 5" xfId="45785"/>
    <cellStyle name="20% - Ênfase4 15 2 4" xfId="9440"/>
    <cellStyle name="20% - Ênfase4 15 2 4 2" xfId="21560"/>
    <cellStyle name="20% - Ênfase4 15 2 4 2 2" xfId="50003"/>
    <cellStyle name="20% - Ênfase4 15 2 4 3" xfId="33649"/>
    <cellStyle name="20% - Ênfase4 15 2 4 4" xfId="41726"/>
    <cellStyle name="20% - Ênfase4 15 2 5" xfId="15500"/>
    <cellStyle name="20% - Ênfase4 15 2 5 2" xfId="47954"/>
    <cellStyle name="20% - Ênfase4 15 2 6" xfId="27615"/>
    <cellStyle name="20% - Ênfase4 15 2 7" xfId="39705"/>
    <cellStyle name="20% - Ênfase4 15 2 8" xfId="3376"/>
    <cellStyle name="20% - Ênfase4 15 3" xfId="805"/>
    <cellStyle name="20% - Ênfase4 15 3 2" xfId="4915"/>
    <cellStyle name="20% - Ênfase4 15 3 2 2" xfId="10974"/>
    <cellStyle name="20% - Ênfase4 15 3 2 2 2" xfId="23094"/>
    <cellStyle name="20% - Ênfase4 15 3 2 2 3" xfId="35183"/>
    <cellStyle name="20% - Ênfase4 15 3 2 2 4" xfId="51541"/>
    <cellStyle name="20% - Ênfase4 15 3 2 3" xfId="17034"/>
    <cellStyle name="20% - Ênfase4 15 3 2 4" xfId="29124"/>
    <cellStyle name="20% - Ênfase4 15 3 2 5" xfId="43264"/>
    <cellStyle name="20% - Ênfase4 15 3 3" xfId="6940"/>
    <cellStyle name="20% - Ênfase4 15 3 3 2" xfId="12999"/>
    <cellStyle name="20% - Ênfase4 15 3 3 2 2" xfId="25119"/>
    <cellStyle name="20% - Ênfase4 15 3 3 2 3" xfId="37208"/>
    <cellStyle name="20% - Ênfase4 15 3 3 2 4" xfId="53566"/>
    <cellStyle name="20% - Ênfase4 15 3 3 3" xfId="19059"/>
    <cellStyle name="20% - Ênfase4 15 3 3 4" xfId="31149"/>
    <cellStyle name="20% - Ênfase4 15 3 3 5" xfId="45289"/>
    <cellStyle name="20% - Ênfase4 15 3 4" xfId="8944"/>
    <cellStyle name="20% - Ênfase4 15 3 4 2" xfId="21064"/>
    <cellStyle name="20% - Ênfase4 15 3 4 2 2" xfId="49498"/>
    <cellStyle name="20% - Ênfase4 15 3 4 3" xfId="33153"/>
    <cellStyle name="20% - Ênfase4 15 3 4 4" xfId="41221"/>
    <cellStyle name="20% - Ênfase4 15 3 5" xfId="15004"/>
    <cellStyle name="20% - Ênfase4 15 3 5 2" xfId="47450"/>
    <cellStyle name="20% - Ênfase4 15 3 6" xfId="27119"/>
    <cellStyle name="20% - Ênfase4 15 3 7" xfId="39209"/>
    <cellStyle name="20% - Ênfase4 15 3 8" xfId="2870"/>
    <cellStyle name="20% - Ênfase4 15 4" xfId="1857"/>
    <cellStyle name="20% - Ênfase4 15 4 2" xfId="5948"/>
    <cellStyle name="20% - Ênfase4 15 4 2 2" xfId="12007"/>
    <cellStyle name="20% - Ênfase4 15 4 2 2 2" xfId="24127"/>
    <cellStyle name="20% - Ênfase4 15 4 2 2 3" xfId="36216"/>
    <cellStyle name="20% - Ênfase4 15 4 2 2 4" xfId="52574"/>
    <cellStyle name="20% - Ênfase4 15 4 2 3" xfId="18067"/>
    <cellStyle name="20% - Ênfase4 15 4 2 4" xfId="30157"/>
    <cellStyle name="20% - Ênfase4 15 4 2 5" xfId="44297"/>
    <cellStyle name="20% - Ênfase4 15 4 3" xfId="7948"/>
    <cellStyle name="20% - Ênfase4 15 4 3 2" xfId="14007"/>
    <cellStyle name="20% - Ênfase4 15 4 3 2 2" xfId="26127"/>
    <cellStyle name="20% - Ênfase4 15 4 3 2 3" xfId="38216"/>
    <cellStyle name="20% - Ênfase4 15 4 3 2 4" xfId="54574"/>
    <cellStyle name="20% - Ênfase4 15 4 3 3" xfId="20067"/>
    <cellStyle name="20% - Ênfase4 15 4 3 4" xfId="32157"/>
    <cellStyle name="20% - Ênfase4 15 4 3 5" xfId="46297"/>
    <cellStyle name="20% - Ênfase4 15 4 4" xfId="9977"/>
    <cellStyle name="20% - Ênfase4 15 4 4 2" xfId="22097"/>
    <cellStyle name="20% - Ênfase4 15 4 4 2 2" xfId="50541"/>
    <cellStyle name="20% - Ênfase4 15 4 4 3" xfId="34186"/>
    <cellStyle name="20% - Ênfase4 15 4 4 4" xfId="42264"/>
    <cellStyle name="20% - Ênfase4 15 4 5" xfId="16037"/>
    <cellStyle name="20% - Ênfase4 15 4 5 2" xfId="48492"/>
    <cellStyle name="20% - Ênfase4 15 4 6" xfId="28127"/>
    <cellStyle name="20% - Ênfase4 15 4 7" xfId="40217"/>
    <cellStyle name="20% - Ênfase4 15 4 8" xfId="3915"/>
    <cellStyle name="20% - Ênfase4 15 5" xfId="4411"/>
    <cellStyle name="20% - Ênfase4 15 5 2" xfId="10471"/>
    <cellStyle name="20% - Ênfase4 15 5 2 2" xfId="22591"/>
    <cellStyle name="20% - Ênfase4 15 5 2 3" xfId="34680"/>
    <cellStyle name="20% - Ênfase4 15 5 2 4" xfId="51037"/>
    <cellStyle name="20% - Ênfase4 15 5 3" xfId="16531"/>
    <cellStyle name="20% - Ênfase4 15 5 4" xfId="28621"/>
    <cellStyle name="20% - Ênfase4 15 5 5" xfId="42760"/>
    <cellStyle name="20% - Ênfase4 15 6" xfId="6442"/>
    <cellStyle name="20% - Ênfase4 15 6 2" xfId="12501"/>
    <cellStyle name="20% - Ênfase4 15 6 2 2" xfId="24621"/>
    <cellStyle name="20% - Ênfase4 15 6 2 3" xfId="36710"/>
    <cellStyle name="20% - Ênfase4 15 6 2 4" xfId="53068"/>
    <cellStyle name="20% - Ênfase4 15 6 3" xfId="18561"/>
    <cellStyle name="20% - Ênfase4 15 6 4" xfId="30651"/>
    <cellStyle name="20% - Ênfase4 15 6 5" xfId="44791"/>
    <cellStyle name="20% - Ênfase4 15 7" xfId="8441"/>
    <cellStyle name="20% - Ênfase4 15 7 2" xfId="20561"/>
    <cellStyle name="20% - Ênfase4 15 7 2 2" xfId="48989"/>
    <cellStyle name="20% - Ênfase4 15 7 3" xfId="32650"/>
    <cellStyle name="20% - Ênfase4 15 7 4" xfId="40712"/>
    <cellStyle name="20% - Ênfase4 15 8" xfId="14501"/>
    <cellStyle name="20% - Ênfase4 15 8 2" xfId="46943"/>
    <cellStyle name="20% - Ênfase4 15 9" xfId="26621"/>
    <cellStyle name="20% - Ênfase4 16" xfId="225"/>
    <cellStyle name="20% - Ênfase4 16 10" xfId="38714"/>
    <cellStyle name="20% - Ênfase4 16 11" xfId="2365"/>
    <cellStyle name="20% - Ênfase4 16 2" xfId="1317"/>
    <cellStyle name="20% - Ênfase4 16 2 2" xfId="5414"/>
    <cellStyle name="20% - Ênfase4 16 2 2 2" xfId="11473"/>
    <cellStyle name="20% - Ênfase4 16 2 2 2 2" xfId="23593"/>
    <cellStyle name="20% - Ênfase4 16 2 2 2 3" xfId="35682"/>
    <cellStyle name="20% - Ênfase4 16 2 2 2 4" xfId="52040"/>
    <cellStyle name="20% - Ênfase4 16 2 2 3" xfId="17533"/>
    <cellStyle name="20% - Ênfase4 16 2 2 4" xfId="29623"/>
    <cellStyle name="20% - Ênfase4 16 2 2 5" xfId="43763"/>
    <cellStyle name="20% - Ênfase4 16 2 3" xfId="7439"/>
    <cellStyle name="20% - Ênfase4 16 2 3 2" xfId="13498"/>
    <cellStyle name="20% - Ênfase4 16 2 3 2 2" xfId="25618"/>
    <cellStyle name="20% - Ênfase4 16 2 3 2 3" xfId="37707"/>
    <cellStyle name="20% - Ênfase4 16 2 3 2 4" xfId="54065"/>
    <cellStyle name="20% - Ênfase4 16 2 3 3" xfId="19558"/>
    <cellStyle name="20% - Ênfase4 16 2 3 4" xfId="31648"/>
    <cellStyle name="20% - Ênfase4 16 2 3 5" xfId="45788"/>
    <cellStyle name="20% - Ênfase4 16 2 4" xfId="9443"/>
    <cellStyle name="20% - Ênfase4 16 2 4 2" xfId="21563"/>
    <cellStyle name="20% - Ênfase4 16 2 4 2 2" xfId="50006"/>
    <cellStyle name="20% - Ênfase4 16 2 4 3" xfId="33652"/>
    <cellStyle name="20% - Ênfase4 16 2 4 4" xfId="41729"/>
    <cellStyle name="20% - Ênfase4 16 2 5" xfId="15503"/>
    <cellStyle name="20% - Ênfase4 16 2 5 2" xfId="47957"/>
    <cellStyle name="20% - Ênfase4 16 2 6" xfId="27618"/>
    <cellStyle name="20% - Ênfase4 16 2 7" xfId="39708"/>
    <cellStyle name="20% - Ênfase4 16 2 8" xfId="3379"/>
    <cellStyle name="20% - Ênfase4 16 3" xfId="808"/>
    <cellStyle name="20% - Ênfase4 16 3 2" xfId="4918"/>
    <cellStyle name="20% - Ênfase4 16 3 2 2" xfId="10977"/>
    <cellStyle name="20% - Ênfase4 16 3 2 2 2" xfId="23097"/>
    <cellStyle name="20% - Ênfase4 16 3 2 2 3" xfId="35186"/>
    <cellStyle name="20% - Ênfase4 16 3 2 2 4" xfId="51544"/>
    <cellStyle name="20% - Ênfase4 16 3 2 3" xfId="17037"/>
    <cellStyle name="20% - Ênfase4 16 3 2 4" xfId="29127"/>
    <cellStyle name="20% - Ênfase4 16 3 2 5" xfId="43267"/>
    <cellStyle name="20% - Ênfase4 16 3 3" xfId="6943"/>
    <cellStyle name="20% - Ênfase4 16 3 3 2" xfId="13002"/>
    <cellStyle name="20% - Ênfase4 16 3 3 2 2" xfId="25122"/>
    <cellStyle name="20% - Ênfase4 16 3 3 2 3" xfId="37211"/>
    <cellStyle name="20% - Ênfase4 16 3 3 2 4" xfId="53569"/>
    <cellStyle name="20% - Ênfase4 16 3 3 3" xfId="19062"/>
    <cellStyle name="20% - Ênfase4 16 3 3 4" xfId="31152"/>
    <cellStyle name="20% - Ênfase4 16 3 3 5" xfId="45292"/>
    <cellStyle name="20% - Ênfase4 16 3 4" xfId="8947"/>
    <cellStyle name="20% - Ênfase4 16 3 4 2" xfId="21067"/>
    <cellStyle name="20% - Ênfase4 16 3 4 2 2" xfId="49501"/>
    <cellStyle name="20% - Ênfase4 16 3 4 3" xfId="33156"/>
    <cellStyle name="20% - Ênfase4 16 3 4 4" xfId="41224"/>
    <cellStyle name="20% - Ênfase4 16 3 5" xfId="15007"/>
    <cellStyle name="20% - Ênfase4 16 3 5 2" xfId="47453"/>
    <cellStyle name="20% - Ênfase4 16 3 6" xfId="27122"/>
    <cellStyle name="20% - Ênfase4 16 3 7" xfId="39212"/>
    <cellStyle name="20% - Ênfase4 16 3 8" xfId="2873"/>
    <cellStyle name="20% - Ênfase4 16 4" xfId="1860"/>
    <cellStyle name="20% - Ênfase4 16 4 2" xfId="5951"/>
    <cellStyle name="20% - Ênfase4 16 4 2 2" xfId="12010"/>
    <cellStyle name="20% - Ênfase4 16 4 2 2 2" xfId="24130"/>
    <cellStyle name="20% - Ênfase4 16 4 2 2 3" xfId="36219"/>
    <cellStyle name="20% - Ênfase4 16 4 2 2 4" xfId="52577"/>
    <cellStyle name="20% - Ênfase4 16 4 2 3" xfId="18070"/>
    <cellStyle name="20% - Ênfase4 16 4 2 4" xfId="30160"/>
    <cellStyle name="20% - Ênfase4 16 4 2 5" xfId="44300"/>
    <cellStyle name="20% - Ênfase4 16 4 3" xfId="7951"/>
    <cellStyle name="20% - Ênfase4 16 4 3 2" xfId="14010"/>
    <cellStyle name="20% - Ênfase4 16 4 3 2 2" xfId="26130"/>
    <cellStyle name="20% - Ênfase4 16 4 3 2 3" xfId="38219"/>
    <cellStyle name="20% - Ênfase4 16 4 3 2 4" xfId="54577"/>
    <cellStyle name="20% - Ênfase4 16 4 3 3" xfId="20070"/>
    <cellStyle name="20% - Ênfase4 16 4 3 4" xfId="32160"/>
    <cellStyle name="20% - Ênfase4 16 4 3 5" xfId="46300"/>
    <cellStyle name="20% - Ênfase4 16 4 4" xfId="9980"/>
    <cellStyle name="20% - Ênfase4 16 4 4 2" xfId="22100"/>
    <cellStyle name="20% - Ênfase4 16 4 4 2 2" xfId="50544"/>
    <cellStyle name="20% - Ênfase4 16 4 4 3" xfId="34189"/>
    <cellStyle name="20% - Ênfase4 16 4 4 4" xfId="42267"/>
    <cellStyle name="20% - Ênfase4 16 4 5" xfId="16040"/>
    <cellStyle name="20% - Ênfase4 16 4 5 2" xfId="48495"/>
    <cellStyle name="20% - Ênfase4 16 4 6" xfId="28130"/>
    <cellStyle name="20% - Ênfase4 16 4 7" xfId="40220"/>
    <cellStyle name="20% - Ênfase4 16 4 8" xfId="3918"/>
    <cellStyle name="20% - Ênfase4 16 5" xfId="4414"/>
    <cellStyle name="20% - Ênfase4 16 5 2" xfId="10474"/>
    <cellStyle name="20% - Ênfase4 16 5 2 2" xfId="22594"/>
    <cellStyle name="20% - Ênfase4 16 5 2 3" xfId="34683"/>
    <cellStyle name="20% - Ênfase4 16 5 2 4" xfId="51040"/>
    <cellStyle name="20% - Ênfase4 16 5 3" xfId="16534"/>
    <cellStyle name="20% - Ênfase4 16 5 4" xfId="28624"/>
    <cellStyle name="20% - Ênfase4 16 5 5" xfId="42763"/>
    <cellStyle name="20% - Ênfase4 16 6" xfId="6445"/>
    <cellStyle name="20% - Ênfase4 16 6 2" xfId="12504"/>
    <cellStyle name="20% - Ênfase4 16 6 2 2" xfId="24624"/>
    <cellStyle name="20% - Ênfase4 16 6 2 3" xfId="36713"/>
    <cellStyle name="20% - Ênfase4 16 6 2 4" xfId="53071"/>
    <cellStyle name="20% - Ênfase4 16 6 3" xfId="18564"/>
    <cellStyle name="20% - Ênfase4 16 6 4" xfId="30654"/>
    <cellStyle name="20% - Ênfase4 16 6 5" xfId="44794"/>
    <cellStyle name="20% - Ênfase4 16 7" xfId="8444"/>
    <cellStyle name="20% - Ênfase4 16 7 2" xfId="20564"/>
    <cellStyle name="20% - Ênfase4 16 7 2 2" xfId="48992"/>
    <cellStyle name="20% - Ênfase4 16 7 3" xfId="32653"/>
    <cellStyle name="20% - Ênfase4 16 7 4" xfId="40715"/>
    <cellStyle name="20% - Ênfase4 16 8" xfId="14504"/>
    <cellStyle name="20% - Ênfase4 16 8 2" xfId="46946"/>
    <cellStyle name="20% - Ênfase4 16 9" xfId="26624"/>
    <cellStyle name="20% - Ênfase4 17" xfId="229"/>
    <cellStyle name="20% - Ênfase4 17 10" xfId="38717"/>
    <cellStyle name="20% - Ênfase4 17 11" xfId="2368"/>
    <cellStyle name="20% - Ênfase4 17 2" xfId="1320"/>
    <cellStyle name="20% - Ênfase4 17 2 2" xfId="5417"/>
    <cellStyle name="20% - Ênfase4 17 2 2 2" xfId="11476"/>
    <cellStyle name="20% - Ênfase4 17 2 2 2 2" xfId="23596"/>
    <cellStyle name="20% - Ênfase4 17 2 2 2 3" xfId="35685"/>
    <cellStyle name="20% - Ênfase4 17 2 2 2 4" xfId="52043"/>
    <cellStyle name="20% - Ênfase4 17 2 2 3" xfId="17536"/>
    <cellStyle name="20% - Ênfase4 17 2 2 4" xfId="29626"/>
    <cellStyle name="20% - Ênfase4 17 2 2 5" xfId="43766"/>
    <cellStyle name="20% - Ênfase4 17 2 3" xfId="7442"/>
    <cellStyle name="20% - Ênfase4 17 2 3 2" xfId="13501"/>
    <cellStyle name="20% - Ênfase4 17 2 3 2 2" xfId="25621"/>
    <cellStyle name="20% - Ênfase4 17 2 3 2 3" xfId="37710"/>
    <cellStyle name="20% - Ênfase4 17 2 3 2 4" xfId="54068"/>
    <cellStyle name="20% - Ênfase4 17 2 3 3" xfId="19561"/>
    <cellStyle name="20% - Ênfase4 17 2 3 4" xfId="31651"/>
    <cellStyle name="20% - Ênfase4 17 2 3 5" xfId="45791"/>
    <cellStyle name="20% - Ênfase4 17 2 4" xfId="9446"/>
    <cellStyle name="20% - Ênfase4 17 2 4 2" xfId="21566"/>
    <cellStyle name="20% - Ênfase4 17 2 4 2 2" xfId="50009"/>
    <cellStyle name="20% - Ênfase4 17 2 4 3" xfId="33655"/>
    <cellStyle name="20% - Ênfase4 17 2 4 4" xfId="41732"/>
    <cellStyle name="20% - Ênfase4 17 2 5" xfId="15506"/>
    <cellStyle name="20% - Ênfase4 17 2 5 2" xfId="47960"/>
    <cellStyle name="20% - Ênfase4 17 2 6" xfId="27621"/>
    <cellStyle name="20% - Ênfase4 17 2 7" xfId="39711"/>
    <cellStyle name="20% - Ênfase4 17 2 8" xfId="3382"/>
    <cellStyle name="20% - Ênfase4 17 3" xfId="811"/>
    <cellStyle name="20% - Ênfase4 17 3 2" xfId="4921"/>
    <cellStyle name="20% - Ênfase4 17 3 2 2" xfId="10980"/>
    <cellStyle name="20% - Ênfase4 17 3 2 2 2" xfId="23100"/>
    <cellStyle name="20% - Ênfase4 17 3 2 2 3" xfId="35189"/>
    <cellStyle name="20% - Ênfase4 17 3 2 2 4" xfId="51547"/>
    <cellStyle name="20% - Ênfase4 17 3 2 3" xfId="17040"/>
    <cellStyle name="20% - Ênfase4 17 3 2 4" xfId="29130"/>
    <cellStyle name="20% - Ênfase4 17 3 2 5" xfId="43270"/>
    <cellStyle name="20% - Ênfase4 17 3 3" xfId="6946"/>
    <cellStyle name="20% - Ênfase4 17 3 3 2" xfId="13005"/>
    <cellStyle name="20% - Ênfase4 17 3 3 2 2" xfId="25125"/>
    <cellStyle name="20% - Ênfase4 17 3 3 2 3" xfId="37214"/>
    <cellStyle name="20% - Ênfase4 17 3 3 2 4" xfId="53572"/>
    <cellStyle name="20% - Ênfase4 17 3 3 3" xfId="19065"/>
    <cellStyle name="20% - Ênfase4 17 3 3 4" xfId="31155"/>
    <cellStyle name="20% - Ênfase4 17 3 3 5" xfId="45295"/>
    <cellStyle name="20% - Ênfase4 17 3 4" xfId="8950"/>
    <cellStyle name="20% - Ênfase4 17 3 4 2" xfId="21070"/>
    <cellStyle name="20% - Ênfase4 17 3 4 2 2" xfId="49504"/>
    <cellStyle name="20% - Ênfase4 17 3 4 3" xfId="33159"/>
    <cellStyle name="20% - Ênfase4 17 3 4 4" xfId="41227"/>
    <cellStyle name="20% - Ênfase4 17 3 5" xfId="15010"/>
    <cellStyle name="20% - Ênfase4 17 3 5 2" xfId="47456"/>
    <cellStyle name="20% - Ênfase4 17 3 6" xfId="27125"/>
    <cellStyle name="20% - Ênfase4 17 3 7" xfId="39215"/>
    <cellStyle name="20% - Ênfase4 17 3 8" xfId="2876"/>
    <cellStyle name="20% - Ênfase4 17 4" xfId="1863"/>
    <cellStyle name="20% - Ênfase4 17 4 2" xfId="5954"/>
    <cellStyle name="20% - Ênfase4 17 4 2 2" xfId="12013"/>
    <cellStyle name="20% - Ênfase4 17 4 2 2 2" xfId="24133"/>
    <cellStyle name="20% - Ênfase4 17 4 2 2 3" xfId="36222"/>
    <cellStyle name="20% - Ênfase4 17 4 2 2 4" xfId="52580"/>
    <cellStyle name="20% - Ênfase4 17 4 2 3" xfId="18073"/>
    <cellStyle name="20% - Ênfase4 17 4 2 4" xfId="30163"/>
    <cellStyle name="20% - Ênfase4 17 4 2 5" xfId="44303"/>
    <cellStyle name="20% - Ênfase4 17 4 3" xfId="7954"/>
    <cellStyle name="20% - Ênfase4 17 4 3 2" xfId="14013"/>
    <cellStyle name="20% - Ênfase4 17 4 3 2 2" xfId="26133"/>
    <cellStyle name="20% - Ênfase4 17 4 3 2 3" xfId="38222"/>
    <cellStyle name="20% - Ênfase4 17 4 3 2 4" xfId="54580"/>
    <cellStyle name="20% - Ênfase4 17 4 3 3" xfId="20073"/>
    <cellStyle name="20% - Ênfase4 17 4 3 4" xfId="32163"/>
    <cellStyle name="20% - Ênfase4 17 4 3 5" xfId="46303"/>
    <cellStyle name="20% - Ênfase4 17 4 4" xfId="9983"/>
    <cellStyle name="20% - Ênfase4 17 4 4 2" xfId="22103"/>
    <cellStyle name="20% - Ênfase4 17 4 4 2 2" xfId="50547"/>
    <cellStyle name="20% - Ênfase4 17 4 4 3" xfId="34192"/>
    <cellStyle name="20% - Ênfase4 17 4 4 4" xfId="42270"/>
    <cellStyle name="20% - Ênfase4 17 4 5" xfId="16043"/>
    <cellStyle name="20% - Ênfase4 17 4 5 2" xfId="48498"/>
    <cellStyle name="20% - Ênfase4 17 4 6" xfId="28133"/>
    <cellStyle name="20% - Ênfase4 17 4 7" xfId="40223"/>
    <cellStyle name="20% - Ênfase4 17 4 8" xfId="3921"/>
    <cellStyle name="20% - Ênfase4 17 5" xfId="4417"/>
    <cellStyle name="20% - Ênfase4 17 5 2" xfId="10477"/>
    <cellStyle name="20% - Ênfase4 17 5 2 2" xfId="22597"/>
    <cellStyle name="20% - Ênfase4 17 5 2 3" xfId="34686"/>
    <cellStyle name="20% - Ênfase4 17 5 2 4" xfId="51043"/>
    <cellStyle name="20% - Ênfase4 17 5 3" xfId="16537"/>
    <cellStyle name="20% - Ênfase4 17 5 4" xfId="28627"/>
    <cellStyle name="20% - Ênfase4 17 5 5" xfId="42766"/>
    <cellStyle name="20% - Ênfase4 17 6" xfId="6448"/>
    <cellStyle name="20% - Ênfase4 17 6 2" xfId="12507"/>
    <cellStyle name="20% - Ênfase4 17 6 2 2" xfId="24627"/>
    <cellStyle name="20% - Ênfase4 17 6 2 3" xfId="36716"/>
    <cellStyle name="20% - Ênfase4 17 6 2 4" xfId="53074"/>
    <cellStyle name="20% - Ênfase4 17 6 3" xfId="18567"/>
    <cellStyle name="20% - Ênfase4 17 6 4" xfId="30657"/>
    <cellStyle name="20% - Ênfase4 17 6 5" xfId="44797"/>
    <cellStyle name="20% - Ênfase4 17 7" xfId="8447"/>
    <cellStyle name="20% - Ênfase4 17 7 2" xfId="20567"/>
    <cellStyle name="20% - Ênfase4 17 7 2 2" xfId="48995"/>
    <cellStyle name="20% - Ênfase4 17 7 3" xfId="32656"/>
    <cellStyle name="20% - Ênfase4 17 7 4" xfId="40718"/>
    <cellStyle name="20% - Ênfase4 17 8" xfId="14507"/>
    <cellStyle name="20% - Ênfase4 17 8 2" xfId="46949"/>
    <cellStyle name="20% - Ênfase4 17 9" xfId="26627"/>
    <cellStyle name="20% - Ênfase4 18" xfId="232"/>
    <cellStyle name="20% - Ênfase4 18 10" xfId="38719"/>
    <cellStyle name="20% - Ênfase4 18 11" xfId="2370"/>
    <cellStyle name="20% - Ênfase4 18 2" xfId="1322"/>
    <cellStyle name="20% - Ênfase4 18 2 2" xfId="5419"/>
    <cellStyle name="20% - Ênfase4 18 2 2 2" xfId="11478"/>
    <cellStyle name="20% - Ênfase4 18 2 2 2 2" xfId="23598"/>
    <cellStyle name="20% - Ênfase4 18 2 2 2 3" xfId="35687"/>
    <cellStyle name="20% - Ênfase4 18 2 2 2 4" xfId="52045"/>
    <cellStyle name="20% - Ênfase4 18 2 2 3" xfId="17538"/>
    <cellStyle name="20% - Ênfase4 18 2 2 4" xfId="29628"/>
    <cellStyle name="20% - Ênfase4 18 2 2 5" xfId="43768"/>
    <cellStyle name="20% - Ênfase4 18 2 3" xfId="7444"/>
    <cellStyle name="20% - Ênfase4 18 2 3 2" xfId="13503"/>
    <cellStyle name="20% - Ênfase4 18 2 3 2 2" xfId="25623"/>
    <cellStyle name="20% - Ênfase4 18 2 3 2 3" xfId="37712"/>
    <cellStyle name="20% - Ênfase4 18 2 3 2 4" xfId="54070"/>
    <cellStyle name="20% - Ênfase4 18 2 3 3" xfId="19563"/>
    <cellStyle name="20% - Ênfase4 18 2 3 4" xfId="31653"/>
    <cellStyle name="20% - Ênfase4 18 2 3 5" xfId="45793"/>
    <cellStyle name="20% - Ênfase4 18 2 4" xfId="9448"/>
    <cellStyle name="20% - Ênfase4 18 2 4 2" xfId="21568"/>
    <cellStyle name="20% - Ênfase4 18 2 4 2 2" xfId="50011"/>
    <cellStyle name="20% - Ênfase4 18 2 4 3" xfId="33657"/>
    <cellStyle name="20% - Ênfase4 18 2 4 4" xfId="41734"/>
    <cellStyle name="20% - Ênfase4 18 2 5" xfId="15508"/>
    <cellStyle name="20% - Ênfase4 18 2 5 2" xfId="47962"/>
    <cellStyle name="20% - Ênfase4 18 2 6" xfId="27623"/>
    <cellStyle name="20% - Ênfase4 18 2 7" xfId="39713"/>
    <cellStyle name="20% - Ênfase4 18 2 8" xfId="3384"/>
    <cellStyle name="20% - Ênfase4 18 3" xfId="813"/>
    <cellStyle name="20% - Ênfase4 18 3 2" xfId="4923"/>
    <cellStyle name="20% - Ênfase4 18 3 2 2" xfId="10982"/>
    <cellStyle name="20% - Ênfase4 18 3 2 2 2" xfId="23102"/>
    <cellStyle name="20% - Ênfase4 18 3 2 2 3" xfId="35191"/>
    <cellStyle name="20% - Ênfase4 18 3 2 2 4" xfId="51549"/>
    <cellStyle name="20% - Ênfase4 18 3 2 3" xfId="17042"/>
    <cellStyle name="20% - Ênfase4 18 3 2 4" xfId="29132"/>
    <cellStyle name="20% - Ênfase4 18 3 2 5" xfId="43272"/>
    <cellStyle name="20% - Ênfase4 18 3 3" xfId="6948"/>
    <cellStyle name="20% - Ênfase4 18 3 3 2" xfId="13007"/>
    <cellStyle name="20% - Ênfase4 18 3 3 2 2" xfId="25127"/>
    <cellStyle name="20% - Ênfase4 18 3 3 2 3" xfId="37216"/>
    <cellStyle name="20% - Ênfase4 18 3 3 2 4" xfId="53574"/>
    <cellStyle name="20% - Ênfase4 18 3 3 3" xfId="19067"/>
    <cellStyle name="20% - Ênfase4 18 3 3 4" xfId="31157"/>
    <cellStyle name="20% - Ênfase4 18 3 3 5" xfId="45297"/>
    <cellStyle name="20% - Ênfase4 18 3 4" xfId="8952"/>
    <cellStyle name="20% - Ênfase4 18 3 4 2" xfId="21072"/>
    <cellStyle name="20% - Ênfase4 18 3 4 2 2" xfId="49506"/>
    <cellStyle name="20% - Ênfase4 18 3 4 3" xfId="33161"/>
    <cellStyle name="20% - Ênfase4 18 3 4 4" xfId="41229"/>
    <cellStyle name="20% - Ênfase4 18 3 5" xfId="15012"/>
    <cellStyle name="20% - Ênfase4 18 3 5 2" xfId="47458"/>
    <cellStyle name="20% - Ênfase4 18 3 6" xfId="27127"/>
    <cellStyle name="20% - Ênfase4 18 3 7" xfId="39217"/>
    <cellStyle name="20% - Ênfase4 18 3 8" xfId="2878"/>
    <cellStyle name="20% - Ênfase4 18 4" xfId="1865"/>
    <cellStyle name="20% - Ênfase4 18 4 2" xfId="5956"/>
    <cellStyle name="20% - Ênfase4 18 4 2 2" xfId="12015"/>
    <cellStyle name="20% - Ênfase4 18 4 2 2 2" xfId="24135"/>
    <cellStyle name="20% - Ênfase4 18 4 2 2 3" xfId="36224"/>
    <cellStyle name="20% - Ênfase4 18 4 2 2 4" xfId="52582"/>
    <cellStyle name="20% - Ênfase4 18 4 2 3" xfId="18075"/>
    <cellStyle name="20% - Ênfase4 18 4 2 4" xfId="30165"/>
    <cellStyle name="20% - Ênfase4 18 4 2 5" xfId="44305"/>
    <cellStyle name="20% - Ênfase4 18 4 3" xfId="7956"/>
    <cellStyle name="20% - Ênfase4 18 4 3 2" xfId="14015"/>
    <cellStyle name="20% - Ênfase4 18 4 3 2 2" xfId="26135"/>
    <cellStyle name="20% - Ênfase4 18 4 3 2 3" xfId="38224"/>
    <cellStyle name="20% - Ênfase4 18 4 3 2 4" xfId="54582"/>
    <cellStyle name="20% - Ênfase4 18 4 3 3" xfId="20075"/>
    <cellStyle name="20% - Ênfase4 18 4 3 4" xfId="32165"/>
    <cellStyle name="20% - Ênfase4 18 4 3 5" xfId="46305"/>
    <cellStyle name="20% - Ênfase4 18 4 4" xfId="9985"/>
    <cellStyle name="20% - Ênfase4 18 4 4 2" xfId="22105"/>
    <cellStyle name="20% - Ênfase4 18 4 4 2 2" xfId="50549"/>
    <cellStyle name="20% - Ênfase4 18 4 4 3" xfId="34194"/>
    <cellStyle name="20% - Ênfase4 18 4 4 4" xfId="42272"/>
    <cellStyle name="20% - Ênfase4 18 4 5" xfId="16045"/>
    <cellStyle name="20% - Ênfase4 18 4 5 2" xfId="48500"/>
    <cellStyle name="20% - Ênfase4 18 4 6" xfId="28135"/>
    <cellStyle name="20% - Ênfase4 18 4 7" xfId="40225"/>
    <cellStyle name="20% - Ênfase4 18 4 8" xfId="3923"/>
    <cellStyle name="20% - Ênfase4 18 5" xfId="4419"/>
    <cellStyle name="20% - Ênfase4 18 5 2" xfId="10479"/>
    <cellStyle name="20% - Ênfase4 18 5 2 2" xfId="22599"/>
    <cellStyle name="20% - Ênfase4 18 5 2 3" xfId="34688"/>
    <cellStyle name="20% - Ênfase4 18 5 2 4" xfId="51045"/>
    <cellStyle name="20% - Ênfase4 18 5 3" xfId="16539"/>
    <cellStyle name="20% - Ênfase4 18 5 4" xfId="28629"/>
    <cellStyle name="20% - Ênfase4 18 5 5" xfId="42768"/>
    <cellStyle name="20% - Ênfase4 18 6" xfId="6450"/>
    <cellStyle name="20% - Ênfase4 18 6 2" xfId="12509"/>
    <cellStyle name="20% - Ênfase4 18 6 2 2" xfId="24629"/>
    <cellStyle name="20% - Ênfase4 18 6 2 3" xfId="36718"/>
    <cellStyle name="20% - Ênfase4 18 6 2 4" xfId="53076"/>
    <cellStyle name="20% - Ênfase4 18 6 3" xfId="18569"/>
    <cellStyle name="20% - Ênfase4 18 6 4" xfId="30659"/>
    <cellStyle name="20% - Ênfase4 18 6 5" xfId="44799"/>
    <cellStyle name="20% - Ênfase4 18 7" xfId="8449"/>
    <cellStyle name="20% - Ênfase4 18 7 2" xfId="20569"/>
    <cellStyle name="20% - Ênfase4 18 7 2 2" xfId="48997"/>
    <cellStyle name="20% - Ênfase4 18 7 3" xfId="32658"/>
    <cellStyle name="20% - Ênfase4 18 7 4" xfId="40720"/>
    <cellStyle name="20% - Ênfase4 18 8" xfId="14509"/>
    <cellStyle name="20% - Ênfase4 18 8 2" xfId="46951"/>
    <cellStyle name="20% - Ênfase4 18 9" xfId="26629"/>
    <cellStyle name="20% - Ênfase4 19" xfId="234"/>
    <cellStyle name="20% - Ênfase4 19 10" xfId="38721"/>
    <cellStyle name="20% - Ênfase4 19 11" xfId="2372"/>
    <cellStyle name="20% - Ênfase4 19 2" xfId="1324"/>
    <cellStyle name="20% - Ênfase4 19 2 2" xfId="5421"/>
    <cellStyle name="20% - Ênfase4 19 2 2 2" xfId="11480"/>
    <cellStyle name="20% - Ênfase4 19 2 2 2 2" xfId="23600"/>
    <cellStyle name="20% - Ênfase4 19 2 2 2 3" xfId="35689"/>
    <cellStyle name="20% - Ênfase4 19 2 2 2 4" xfId="52047"/>
    <cellStyle name="20% - Ênfase4 19 2 2 3" xfId="17540"/>
    <cellStyle name="20% - Ênfase4 19 2 2 4" xfId="29630"/>
    <cellStyle name="20% - Ênfase4 19 2 2 5" xfId="43770"/>
    <cellStyle name="20% - Ênfase4 19 2 3" xfId="7446"/>
    <cellStyle name="20% - Ênfase4 19 2 3 2" xfId="13505"/>
    <cellStyle name="20% - Ênfase4 19 2 3 2 2" xfId="25625"/>
    <cellStyle name="20% - Ênfase4 19 2 3 2 3" xfId="37714"/>
    <cellStyle name="20% - Ênfase4 19 2 3 2 4" xfId="54072"/>
    <cellStyle name="20% - Ênfase4 19 2 3 3" xfId="19565"/>
    <cellStyle name="20% - Ênfase4 19 2 3 4" xfId="31655"/>
    <cellStyle name="20% - Ênfase4 19 2 3 5" xfId="45795"/>
    <cellStyle name="20% - Ênfase4 19 2 4" xfId="9450"/>
    <cellStyle name="20% - Ênfase4 19 2 4 2" xfId="21570"/>
    <cellStyle name="20% - Ênfase4 19 2 4 2 2" xfId="50013"/>
    <cellStyle name="20% - Ênfase4 19 2 4 3" xfId="33659"/>
    <cellStyle name="20% - Ênfase4 19 2 4 4" xfId="41736"/>
    <cellStyle name="20% - Ênfase4 19 2 5" xfId="15510"/>
    <cellStyle name="20% - Ênfase4 19 2 5 2" xfId="47964"/>
    <cellStyle name="20% - Ênfase4 19 2 6" xfId="27625"/>
    <cellStyle name="20% - Ênfase4 19 2 7" xfId="39715"/>
    <cellStyle name="20% - Ênfase4 19 2 8" xfId="3386"/>
    <cellStyle name="20% - Ênfase4 19 3" xfId="815"/>
    <cellStyle name="20% - Ênfase4 19 3 2" xfId="4925"/>
    <cellStyle name="20% - Ênfase4 19 3 2 2" xfId="10984"/>
    <cellStyle name="20% - Ênfase4 19 3 2 2 2" xfId="23104"/>
    <cellStyle name="20% - Ênfase4 19 3 2 2 3" xfId="35193"/>
    <cellStyle name="20% - Ênfase4 19 3 2 2 4" xfId="51551"/>
    <cellStyle name="20% - Ênfase4 19 3 2 3" xfId="17044"/>
    <cellStyle name="20% - Ênfase4 19 3 2 4" xfId="29134"/>
    <cellStyle name="20% - Ênfase4 19 3 2 5" xfId="43274"/>
    <cellStyle name="20% - Ênfase4 19 3 3" xfId="6950"/>
    <cellStyle name="20% - Ênfase4 19 3 3 2" xfId="13009"/>
    <cellStyle name="20% - Ênfase4 19 3 3 2 2" xfId="25129"/>
    <cellStyle name="20% - Ênfase4 19 3 3 2 3" xfId="37218"/>
    <cellStyle name="20% - Ênfase4 19 3 3 2 4" xfId="53576"/>
    <cellStyle name="20% - Ênfase4 19 3 3 3" xfId="19069"/>
    <cellStyle name="20% - Ênfase4 19 3 3 4" xfId="31159"/>
    <cellStyle name="20% - Ênfase4 19 3 3 5" xfId="45299"/>
    <cellStyle name="20% - Ênfase4 19 3 4" xfId="8954"/>
    <cellStyle name="20% - Ênfase4 19 3 4 2" xfId="21074"/>
    <cellStyle name="20% - Ênfase4 19 3 4 2 2" xfId="49508"/>
    <cellStyle name="20% - Ênfase4 19 3 4 3" xfId="33163"/>
    <cellStyle name="20% - Ênfase4 19 3 4 4" xfId="41231"/>
    <cellStyle name="20% - Ênfase4 19 3 5" xfId="15014"/>
    <cellStyle name="20% - Ênfase4 19 3 5 2" xfId="47460"/>
    <cellStyle name="20% - Ênfase4 19 3 6" xfId="27129"/>
    <cellStyle name="20% - Ênfase4 19 3 7" xfId="39219"/>
    <cellStyle name="20% - Ênfase4 19 3 8" xfId="2880"/>
    <cellStyle name="20% - Ênfase4 19 4" xfId="1867"/>
    <cellStyle name="20% - Ênfase4 19 4 2" xfId="5958"/>
    <cellStyle name="20% - Ênfase4 19 4 2 2" xfId="12017"/>
    <cellStyle name="20% - Ênfase4 19 4 2 2 2" xfId="24137"/>
    <cellStyle name="20% - Ênfase4 19 4 2 2 3" xfId="36226"/>
    <cellStyle name="20% - Ênfase4 19 4 2 2 4" xfId="52584"/>
    <cellStyle name="20% - Ênfase4 19 4 2 3" xfId="18077"/>
    <cellStyle name="20% - Ênfase4 19 4 2 4" xfId="30167"/>
    <cellStyle name="20% - Ênfase4 19 4 2 5" xfId="44307"/>
    <cellStyle name="20% - Ênfase4 19 4 3" xfId="7958"/>
    <cellStyle name="20% - Ênfase4 19 4 3 2" xfId="14017"/>
    <cellStyle name="20% - Ênfase4 19 4 3 2 2" xfId="26137"/>
    <cellStyle name="20% - Ênfase4 19 4 3 2 3" xfId="38226"/>
    <cellStyle name="20% - Ênfase4 19 4 3 2 4" xfId="54584"/>
    <cellStyle name="20% - Ênfase4 19 4 3 3" xfId="20077"/>
    <cellStyle name="20% - Ênfase4 19 4 3 4" xfId="32167"/>
    <cellStyle name="20% - Ênfase4 19 4 3 5" xfId="46307"/>
    <cellStyle name="20% - Ênfase4 19 4 4" xfId="9987"/>
    <cellStyle name="20% - Ênfase4 19 4 4 2" xfId="22107"/>
    <cellStyle name="20% - Ênfase4 19 4 4 2 2" xfId="50551"/>
    <cellStyle name="20% - Ênfase4 19 4 4 3" xfId="34196"/>
    <cellStyle name="20% - Ênfase4 19 4 4 4" xfId="42274"/>
    <cellStyle name="20% - Ênfase4 19 4 5" xfId="16047"/>
    <cellStyle name="20% - Ênfase4 19 4 5 2" xfId="48502"/>
    <cellStyle name="20% - Ênfase4 19 4 6" xfId="28137"/>
    <cellStyle name="20% - Ênfase4 19 4 7" xfId="40227"/>
    <cellStyle name="20% - Ênfase4 19 4 8" xfId="3925"/>
    <cellStyle name="20% - Ênfase4 19 5" xfId="4421"/>
    <cellStyle name="20% - Ênfase4 19 5 2" xfId="10481"/>
    <cellStyle name="20% - Ênfase4 19 5 2 2" xfId="22601"/>
    <cellStyle name="20% - Ênfase4 19 5 2 3" xfId="34690"/>
    <cellStyle name="20% - Ênfase4 19 5 2 4" xfId="51047"/>
    <cellStyle name="20% - Ênfase4 19 5 3" xfId="16541"/>
    <cellStyle name="20% - Ênfase4 19 5 4" xfId="28631"/>
    <cellStyle name="20% - Ênfase4 19 5 5" xfId="42770"/>
    <cellStyle name="20% - Ênfase4 19 6" xfId="6452"/>
    <cellStyle name="20% - Ênfase4 19 6 2" xfId="12511"/>
    <cellStyle name="20% - Ênfase4 19 6 2 2" xfId="24631"/>
    <cellStyle name="20% - Ênfase4 19 6 2 3" xfId="36720"/>
    <cellStyle name="20% - Ênfase4 19 6 2 4" xfId="53078"/>
    <cellStyle name="20% - Ênfase4 19 6 3" xfId="18571"/>
    <cellStyle name="20% - Ênfase4 19 6 4" xfId="30661"/>
    <cellStyle name="20% - Ênfase4 19 6 5" xfId="44801"/>
    <cellStyle name="20% - Ênfase4 19 7" xfId="8451"/>
    <cellStyle name="20% - Ênfase4 19 7 2" xfId="20571"/>
    <cellStyle name="20% - Ênfase4 19 7 2 2" xfId="48999"/>
    <cellStyle name="20% - Ênfase4 19 7 3" xfId="32660"/>
    <cellStyle name="20% - Ênfase4 19 7 4" xfId="40722"/>
    <cellStyle name="20% - Ênfase4 19 8" xfId="14511"/>
    <cellStyle name="20% - Ênfase4 19 8 2" xfId="46953"/>
    <cellStyle name="20% - Ênfase4 19 9" xfId="26631"/>
    <cellStyle name="20% - Ênfase4 2" xfId="47"/>
    <cellStyle name="20% - Ênfase4 2 10" xfId="26457"/>
    <cellStyle name="20% - Ênfase4 2 11" xfId="38547"/>
    <cellStyle name="20% - Ênfase4 2 12" xfId="2196"/>
    <cellStyle name="20% - Ênfase4 2 2" xfId="236"/>
    <cellStyle name="20% - Ênfase4 2 2 10" xfId="38723"/>
    <cellStyle name="20% - Ênfase4 2 2 11" xfId="2374"/>
    <cellStyle name="20% - Ênfase4 2 2 2" xfId="1326"/>
    <cellStyle name="20% - Ênfase4 2 2 2 2" xfId="5423"/>
    <cellStyle name="20% - Ênfase4 2 2 2 2 2" xfId="11482"/>
    <cellStyle name="20% - Ênfase4 2 2 2 2 2 2" xfId="23602"/>
    <cellStyle name="20% - Ênfase4 2 2 2 2 2 3" xfId="35691"/>
    <cellStyle name="20% - Ênfase4 2 2 2 2 2 4" xfId="52049"/>
    <cellStyle name="20% - Ênfase4 2 2 2 2 3" xfId="17542"/>
    <cellStyle name="20% - Ênfase4 2 2 2 2 4" xfId="29632"/>
    <cellStyle name="20% - Ênfase4 2 2 2 2 5" xfId="43772"/>
    <cellStyle name="20% - Ênfase4 2 2 2 3" xfId="7448"/>
    <cellStyle name="20% - Ênfase4 2 2 2 3 2" xfId="13507"/>
    <cellStyle name="20% - Ênfase4 2 2 2 3 2 2" xfId="25627"/>
    <cellStyle name="20% - Ênfase4 2 2 2 3 2 3" xfId="37716"/>
    <cellStyle name="20% - Ênfase4 2 2 2 3 2 4" xfId="54074"/>
    <cellStyle name="20% - Ênfase4 2 2 2 3 3" xfId="19567"/>
    <cellStyle name="20% - Ênfase4 2 2 2 3 4" xfId="31657"/>
    <cellStyle name="20% - Ênfase4 2 2 2 3 5" xfId="45797"/>
    <cellStyle name="20% - Ênfase4 2 2 2 4" xfId="9452"/>
    <cellStyle name="20% - Ênfase4 2 2 2 4 2" xfId="21572"/>
    <cellStyle name="20% - Ênfase4 2 2 2 4 2 2" xfId="50015"/>
    <cellStyle name="20% - Ênfase4 2 2 2 4 3" xfId="33661"/>
    <cellStyle name="20% - Ênfase4 2 2 2 4 4" xfId="41738"/>
    <cellStyle name="20% - Ênfase4 2 2 2 5" xfId="15512"/>
    <cellStyle name="20% - Ênfase4 2 2 2 5 2" xfId="47966"/>
    <cellStyle name="20% - Ênfase4 2 2 2 6" xfId="27627"/>
    <cellStyle name="20% - Ênfase4 2 2 2 7" xfId="39717"/>
    <cellStyle name="20% - Ênfase4 2 2 2 8" xfId="3388"/>
    <cellStyle name="20% - Ênfase4 2 2 3" xfId="817"/>
    <cellStyle name="20% - Ênfase4 2 2 3 2" xfId="4927"/>
    <cellStyle name="20% - Ênfase4 2 2 3 2 2" xfId="10986"/>
    <cellStyle name="20% - Ênfase4 2 2 3 2 2 2" xfId="23106"/>
    <cellStyle name="20% - Ênfase4 2 2 3 2 2 3" xfId="35195"/>
    <cellStyle name="20% - Ênfase4 2 2 3 2 2 4" xfId="51553"/>
    <cellStyle name="20% - Ênfase4 2 2 3 2 3" xfId="17046"/>
    <cellStyle name="20% - Ênfase4 2 2 3 2 4" xfId="29136"/>
    <cellStyle name="20% - Ênfase4 2 2 3 2 5" xfId="43276"/>
    <cellStyle name="20% - Ênfase4 2 2 3 3" xfId="6952"/>
    <cellStyle name="20% - Ênfase4 2 2 3 3 2" xfId="13011"/>
    <cellStyle name="20% - Ênfase4 2 2 3 3 2 2" xfId="25131"/>
    <cellStyle name="20% - Ênfase4 2 2 3 3 2 3" xfId="37220"/>
    <cellStyle name="20% - Ênfase4 2 2 3 3 2 4" xfId="53578"/>
    <cellStyle name="20% - Ênfase4 2 2 3 3 3" xfId="19071"/>
    <cellStyle name="20% - Ênfase4 2 2 3 3 4" xfId="31161"/>
    <cellStyle name="20% - Ênfase4 2 2 3 3 5" xfId="45301"/>
    <cellStyle name="20% - Ênfase4 2 2 3 4" xfId="8956"/>
    <cellStyle name="20% - Ênfase4 2 2 3 4 2" xfId="21076"/>
    <cellStyle name="20% - Ênfase4 2 2 3 4 2 2" xfId="49510"/>
    <cellStyle name="20% - Ênfase4 2 2 3 4 3" xfId="33165"/>
    <cellStyle name="20% - Ênfase4 2 2 3 4 4" xfId="41233"/>
    <cellStyle name="20% - Ênfase4 2 2 3 5" xfId="15016"/>
    <cellStyle name="20% - Ênfase4 2 2 3 5 2" xfId="47462"/>
    <cellStyle name="20% - Ênfase4 2 2 3 6" xfId="27131"/>
    <cellStyle name="20% - Ênfase4 2 2 3 7" xfId="39221"/>
    <cellStyle name="20% - Ênfase4 2 2 3 8" xfId="2882"/>
    <cellStyle name="20% - Ênfase4 2 2 4" xfId="1869"/>
    <cellStyle name="20% - Ênfase4 2 2 4 2" xfId="5960"/>
    <cellStyle name="20% - Ênfase4 2 2 4 2 2" xfId="12019"/>
    <cellStyle name="20% - Ênfase4 2 2 4 2 2 2" xfId="24139"/>
    <cellStyle name="20% - Ênfase4 2 2 4 2 2 3" xfId="36228"/>
    <cellStyle name="20% - Ênfase4 2 2 4 2 2 4" xfId="52586"/>
    <cellStyle name="20% - Ênfase4 2 2 4 2 3" xfId="18079"/>
    <cellStyle name="20% - Ênfase4 2 2 4 2 4" xfId="30169"/>
    <cellStyle name="20% - Ênfase4 2 2 4 2 5" xfId="44309"/>
    <cellStyle name="20% - Ênfase4 2 2 4 3" xfId="7960"/>
    <cellStyle name="20% - Ênfase4 2 2 4 3 2" xfId="14019"/>
    <cellStyle name="20% - Ênfase4 2 2 4 3 2 2" xfId="26139"/>
    <cellStyle name="20% - Ênfase4 2 2 4 3 2 3" xfId="38228"/>
    <cellStyle name="20% - Ênfase4 2 2 4 3 2 4" xfId="54586"/>
    <cellStyle name="20% - Ênfase4 2 2 4 3 3" xfId="20079"/>
    <cellStyle name="20% - Ênfase4 2 2 4 3 4" xfId="32169"/>
    <cellStyle name="20% - Ênfase4 2 2 4 3 5" xfId="46309"/>
    <cellStyle name="20% - Ênfase4 2 2 4 4" xfId="9989"/>
    <cellStyle name="20% - Ênfase4 2 2 4 4 2" xfId="22109"/>
    <cellStyle name="20% - Ênfase4 2 2 4 4 2 2" xfId="50553"/>
    <cellStyle name="20% - Ênfase4 2 2 4 4 3" xfId="34198"/>
    <cellStyle name="20% - Ênfase4 2 2 4 4 4" xfId="42276"/>
    <cellStyle name="20% - Ênfase4 2 2 4 5" xfId="16049"/>
    <cellStyle name="20% - Ênfase4 2 2 4 5 2" xfId="48504"/>
    <cellStyle name="20% - Ênfase4 2 2 4 6" xfId="28139"/>
    <cellStyle name="20% - Ênfase4 2 2 4 7" xfId="40229"/>
    <cellStyle name="20% - Ênfase4 2 2 4 8" xfId="3927"/>
    <cellStyle name="20% - Ênfase4 2 2 5" xfId="4423"/>
    <cellStyle name="20% - Ênfase4 2 2 5 2" xfId="10483"/>
    <cellStyle name="20% - Ênfase4 2 2 5 2 2" xfId="22603"/>
    <cellStyle name="20% - Ênfase4 2 2 5 2 3" xfId="34692"/>
    <cellStyle name="20% - Ênfase4 2 2 5 2 4" xfId="51049"/>
    <cellStyle name="20% - Ênfase4 2 2 5 3" xfId="16543"/>
    <cellStyle name="20% - Ênfase4 2 2 5 4" xfId="28633"/>
    <cellStyle name="20% - Ênfase4 2 2 5 5" xfId="42772"/>
    <cellStyle name="20% - Ênfase4 2 2 6" xfId="6454"/>
    <cellStyle name="20% - Ênfase4 2 2 6 2" xfId="12513"/>
    <cellStyle name="20% - Ênfase4 2 2 6 2 2" xfId="24633"/>
    <cellStyle name="20% - Ênfase4 2 2 6 2 3" xfId="36722"/>
    <cellStyle name="20% - Ênfase4 2 2 6 2 4" xfId="53080"/>
    <cellStyle name="20% - Ênfase4 2 2 6 3" xfId="18573"/>
    <cellStyle name="20% - Ênfase4 2 2 6 4" xfId="30663"/>
    <cellStyle name="20% - Ênfase4 2 2 6 5" xfId="44803"/>
    <cellStyle name="20% - Ênfase4 2 2 7" xfId="8453"/>
    <cellStyle name="20% - Ênfase4 2 2 7 2" xfId="20573"/>
    <cellStyle name="20% - Ênfase4 2 2 7 2 2" xfId="49001"/>
    <cellStyle name="20% - Ênfase4 2 2 7 3" xfId="32662"/>
    <cellStyle name="20% - Ênfase4 2 2 7 4" xfId="40724"/>
    <cellStyle name="20% - Ênfase4 2 2 8" xfId="14513"/>
    <cellStyle name="20% - Ênfase4 2 2 8 2" xfId="46955"/>
    <cellStyle name="20% - Ênfase4 2 2 9" xfId="26633"/>
    <cellStyle name="20% - Ênfase4 2 3" xfId="1147"/>
    <cellStyle name="20% - Ênfase4 2 3 2" xfId="5246"/>
    <cellStyle name="20% - Ênfase4 2 3 2 2" xfId="11305"/>
    <cellStyle name="20% - Ênfase4 2 3 2 2 2" xfId="23425"/>
    <cellStyle name="20% - Ênfase4 2 3 2 2 3" xfId="35514"/>
    <cellStyle name="20% - Ênfase4 2 3 2 2 4" xfId="51872"/>
    <cellStyle name="20% - Ênfase4 2 3 2 3" xfId="17365"/>
    <cellStyle name="20% - Ênfase4 2 3 2 4" xfId="29455"/>
    <cellStyle name="20% - Ênfase4 2 3 2 5" xfId="43595"/>
    <cellStyle name="20% - Ênfase4 2 3 3" xfId="7271"/>
    <cellStyle name="20% - Ênfase4 2 3 3 2" xfId="13330"/>
    <cellStyle name="20% - Ênfase4 2 3 3 2 2" xfId="25450"/>
    <cellStyle name="20% - Ênfase4 2 3 3 2 3" xfId="37539"/>
    <cellStyle name="20% - Ênfase4 2 3 3 2 4" xfId="53897"/>
    <cellStyle name="20% - Ênfase4 2 3 3 3" xfId="19390"/>
    <cellStyle name="20% - Ênfase4 2 3 3 4" xfId="31480"/>
    <cellStyle name="20% - Ênfase4 2 3 3 5" xfId="45620"/>
    <cellStyle name="20% - Ênfase4 2 3 4" xfId="9275"/>
    <cellStyle name="20% - Ênfase4 2 3 4 2" xfId="21395"/>
    <cellStyle name="20% - Ênfase4 2 3 4 2 2" xfId="49837"/>
    <cellStyle name="20% - Ênfase4 2 3 4 3" xfId="33484"/>
    <cellStyle name="20% - Ênfase4 2 3 4 4" xfId="41560"/>
    <cellStyle name="20% - Ênfase4 2 3 5" xfId="15335"/>
    <cellStyle name="20% - Ênfase4 2 3 5 2" xfId="47788"/>
    <cellStyle name="20% - Ênfase4 2 3 6" xfId="27450"/>
    <cellStyle name="20% - Ênfase4 2 3 7" xfId="39540"/>
    <cellStyle name="20% - Ênfase4 2 3 8" xfId="3209"/>
    <cellStyle name="20% - Ênfase4 2 4" xfId="638"/>
    <cellStyle name="20% - Ênfase4 2 4 2" xfId="4751"/>
    <cellStyle name="20% - Ênfase4 2 4 2 2" xfId="10810"/>
    <cellStyle name="20% - Ênfase4 2 4 2 2 2" xfId="22930"/>
    <cellStyle name="20% - Ênfase4 2 4 2 2 3" xfId="35019"/>
    <cellStyle name="20% - Ênfase4 2 4 2 2 4" xfId="51377"/>
    <cellStyle name="20% - Ênfase4 2 4 2 3" xfId="16870"/>
    <cellStyle name="20% - Ênfase4 2 4 2 4" xfId="28960"/>
    <cellStyle name="20% - Ênfase4 2 4 2 5" xfId="43100"/>
    <cellStyle name="20% - Ênfase4 2 4 3" xfId="6776"/>
    <cellStyle name="20% - Ênfase4 2 4 3 2" xfId="12835"/>
    <cellStyle name="20% - Ênfase4 2 4 3 2 2" xfId="24955"/>
    <cellStyle name="20% - Ênfase4 2 4 3 2 3" xfId="37044"/>
    <cellStyle name="20% - Ênfase4 2 4 3 2 4" xfId="53402"/>
    <cellStyle name="20% - Ênfase4 2 4 3 3" xfId="18895"/>
    <cellStyle name="20% - Ênfase4 2 4 3 4" xfId="30985"/>
    <cellStyle name="20% - Ênfase4 2 4 3 5" xfId="45125"/>
    <cellStyle name="20% - Ênfase4 2 4 4" xfId="8780"/>
    <cellStyle name="20% - Ênfase4 2 4 4 2" xfId="20900"/>
    <cellStyle name="20% - Ênfase4 2 4 4 2 2" xfId="49332"/>
    <cellStyle name="20% - Ênfase4 2 4 4 3" xfId="32989"/>
    <cellStyle name="20% - Ênfase4 2 4 4 4" xfId="41055"/>
    <cellStyle name="20% - Ênfase4 2 4 5" xfId="14840"/>
    <cellStyle name="20% - Ênfase4 2 4 5 2" xfId="47284"/>
    <cellStyle name="20% - Ênfase4 2 4 6" xfId="26955"/>
    <cellStyle name="20% - Ênfase4 2 4 7" xfId="39045"/>
    <cellStyle name="20% - Ênfase4 2 4 8" xfId="2703"/>
    <cellStyle name="20% - Ênfase4 2 5" xfId="1692"/>
    <cellStyle name="20% - Ênfase4 2 5 2" xfId="5784"/>
    <cellStyle name="20% - Ênfase4 2 5 2 2" xfId="11843"/>
    <cellStyle name="20% - Ênfase4 2 5 2 2 2" xfId="23963"/>
    <cellStyle name="20% - Ênfase4 2 5 2 2 3" xfId="36052"/>
    <cellStyle name="20% - Ênfase4 2 5 2 2 4" xfId="52410"/>
    <cellStyle name="20% - Ênfase4 2 5 2 3" xfId="17903"/>
    <cellStyle name="20% - Ênfase4 2 5 2 4" xfId="29993"/>
    <cellStyle name="20% - Ênfase4 2 5 2 5" xfId="44133"/>
    <cellStyle name="20% - Ênfase4 2 5 3" xfId="7784"/>
    <cellStyle name="20% - Ênfase4 2 5 3 2" xfId="13843"/>
    <cellStyle name="20% - Ênfase4 2 5 3 2 2" xfId="25963"/>
    <cellStyle name="20% - Ênfase4 2 5 3 2 3" xfId="38052"/>
    <cellStyle name="20% - Ênfase4 2 5 3 2 4" xfId="54410"/>
    <cellStyle name="20% - Ênfase4 2 5 3 3" xfId="19903"/>
    <cellStyle name="20% - Ênfase4 2 5 3 4" xfId="31993"/>
    <cellStyle name="20% - Ênfase4 2 5 3 5" xfId="46133"/>
    <cellStyle name="20% - Ênfase4 2 5 4" xfId="9813"/>
    <cellStyle name="20% - Ênfase4 2 5 4 2" xfId="21933"/>
    <cellStyle name="20% - Ênfase4 2 5 4 2 2" xfId="50376"/>
    <cellStyle name="20% - Ênfase4 2 5 4 3" xfId="34022"/>
    <cellStyle name="20% - Ênfase4 2 5 4 4" xfId="42099"/>
    <cellStyle name="20% - Ênfase4 2 5 5" xfId="15873"/>
    <cellStyle name="20% - Ênfase4 2 5 5 2" xfId="48327"/>
    <cellStyle name="20% - Ênfase4 2 5 6" xfId="27963"/>
    <cellStyle name="20% - Ênfase4 2 5 7" xfId="40053"/>
    <cellStyle name="20% - Ênfase4 2 5 8" xfId="3750"/>
    <cellStyle name="20% - Ênfase4 2 6" xfId="4247"/>
    <cellStyle name="20% - Ênfase4 2 6 2" xfId="10307"/>
    <cellStyle name="20% - Ênfase4 2 6 2 2" xfId="22427"/>
    <cellStyle name="20% - Ênfase4 2 6 2 3" xfId="34516"/>
    <cellStyle name="20% - Ênfase4 2 6 2 4" xfId="50873"/>
    <cellStyle name="20% - Ênfase4 2 6 3" xfId="16367"/>
    <cellStyle name="20% - Ênfase4 2 6 4" xfId="28457"/>
    <cellStyle name="20% - Ênfase4 2 6 5" xfId="42596"/>
    <cellStyle name="20% - Ênfase4 2 7" xfId="6278"/>
    <cellStyle name="20% - Ênfase4 2 7 2" xfId="12337"/>
    <cellStyle name="20% - Ênfase4 2 7 2 2" xfId="24457"/>
    <cellStyle name="20% - Ênfase4 2 7 2 3" xfId="36546"/>
    <cellStyle name="20% - Ênfase4 2 7 2 4" xfId="52904"/>
    <cellStyle name="20% - Ênfase4 2 7 3" xfId="18397"/>
    <cellStyle name="20% - Ênfase4 2 7 4" xfId="30487"/>
    <cellStyle name="20% - Ênfase4 2 7 5" xfId="44627"/>
    <cellStyle name="20% - Ênfase4 2 8" xfId="8277"/>
    <cellStyle name="20% - Ênfase4 2 8 2" xfId="20397"/>
    <cellStyle name="20% - Ênfase4 2 8 2 2" xfId="48823"/>
    <cellStyle name="20% - Ênfase4 2 8 3" xfId="32486"/>
    <cellStyle name="20% - Ênfase4 2 8 4" xfId="40546"/>
    <cellStyle name="20% - Ênfase4 2 9" xfId="14337"/>
    <cellStyle name="20% - Ênfase4 2 9 2" xfId="46778"/>
    <cellStyle name="20% - Ênfase4 20" xfId="222"/>
    <cellStyle name="20% - Ênfase4 20 10" xfId="38712"/>
    <cellStyle name="20% - Ênfase4 20 11" xfId="2363"/>
    <cellStyle name="20% - Ênfase4 20 2" xfId="1315"/>
    <cellStyle name="20% - Ênfase4 20 2 2" xfId="5412"/>
    <cellStyle name="20% - Ênfase4 20 2 2 2" xfId="11471"/>
    <cellStyle name="20% - Ênfase4 20 2 2 2 2" xfId="23591"/>
    <cellStyle name="20% - Ênfase4 20 2 2 2 3" xfId="35680"/>
    <cellStyle name="20% - Ênfase4 20 2 2 2 4" xfId="52038"/>
    <cellStyle name="20% - Ênfase4 20 2 2 3" xfId="17531"/>
    <cellStyle name="20% - Ênfase4 20 2 2 4" xfId="29621"/>
    <cellStyle name="20% - Ênfase4 20 2 2 5" xfId="43761"/>
    <cellStyle name="20% - Ênfase4 20 2 3" xfId="7437"/>
    <cellStyle name="20% - Ênfase4 20 2 3 2" xfId="13496"/>
    <cellStyle name="20% - Ênfase4 20 2 3 2 2" xfId="25616"/>
    <cellStyle name="20% - Ênfase4 20 2 3 2 3" xfId="37705"/>
    <cellStyle name="20% - Ênfase4 20 2 3 2 4" xfId="54063"/>
    <cellStyle name="20% - Ênfase4 20 2 3 3" xfId="19556"/>
    <cellStyle name="20% - Ênfase4 20 2 3 4" xfId="31646"/>
    <cellStyle name="20% - Ênfase4 20 2 3 5" xfId="45786"/>
    <cellStyle name="20% - Ênfase4 20 2 4" xfId="9441"/>
    <cellStyle name="20% - Ênfase4 20 2 4 2" xfId="21561"/>
    <cellStyle name="20% - Ênfase4 20 2 4 2 2" xfId="50004"/>
    <cellStyle name="20% - Ênfase4 20 2 4 3" xfId="33650"/>
    <cellStyle name="20% - Ênfase4 20 2 4 4" xfId="41727"/>
    <cellStyle name="20% - Ênfase4 20 2 5" xfId="15501"/>
    <cellStyle name="20% - Ênfase4 20 2 5 2" xfId="47955"/>
    <cellStyle name="20% - Ênfase4 20 2 6" xfId="27616"/>
    <cellStyle name="20% - Ênfase4 20 2 7" xfId="39706"/>
    <cellStyle name="20% - Ênfase4 20 2 8" xfId="3377"/>
    <cellStyle name="20% - Ênfase4 20 3" xfId="806"/>
    <cellStyle name="20% - Ênfase4 20 3 2" xfId="4916"/>
    <cellStyle name="20% - Ênfase4 20 3 2 2" xfId="10975"/>
    <cellStyle name="20% - Ênfase4 20 3 2 2 2" xfId="23095"/>
    <cellStyle name="20% - Ênfase4 20 3 2 2 3" xfId="35184"/>
    <cellStyle name="20% - Ênfase4 20 3 2 2 4" xfId="51542"/>
    <cellStyle name="20% - Ênfase4 20 3 2 3" xfId="17035"/>
    <cellStyle name="20% - Ênfase4 20 3 2 4" xfId="29125"/>
    <cellStyle name="20% - Ênfase4 20 3 2 5" xfId="43265"/>
    <cellStyle name="20% - Ênfase4 20 3 3" xfId="6941"/>
    <cellStyle name="20% - Ênfase4 20 3 3 2" xfId="13000"/>
    <cellStyle name="20% - Ênfase4 20 3 3 2 2" xfId="25120"/>
    <cellStyle name="20% - Ênfase4 20 3 3 2 3" xfId="37209"/>
    <cellStyle name="20% - Ênfase4 20 3 3 2 4" xfId="53567"/>
    <cellStyle name="20% - Ênfase4 20 3 3 3" xfId="19060"/>
    <cellStyle name="20% - Ênfase4 20 3 3 4" xfId="31150"/>
    <cellStyle name="20% - Ênfase4 20 3 3 5" xfId="45290"/>
    <cellStyle name="20% - Ênfase4 20 3 4" xfId="8945"/>
    <cellStyle name="20% - Ênfase4 20 3 4 2" xfId="21065"/>
    <cellStyle name="20% - Ênfase4 20 3 4 2 2" xfId="49499"/>
    <cellStyle name="20% - Ênfase4 20 3 4 3" xfId="33154"/>
    <cellStyle name="20% - Ênfase4 20 3 4 4" xfId="41222"/>
    <cellStyle name="20% - Ênfase4 20 3 5" xfId="15005"/>
    <cellStyle name="20% - Ênfase4 20 3 5 2" xfId="47451"/>
    <cellStyle name="20% - Ênfase4 20 3 6" xfId="27120"/>
    <cellStyle name="20% - Ênfase4 20 3 7" xfId="39210"/>
    <cellStyle name="20% - Ênfase4 20 3 8" xfId="2871"/>
    <cellStyle name="20% - Ênfase4 20 4" xfId="1858"/>
    <cellStyle name="20% - Ênfase4 20 4 2" xfId="5949"/>
    <cellStyle name="20% - Ênfase4 20 4 2 2" xfId="12008"/>
    <cellStyle name="20% - Ênfase4 20 4 2 2 2" xfId="24128"/>
    <cellStyle name="20% - Ênfase4 20 4 2 2 3" xfId="36217"/>
    <cellStyle name="20% - Ênfase4 20 4 2 2 4" xfId="52575"/>
    <cellStyle name="20% - Ênfase4 20 4 2 3" xfId="18068"/>
    <cellStyle name="20% - Ênfase4 20 4 2 4" xfId="30158"/>
    <cellStyle name="20% - Ênfase4 20 4 2 5" xfId="44298"/>
    <cellStyle name="20% - Ênfase4 20 4 3" xfId="7949"/>
    <cellStyle name="20% - Ênfase4 20 4 3 2" xfId="14008"/>
    <cellStyle name="20% - Ênfase4 20 4 3 2 2" xfId="26128"/>
    <cellStyle name="20% - Ênfase4 20 4 3 2 3" xfId="38217"/>
    <cellStyle name="20% - Ênfase4 20 4 3 2 4" xfId="54575"/>
    <cellStyle name="20% - Ênfase4 20 4 3 3" xfId="20068"/>
    <cellStyle name="20% - Ênfase4 20 4 3 4" xfId="32158"/>
    <cellStyle name="20% - Ênfase4 20 4 3 5" xfId="46298"/>
    <cellStyle name="20% - Ênfase4 20 4 4" xfId="9978"/>
    <cellStyle name="20% - Ênfase4 20 4 4 2" xfId="22098"/>
    <cellStyle name="20% - Ênfase4 20 4 4 2 2" xfId="50542"/>
    <cellStyle name="20% - Ênfase4 20 4 4 3" xfId="34187"/>
    <cellStyle name="20% - Ênfase4 20 4 4 4" xfId="42265"/>
    <cellStyle name="20% - Ênfase4 20 4 5" xfId="16038"/>
    <cellStyle name="20% - Ênfase4 20 4 5 2" xfId="48493"/>
    <cellStyle name="20% - Ênfase4 20 4 6" xfId="28128"/>
    <cellStyle name="20% - Ênfase4 20 4 7" xfId="40218"/>
    <cellStyle name="20% - Ênfase4 20 4 8" xfId="3916"/>
    <cellStyle name="20% - Ênfase4 20 5" xfId="4412"/>
    <cellStyle name="20% - Ênfase4 20 5 2" xfId="10472"/>
    <cellStyle name="20% - Ênfase4 20 5 2 2" xfId="22592"/>
    <cellStyle name="20% - Ênfase4 20 5 2 3" xfId="34681"/>
    <cellStyle name="20% - Ênfase4 20 5 2 4" xfId="51038"/>
    <cellStyle name="20% - Ênfase4 20 5 3" xfId="16532"/>
    <cellStyle name="20% - Ênfase4 20 5 4" xfId="28622"/>
    <cellStyle name="20% - Ênfase4 20 5 5" xfId="42761"/>
    <cellStyle name="20% - Ênfase4 20 6" xfId="6443"/>
    <cellStyle name="20% - Ênfase4 20 6 2" xfId="12502"/>
    <cellStyle name="20% - Ênfase4 20 6 2 2" xfId="24622"/>
    <cellStyle name="20% - Ênfase4 20 6 2 3" xfId="36711"/>
    <cellStyle name="20% - Ênfase4 20 6 2 4" xfId="53069"/>
    <cellStyle name="20% - Ênfase4 20 6 3" xfId="18562"/>
    <cellStyle name="20% - Ênfase4 20 6 4" xfId="30652"/>
    <cellStyle name="20% - Ênfase4 20 6 5" xfId="44792"/>
    <cellStyle name="20% - Ênfase4 20 7" xfId="8442"/>
    <cellStyle name="20% - Ênfase4 20 7 2" xfId="20562"/>
    <cellStyle name="20% - Ênfase4 20 7 2 2" xfId="48990"/>
    <cellStyle name="20% - Ênfase4 20 7 3" xfId="32651"/>
    <cellStyle name="20% - Ênfase4 20 7 4" xfId="40713"/>
    <cellStyle name="20% - Ênfase4 20 8" xfId="14502"/>
    <cellStyle name="20% - Ênfase4 20 8 2" xfId="46944"/>
    <cellStyle name="20% - Ênfase4 20 9" xfId="26622"/>
    <cellStyle name="20% - Ênfase4 21" xfId="226"/>
    <cellStyle name="20% - Ênfase4 21 10" xfId="38715"/>
    <cellStyle name="20% - Ênfase4 21 11" xfId="2366"/>
    <cellStyle name="20% - Ênfase4 21 2" xfId="1318"/>
    <cellStyle name="20% - Ênfase4 21 2 2" xfId="5415"/>
    <cellStyle name="20% - Ênfase4 21 2 2 2" xfId="11474"/>
    <cellStyle name="20% - Ênfase4 21 2 2 2 2" xfId="23594"/>
    <cellStyle name="20% - Ênfase4 21 2 2 2 3" xfId="35683"/>
    <cellStyle name="20% - Ênfase4 21 2 2 2 4" xfId="52041"/>
    <cellStyle name="20% - Ênfase4 21 2 2 3" xfId="17534"/>
    <cellStyle name="20% - Ênfase4 21 2 2 4" xfId="29624"/>
    <cellStyle name="20% - Ênfase4 21 2 2 5" xfId="43764"/>
    <cellStyle name="20% - Ênfase4 21 2 3" xfId="7440"/>
    <cellStyle name="20% - Ênfase4 21 2 3 2" xfId="13499"/>
    <cellStyle name="20% - Ênfase4 21 2 3 2 2" xfId="25619"/>
    <cellStyle name="20% - Ênfase4 21 2 3 2 3" xfId="37708"/>
    <cellStyle name="20% - Ênfase4 21 2 3 2 4" xfId="54066"/>
    <cellStyle name="20% - Ênfase4 21 2 3 3" xfId="19559"/>
    <cellStyle name="20% - Ênfase4 21 2 3 4" xfId="31649"/>
    <cellStyle name="20% - Ênfase4 21 2 3 5" xfId="45789"/>
    <cellStyle name="20% - Ênfase4 21 2 4" xfId="9444"/>
    <cellStyle name="20% - Ênfase4 21 2 4 2" xfId="21564"/>
    <cellStyle name="20% - Ênfase4 21 2 4 2 2" xfId="50007"/>
    <cellStyle name="20% - Ênfase4 21 2 4 3" xfId="33653"/>
    <cellStyle name="20% - Ênfase4 21 2 4 4" xfId="41730"/>
    <cellStyle name="20% - Ênfase4 21 2 5" xfId="15504"/>
    <cellStyle name="20% - Ênfase4 21 2 5 2" xfId="47958"/>
    <cellStyle name="20% - Ênfase4 21 2 6" xfId="27619"/>
    <cellStyle name="20% - Ênfase4 21 2 7" xfId="39709"/>
    <cellStyle name="20% - Ênfase4 21 2 8" xfId="3380"/>
    <cellStyle name="20% - Ênfase4 21 3" xfId="809"/>
    <cellStyle name="20% - Ênfase4 21 3 2" xfId="4919"/>
    <cellStyle name="20% - Ênfase4 21 3 2 2" xfId="10978"/>
    <cellStyle name="20% - Ênfase4 21 3 2 2 2" xfId="23098"/>
    <cellStyle name="20% - Ênfase4 21 3 2 2 3" xfId="35187"/>
    <cellStyle name="20% - Ênfase4 21 3 2 2 4" xfId="51545"/>
    <cellStyle name="20% - Ênfase4 21 3 2 3" xfId="17038"/>
    <cellStyle name="20% - Ênfase4 21 3 2 4" xfId="29128"/>
    <cellStyle name="20% - Ênfase4 21 3 2 5" xfId="43268"/>
    <cellStyle name="20% - Ênfase4 21 3 3" xfId="6944"/>
    <cellStyle name="20% - Ênfase4 21 3 3 2" xfId="13003"/>
    <cellStyle name="20% - Ênfase4 21 3 3 2 2" xfId="25123"/>
    <cellStyle name="20% - Ênfase4 21 3 3 2 3" xfId="37212"/>
    <cellStyle name="20% - Ênfase4 21 3 3 2 4" xfId="53570"/>
    <cellStyle name="20% - Ênfase4 21 3 3 3" xfId="19063"/>
    <cellStyle name="20% - Ênfase4 21 3 3 4" xfId="31153"/>
    <cellStyle name="20% - Ênfase4 21 3 3 5" xfId="45293"/>
    <cellStyle name="20% - Ênfase4 21 3 4" xfId="8948"/>
    <cellStyle name="20% - Ênfase4 21 3 4 2" xfId="21068"/>
    <cellStyle name="20% - Ênfase4 21 3 4 2 2" xfId="49502"/>
    <cellStyle name="20% - Ênfase4 21 3 4 3" xfId="33157"/>
    <cellStyle name="20% - Ênfase4 21 3 4 4" xfId="41225"/>
    <cellStyle name="20% - Ênfase4 21 3 5" xfId="15008"/>
    <cellStyle name="20% - Ênfase4 21 3 5 2" xfId="47454"/>
    <cellStyle name="20% - Ênfase4 21 3 6" xfId="27123"/>
    <cellStyle name="20% - Ênfase4 21 3 7" xfId="39213"/>
    <cellStyle name="20% - Ênfase4 21 3 8" xfId="2874"/>
    <cellStyle name="20% - Ênfase4 21 4" xfId="1861"/>
    <cellStyle name="20% - Ênfase4 21 4 2" xfId="5952"/>
    <cellStyle name="20% - Ênfase4 21 4 2 2" xfId="12011"/>
    <cellStyle name="20% - Ênfase4 21 4 2 2 2" xfId="24131"/>
    <cellStyle name="20% - Ênfase4 21 4 2 2 3" xfId="36220"/>
    <cellStyle name="20% - Ênfase4 21 4 2 2 4" xfId="52578"/>
    <cellStyle name="20% - Ênfase4 21 4 2 3" xfId="18071"/>
    <cellStyle name="20% - Ênfase4 21 4 2 4" xfId="30161"/>
    <cellStyle name="20% - Ênfase4 21 4 2 5" xfId="44301"/>
    <cellStyle name="20% - Ênfase4 21 4 3" xfId="7952"/>
    <cellStyle name="20% - Ênfase4 21 4 3 2" xfId="14011"/>
    <cellStyle name="20% - Ênfase4 21 4 3 2 2" xfId="26131"/>
    <cellStyle name="20% - Ênfase4 21 4 3 2 3" xfId="38220"/>
    <cellStyle name="20% - Ênfase4 21 4 3 2 4" xfId="54578"/>
    <cellStyle name="20% - Ênfase4 21 4 3 3" xfId="20071"/>
    <cellStyle name="20% - Ênfase4 21 4 3 4" xfId="32161"/>
    <cellStyle name="20% - Ênfase4 21 4 3 5" xfId="46301"/>
    <cellStyle name="20% - Ênfase4 21 4 4" xfId="9981"/>
    <cellStyle name="20% - Ênfase4 21 4 4 2" xfId="22101"/>
    <cellStyle name="20% - Ênfase4 21 4 4 2 2" xfId="50545"/>
    <cellStyle name="20% - Ênfase4 21 4 4 3" xfId="34190"/>
    <cellStyle name="20% - Ênfase4 21 4 4 4" xfId="42268"/>
    <cellStyle name="20% - Ênfase4 21 4 5" xfId="16041"/>
    <cellStyle name="20% - Ênfase4 21 4 5 2" xfId="48496"/>
    <cellStyle name="20% - Ênfase4 21 4 6" xfId="28131"/>
    <cellStyle name="20% - Ênfase4 21 4 7" xfId="40221"/>
    <cellStyle name="20% - Ênfase4 21 4 8" xfId="3919"/>
    <cellStyle name="20% - Ênfase4 21 5" xfId="4415"/>
    <cellStyle name="20% - Ênfase4 21 5 2" xfId="10475"/>
    <cellStyle name="20% - Ênfase4 21 5 2 2" xfId="22595"/>
    <cellStyle name="20% - Ênfase4 21 5 2 3" xfId="34684"/>
    <cellStyle name="20% - Ênfase4 21 5 2 4" xfId="51041"/>
    <cellStyle name="20% - Ênfase4 21 5 3" xfId="16535"/>
    <cellStyle name="20% - Ênfase4 21 5 4" xfId="28625"/>
    <cellStyle name="20% - Ênfase4 21 5 5" xfId="42764"/>
    <cellStyle name="20% - Ênfase4 21 6" xfId="6446"/>
    <cellStyle name="20% - Ênfase4 21 6 2" xfId="12505"/>
    <cellStyle name="20% - Ênfase4 21 6 2 2" xfId="24625"/>
    <cellStyle name="20% - Ênfase4 21 6 2 3" xfId="36714"/>
    <cellStyle name="20% - Ênfase4 21 6 2 4" xfId="53072"/>
    <cellStyle name="20% - Ênfase4 21 6 3" xfId="18565"/>
    <cellStyle name="20% - Ênfase4 21 6 4" xfId="30655"/>
    <cellStyle name="20% - Ênfase4 21 6 5" xfId="44795"/>
    <cellStyle name="20% - Ênfase4 21 7" xfId="8445"/>
    <cellStyle name="20% - Ênfase4 21 7 2" xfId="20565"/>
    <cellStyle name="20% - Ênfase4 21 7 2 2" xfId="48993"/>
    <cellStyle name="20% - Ênfase4 21 7 3" xfId="32654"/>
    <cellStyle name="20% - Ênfase4 21 7 4" xfId="40716"/>
    <cellStyle name="20% - Ênfase4 21 8" xfId="14505"/>
    <cellStyle name="20% - Ênfase4 21 8 2" xfId="46947"/>
    <cellStyle name="20% - Ênfase4 21 9" xfId="26625"/>
    <cellStyle name="20% - Ênfase4 22" xfId="230"/>
    <cellStyle name="20% - Ênfase4 3" xfId="62"/>
    <cellStyle name="20% - Ênfase4 3 10" xfId="26470"/>
    <cellStyle name="20% - Ênfase4 3 11" xfId="38560"/>
    <cellStyle name="20% - Ênfase4 3 12" xfId="2209"/>
    <cellStyle name="20% - Ênfase4 3 2" xfId="33"/>
    <cellStyle name="20% - Ênfase4 3 2 10" xfId="38536"/>
    <cellStyle name="20% - Ênfase4 3 2 11" xfId="2185"/>
    <cellStyle name="20% - Ênfase4 3 2 2" xfId="1135"/>
    <cellStyle name="20% - Ênfase4 3 2 2 2" xfId="5234"/>
    <cellStyle name="20% - Ênfase4 3 2 2 2 2" xfId="11293"/>
    <cellStyle name="20% - Ênfase4 3 2 2 2 2 2" xfId="23413"/>
    <cellStyle name="20% - Ênfase4 3 2 2 2 2 3" xfId="35502"/>
    <cellStyle name="20% - Ênfase4 3 2 2 2 2 4" xfId="51860"/>
    <cellStyle name="20% - Ênfase4 3 2 2 2 3" xfId="17353"/>
    <cellStyle name="20% - Ênfase4 3 2 2 2 4" xfId="29443"/>
    <cellStyle name="20% - Ênfase4 3 2 2 2 5" xfId="43583"/>
    <cellStyle name="20% - Ênfase4 3 2 2 3" xfId="7259"/>
    <cellStyle name="20% - Ênfase4 3 2 2 3 2" xfId="13318"/>
    <cellStyle name="20% - Ênfase4 3 2 2 3 2 2" xfId="25438"/>
    <cellStyle name="20% - Ênfase4 3 2 2 3 2 3" xfId="37527"/>
    <cellStyle name="20% - Ênfase4 3 2 2 3 2 4" xfId="53885"/>
    <cellStyle name="20% - Ênfase4 3 2 2 3 3" xfId="19378"/>
    <cellStyle name="20% - Ênfase4 3 2 2 3 4" xfId="31468"/>
    <cellStyle name="20% - Ênfase4 3 2 2 3 5" xfId="45608"/>
    <cellStyle name="20% - Ênfase4 3 2 2 4" xfId="9263"/>
    <cellStyle name="20% - Ênfase4 3 2 2 4 2" xfId="21383"/>
    <cellStyle name="20% - Ênfase4 3 2 2 4 2 2" xfId="49825"/>
    <cellStyle name="20% - Ênfase4 3 2 2 4 3" xfId="33472"/>
    <cellStyle name="20% - Ênfase4 3 2 2 4 4" xfId="41548"/>
    <cellStyle name="20% - Ênfase4 3 2 2 5" xfId="15323"/>
    <cellStyle name="20% - Ênfase4 3 2 2 5 2" xfId="47776"/>
    <cellStyle name="20% - Ênfase4 3 2 2 6" xfId="27438"/>
    <cellStyle name="20% - Ênfase4 3 2 2 7" xfId="39528"/>
    <cellStyle name="20% - Ênfase4 3 2 2 8" xfId="3197"/>
    <cellStyle name="20% - Ênfase4 3 2 3" xfId="627"/>
    <cellStyle name="20% - Ênfase4 3 2 3 2" xfId="4740"/>
    <cellStyle name="20% - Ênfase4 3 2 3 2 2" xfId="10799"/>
    <cellStyle name="20% - Ênfase4 3 2 3 2 2 2" xfId="22919"/>
    <cellStyle name="20% - Ênfase4 3 2 3 2 2 3" xfId="35008"/>
    <cellStyle name="20% - Ênfase4 3 2 3 2 2 4" xfId="51366"/>
    <cellStyle name="20% - Ênfase4 3 2 3 2 3" xfId="16859"/>
    <cellStyle name="20% - Ênfase4 3 2 3 2 4" xfId="28949"/>
    <cellStyle name="20% - Ênfase4 3 2 3 2 5" xfId="43089"/>
    <cellStyle name="20% - Ênfase4 3 2 3 3" xfId="6765"/>
    <cellStyle name="20% - Ênfase4 3 2 3 3 2" xfId="12824"/>
    <cellStyle name="20% - Ênfase4 3 2 3 3 2 2" xfId="24944"/>
    <cellStyle name="20% - Ênfase4 3 2 3 3 2 3" xfId="37033"/>
    <cellStyle name="20% - Ênfase4 3 2 3 3 2 4" xfId="53391"/>
    <cellStyle name="20% - Ênfase4 3 2 3 3 3" xfId="18884"/>
    <cellStyle name="20% - Ênfase4 3 2 3 3 4" xfId="30974"/>
    <cellStyle name="20% - Ênfase4 3 2 3 3 5" xfId="45114"/>
    <cellStyle name="20% - Ênfase4 3 2 3 4" xfId="8769"/>
    <cellStyle name="20% - Ênfase4 3 2 3 4 2" xfId="20889"/>
    <cellStyle name="20% - Ênfase4 3 2 3 4 2 2" xfId="49321"/>
    <cellStyle name="20% - Ênfase4 3 2 3 4 3" xfId="32978"/>
    <cellStyle name="20% - Ênfase4 3 2 3 4 4" xfId="41044"/>
    <cellStyle name="20% - Ênfase4 3 2 3 5" xfId="14829"/>
    <cellStyle name="20% - Ênfase4 3 2 3 5 2" xfId="47273"/>
    <cellStyle name="20% - Ênfase4 3 2 3 6" xfId="26944"/>
    <cellStyle name="20% - Ênfase4 3 2 3 7" xfId="39034"/>
    <cellStyle name="20% - Ênfase4 3 2 3 8" xfId="2692"/>
    <cellStyle name="20% - Ênfase4 3 2 4" xfId="1681"/>
    <cellStyle name="20% - Ênfase4 3 2 4 2" xfId="5773"/>
    <cellStyle name="20% - Ênfase4 3 2 4 2 2" xfId="11832"/>
    <cellStyle name="20% - Ênfase4 3 2 4 2 2 2" xfId="23952"/>
    <cellStyle name="20% - Ênfase4 3 2 4 2 2 3" xfId="36041"/>
    <cellStyle name="20% - Ênfase4 3 2 4 2 2 4" xfId="52399"/>
    <cellStyle name="20% - Ênfase4 3 2 4 2 3" xfId="17892"/>
    <cellStyle name="20% - Ênfase4 3 2 4 2 4" xfId="29982"/>
    <cellStyle name="20% - Ênfase4 3 2 4 2 5" xfId="44122"/>
    <cellStyle name="20% - Ênfase4 3 2 4 3" xfId="7773"/>
    <cellStyle name="20% - Ênfase4 3 2 4 3 2" xfId="13832"/>
    <cellStyle name="20% - Ênfase4 3 2 4 3 2 2" xfId="25952"/>
    <cellStyle name="20% - Ênfase4 3 2 4 3 2 3" xfId="38041"/>
    <cellStyle name="20% - Ênfase4 3 2 4 3 2 4" xfId="54399"/>
    <cellStyle name="20% - Ênfase4 3 2 4 3 3" xfId="19892"/>
    <cellStyle name="20% - Ênfase4 3 2 4 3 4" xfId="31982"/>
    <cellStyle name="20% - Ênfase4 3 2 4 3 5" xfId="46122"/>
    <cellStyle name="20% - Ênfase4 3 2 4 4" xfId="9802"/>
    <cellStyle name="20% - Ênfase4 3 2 4 4 2" xfId="21922"/>
    <cellStyle name="20% - Ênfase4 3 2 4 4 2 2" xfId="50365"/>
    <cellStyle name="20% - Ênfase4 3 2 4 4 3" xfId="34011"/>
    <cellStyle name="20% - Ênfase4 3 2 4 4 4" xfId="42088"/>
    <cellStyle name="20% - Ênfase4 3 2 4 5" xfId="15862"/>
    <cellStyle name="20% - Ênfase4 3 2 4 5 2" xfId="48316"/>
    <cellStyle name="20% - Ênfase4 3 2 4 6" xfId="27952"/>
    <cellStyle name="20% - Ênfase4 3 2 4 7" xfId="40042"/>
    <cellStyle name="20% - Ênfase4 3 2 4 8" xfId="3739"/>
    <cellStyle name="20% - Ênfase4 3 2 5" xfId="4236"/>
    <cellStyle name="20% - Ênfase4 3 2 5 2" xfId="10296"/>
    <cellStyle name="20% - Ênfase4 3 2 5 2 2" xfId="22416"/>
    <cellStyle name="20% - Ênfase4 3 2 5 2 3" xfId="34505"/>
    <cellStyle name="20% - Ênfase4 3 2 5 2 4" xfId="50862"/>
    <cellStyle name="20% - Ênfase4 3 2 5 3" xfId="16356"/>
    <cellStyle name="20% - Ênfase4 3 2 5 4" xfId="28446"/>
    <cellStyle name="20% - Ênfase4 3 2 5 5" xfId="42585"/>
    <cellStyle name="20% - Ênfase4 3 2 6" xfId="6267"/>
    <cellStyle name="20% - Ênfase4 3 2 6 2" xfId="12326"/>
    <cellStyle name="20% - Ênfase4 3 2 6 2 2" xfId="24446"/>
    <cellStyle name="20% - Ênfase4 3 2 6 2 3" xfId="36535"/>
    <cellStyle name="20% - Ênfase4 3 2 6 2 4" xfId="52893"/>
    <cellStyle name="20% - Ênfase4 3 2 6 3" xfId="18386"/>
    <cellStyle name="20% - Ênfase4 3 2 6 4" xfId="30476"/>
    <cellStyle name="20% - Ênfase4 3 2 6 5" xfId="44616"/>
    <cellStyle name="20% - Ênfase4 3 2 7" xfId="8266"/>
    <cellStyle name="20% - Ênfase4 3 2 7 2" xfId="20386"/>
    <cellStyle name="20% - Ênfase4 3 2 7 2 2" xfId="48812"/>
    <cellStyle name="20% - Ênfase4 3 2 7 3" xfId="32475"/>
    <cellStyle name="20% - Ênfase4 3 2 7 4" xfId="40535"/>
    <cellStyle name="20% - Ênfase4 3 2 8" xfId="14326"/>
    <cellStyle name="20% - Ênfase4 3 2 8 2" xfId="46767"/>
    <cellStyle name="20% - Ênfase4 3 2 9" xfId="26446"/>
    <cellStyle name="20% - Ênfase4 3 3" xfId="1161"/>
    <cellStyle name="20% - Ênfase4 3 3 2" xfId="5260"/>
    <cellStyle name="20% - Ênfase4 3 3 2 2" xfId="11319"/>
    <cellStyle name="20% - Ênfase4 3 3 2 2 2" xfId="23439"/>
    <cellStyle name="20% - Ênfase4 3 3 2 2 3" xfId="35528"/>
    <cellStyle name="20% - Ênfase4 3 3 2 2 4" xfId="51886"/>
    <cellStyle name="20% - Ênfase4 3 3 2 3" xfId="17379"/>
    <cellStyle name="20% - Ênfase4 3 3 2 4" xfId="29469"/>
    <cellStyle name="20% - Ênfase4 3 3 2 5" xfId="43609"/>
    <cellStyle name="20% - Ênfase4 3 3 3" xfId="7285"/>
    <cellStyle name="20% - Ênfase4 3 3 3 2" xfId="13344"/>
    <cellStyle name="20% - Ênfase4 3 3 3 2 2" xfId="25464"/>
    <cellStyle name="20% - Ênfase4 3 3 3 2 3" xfId="37553"/>
    <cellStyle name="20% - Ênfase4 3 3 3 2 4" xfId="53911"/>
    <cellStyle name="20% - Ênfase4 3 3 3 3" xfId="19404"/>
    <cellStyle name="20% - Ênfase4 3 3 3 4" xfId="31494"/>
    <cellStyle name="20% - Ênfase4 3 3 3 5" xfId="45634"/>
    <cellStyle name="20% - Ênfase4 3 3 4" xfId="9289"/>
    <cellStyle name="20% - Ênfase4 3 3 4 2" xfId="21409"/>
    <cellStyle name="20% - Ênfase4 3 3 4 2 2" xfId="49851"/>
    <cellStyle name="20% - Ênfase4 3 3 4 3" xfId="33498"/>
    <cellStyle name="20% - Ênfase4 3 3 4 4" xfId="41574"/>
    <cellStyle name="20% - Ênfase4 3 3 5" xfId="15349"/>
    <cellStyle name="20% - Ênfase4 3 3 5 2" xfId="47802"/>
    <cellStyle name="20% - Ênfase4 3 3 6" xfId="27464"/>
    <cellStyle name="20% - Ênfase4 3 3 7" xfId="39554"/>
    <cellStyle name="20% - Ênfase4 3 3 8" xfId="3223"/>
    <cellStyle name="20% - Ênfase4 3 4" xfId="651"/>
    <cellStyle name="20% - Ênfase4 3 4 2" xfId="4764"/>
    <cellStyle name="20% - Ênfase4 3 4 2 2" xfId="10823"/>
    <cellStyle name="20% - Ênfase4 3 4 2 2 2" xfId="22943"/>
    <cellStyle name="20% - Ênfase4 3 4 2 2 3" xfId="35032"/>
    <cellStyle name="20% - Ênfase4 3 4 2 2 4" xfId="51390"/>
    <cellStyle name="20% - Ênfase4 3 4 2 3" xfId="16883"/>
    <cellStyle name="20% - Ênfase4 3 4 2 4" xfId="28973"/>
    <cellStyle name="20% - Ênfase4 3 4 2 5" xfId="43113"/>
    <cellStyle name="20% - Ênfase4 3 4 3" xfId="6789"/>
    <cellStyle name="20% - Ênfase4 3 4 3 2" xfId="12848"/>
    <cellStyle name="20% - Ênfase4 3 4 3 2 2" xfId="24968"/>
    <cellStyle name="20% - Ênfase4 3 4 3 2 3" xfId="37057"/>
    <cellStyle name="20% - Ênfase4 3 4 3 2 4" xfId="53415"/>
    <cellStyle name="20% - Ênfase4 3 4 3 3" xfId="18908"/>
    <cellStyle name="20% - Ênfase4 3 4 3 4" xfId="30998"/>
    <cellStyle name="20% - Ênfase4 3 4 3 5" xfId="45138"/>
    <cellStyle name="20% - Ênfase4 3 4 4" xfId="8793"/>
    <cellStyle name="20% - Ênfase4 3 4 4 2" xfId="20913"/>
    <cellStyle name="20% - Ênfase4 3 4 4 2 2" xfId="49345"/>
    <cellStyle name="20% - Ênfase4 3 4 4 3" xfId="33002"/>
    <cellStyle name="20% - Ênfase4 3 4 4 4" xfId="41068"/>
    <cellStyle name="20% - Ênfase4 3 4 5" xfId="14853"/>
    <cellStyle name="20% - Ênfase4 3 4 5 2" xfId="47297"/>
    <cellStyle name="20% - Ênfase4 3 4 6" xfId="26968"/>
    <cellStyle name="20% - Ênfase4 3 4 7" xfId="39058"/>
    <cellStyle name="20% - Ênfase4 3 4 8" xfId="2716"/>
    <cellStyle name="20% - Ênfase4 3 5" xfId="1705"/>
    <cellStyle name="20% - Ênfase4 3 5 2" xfId="5797"/>
    <cellStyle name="20% - Ênfase4 3 5 2 2" xfId="11856"/>
    <cellStyle name="20% - Ênfase4 3 5 2 2 2" xfId="23976"/>
    <cellStyle name="20% - Ênfase4 3 5 2 2 3" xfId="36065"/>
    <cellStyle name="20% - Ênfase4 3 5 2 2 4" xfId="52423"/>
    <cellStyle name="20% - Ênfase4 3 5 2 3" xfId="17916"/>
    <cellStyle name="20% - Ênfase4 3 5 2 4" xfId="30006"/>
    <cellStyle name="20% - Ênfase4 3 5 2 5" xfId="44146"/>
    <cellStyle name="20% - Ênfase4 3 5 3" xfId="7797"/>
    <cellStyle name="20% - Ênfase4 3 5 3 2" xfId="13856"/>
    <cellStyle name="20% - Ênfase4 3 5 3 2 2" xfId="25976"/>
    <cellStyle name="20% - Ênfase4 3 5 3 2 3" xfId="38065"/>
    <cellStyle name="20% - Ênfase4 3 5 3 2 4" xfId="54423"/>
    <cellStyle name="20% - Ênfase4 3 5 3 3" xfId="19916"/>
    <cellStyle name="20% - Ênfase4 3 5 3 4" xfId="32006"/>
    <cellStyle name="20% - Ênfase4 3 5 3 5" xfId="46146"/>
    <cellStyle name="20% - Ênfase4 3 5 4" xfId="9826"/>
    <cellStyle name="20% - Ênfase4 3 5 4 2" xfId="21946"/>
    <cellStyle name="20% - Ênfase4 3 5 4 2 2" xfId="50389"/>
    <cellStyle name="20% - Ênfase4 3 5 4 3" xfId="34035"/>
    <cellStyle name="20% - Ênfase4 3 5 4 4" xfId="42112"/>
    <cellStyle name="20% - Ênfase4 3 5 5" xfId="15886"/>
    <cellStyle name="20% - Ênfase4 3 5 5 2" xfId="48340"/>
    <cellStyle name="20% - Ênfase4 3 5 6" xfId="27976"/>
    <cellStyle name="20% - Ênfase4 3 5 7" xfId="40066"/>
    <cellStyle name="20% - Ênfase4 3 5 8" xfId="3763"/>
    <cellStyle name="20% - Ênfase4 3 6" xfId="4260"/>
    <cellStyle name="20% - Ênfase4 3 6 2" xfId="10320"/>
    <cellStyle name="20% - Ênfase4 3 6 2 2" xfId="22440"/>
    <cellStyle name="20% - Ênfase4 3 6 2 3" xfId="34529"/>
    <cellStyle name="20% - Ênfase4 3 6 2 4" xfId="50886"/>
    <cellStyle name="20% - Ênfase4 3 6 3" xfId="16380"/>
    <cellStyle name="20% - Ênfase4 3 6 4" xfId="28470"/>
    <cellStyle name="20% - Ênfase4 3 6 5" xfId="42609"/>
    <cellStyle name="20% - Ênfase4 3 7" xfId="6291"/>
    <cellStyle name="20% - Ênfase4 3 7 2" xfId="12350"/>
    <cellStyle name="20% - Ênfase4 3 7 2 2" xfId="24470"/>
    <cellStyle name="20% - Ênfase4 3 7 2 3" xfId="36559"/>
    <cellStyle name="20% - Ênfase4 3 7 2 4" xfId="52917"/>
    <cellStyle name="20% - Ênfase4 3 7 3" xfId="18410"/>
    <cellStyle name="20% - Ênfase4 3 7 4" xfId="30500"/>
    <cellStyle name="20% - Ênfase4 3 7 5" xfId="44640"/>
    <cellStyle name="20% - Ênfase4 3 8" xfId="8290"/>
    <cellStyle name="20% - Ênfase4 3 8 2" xfId="20410"/>
    <cellStyle name="20% - Ênfase4 3 8 2 2" xfId="48837"/>
    <cellStyle name="20% - Ênfase4 3 8 3" xfId="32499"/>
    <cellStyle name="20% - Ênfase4 3 8 4" xfId="40560"/>
    <cellStyle name="20% - Ênfase4 3 9" xfId="14350"/>
    <cellStyle name="20% - Ênfase4 3 9 2" xfId="46791"/>
    <cellStyle name="20% - Ênfase4 4" xfId="237"/>
    <cellStyle name="20% - Ênfase4 4 10" xfId="26634"/>
    <cellStyle name="20% - Ênfase4 4 11" xfId="38724"/>
    <cellStyle name="20% - Ênfase4 4 12" xfId="2375"/>
    <cellStyle name="20% - Ênfase4 4 2" xfId="238"/>
    <cellStyle name="20% - Ênfase4 4 2 10" xfId="38725"/>
    <cellStyle name="20% - Ênfase4 4 2 11" xfId="2376"/>
    <cellStyle name="20% - Ênfase4 4 2 2" xfId="1328"/>
    <cellStyle name="20% - Ênfase4 4 2 2 2" xfId="5425"/>
    <cellStyle name="20% - Ênfase4 4 2 2 2 2" xfId="11484"/>
    <cellStyle name="20% - Ênfase4 4 2 2 2 2 2" xfId="23604"/>
    <cellStyle name="20% - Ênfase4 4 2 2 2 2 3" xfId="35693"/>
    <cellStyle name="20% - Ênfase4 4 2 2 2 2 4" xfId="52051"/>
    <cellStyle name="20% - Ênfase4 4 2 2 2 3" xfId="17544"/>
    <cellStyle name="20% - Ênfase4 4 2 2 2 4" xfId="29634"/>
    <cellStyle name="20% - Ênfase4 4 2 2 2 5" xfId="43774"/>
    <cellStyle name="20% - Ênfase4 4 2 2 3" xfId="7450"/>
    <cellStyle name="20% - Ênfase4 4 2 2 3 2" xfId="13509"/>
    <cellStyle name="20% - Ênfase4 4 2 2 3 2 2" xfId="25629"/>
    <cellStyle name="20% - Ênfase4 4 2 2 3 2 3" xfId="37718"/>
    <cellStyle name="20% - Ênfase4 4 2 2 3 2 4" xfId="54076"/>
    <cellStyle name="20% - Ênfase4 4 2 2 3 3" xfId="19569"/>
    <cellStyle name="20% - Ênfase4 4 2 2 3 4" xfId="31659"/>
    <cellStyle name="20% - Ênfase4 4 2 2 3 5" xfId="45799"/>
    <cellStyle name="20% - Ênfase4 4 2 2 4" xfId="9454"/>
    <cellStyle name="20% - Ênfase4 4 2 2 4 2" xfId="21574"/>
    <cellStyle name="20% - Ênfase4 4 2 2 4 2 2" xfId="50017"/>
    <cellStyle name="20% - Ênfase4 4 2 2 4 3" xfId="33663"/>
    <cellStyle name="20% - Ênfase4 4 2 2 4 4" xfId="41740"/>
    <cellStyle name="20% - Ênfase4 4 2 2 5" xfId="15514"/>
    <cellStyle name="20% - Ênfase4 4 2 2 5 2" xfId="47968"/>
    <cellStyle name="20% - Ênfase4 4 2 2 6" xfId="27629"/>
    <cellStyle name="20% - Ênfase4 4 2 2 7" xfId="39719"/>
    <cellStyle name="20% - Ênfase4 4 2 2 8" xfId="3390"/>
    <cellStyle name="20% - Ênfase4 4 2 3" xfId="819"/>
    <cellStyle name="20% - Ênfase4 4 2 3 2" xfId="4929"/>
    <cellStyle name="20% - Ênfase4 4 2 3 2 2" xfId="10988"/>
    <cellStyle name="20% - Ênfase4 4 2 3 2 2 2" xfId="23108"/>
    <cellStyle name="20% - Ênfase4 4 2 3 2 2 3" xfId="35197"/>
    <cellStyle name="20% - Ênfase4 4 2 3 2 2 4" xfId="51555"/>
    <cellStyle name="20% - Ênfase4 4 2 3 2 3" xfId="17048"/>
    <cellStyle name="20% - Ênfase4 4 2 3 2 4" xfId="29138"/>
    <cellStyle name="20% - Ênfase4 4 2 3 2 5" xfId="43278"/>
    <cellStyle name="20% - Ênfase4 4 2 3 3" xfId="6954"/>
    <cellStyle name="20% - Ênfase4 4 2 3 3 2" xfId="13013"/>
    <cellStyle name="20% - Ênfase4 4 2 3 3 2 2" xfId="25133"/>
    <cellStyle name="20% - Ênfase4 4 2 3 3 2 3" xfId="37222"/>
    <cellStyle name="20% - Ênfase4 4 2 3 3 2 4" xfId="53580"/>
    <cellStyle name="20% - Ênfase4 4 2 3 3 3" xfId="19073"/>
    <cellStyle name="20% - Ênfase4 4 2 3 3 4" xfId="31163"/>
    <cellStyle name="20% - Ênfase4 4 2 3 3 5" xfId="45303"/>
    <cellStyle name="20% - Ênfase4 4 2 3 4" xfId="8958"/>
    <cellStyle name="20% - Ênfase4 4 2 3 4 2" xfId="21078"/>
    <cellStyle name="20% - Ênfase4 4 2 3 4 2 2" xfId="49512"/>
    <cellStyle name="20% - Ênfase4 4 2 3 4 3" xfId="33167"/>
    <cellStyle name="20% - Ênfase4 4 2 3 4 4" xfId="41235"/>
    <cellStyle name="20% - Ênfase4 4 2 3 5" xfId="15018"/>
    <cellStyle name="20% - Ênfase4 4 2 3 5 2" xfId="47464"/>
    <cellStyle name="20% - Ênfase4 4 2 3 6" xfId="27133"/>
    <cellStyle name="20% - Ênfase4 4 2 3 7" xfId="39223"/>
    <cellStyle name="20% - Ênfase4 4 2 3 8" xfId="2884"/>
    <cellStyle name="20% - Ênfase4 4 2 4" xfId="1871"/>
    <cellStyle name="20% - Ênfase4 4 2 4 2" xfId="5962"/>
    <cellStyle name="20% - Ênfase4 4 2 4 2 2" xfId="12021"/>
    <cellStyle name="20% - Ênfase4 4 2 4 2 2 2" xfId="24141"/>
    <cellStyle name="20% - Ênfase4 4 2 4 2 2 3" xfId="36230"/>
    <cellStyle name="20% - Ênfase4 4 2 4 2 2 4" xfId="52588"/>
    <cellStyle name="20% - Ênfase4 4 2 4 2 3" xfId="18081"/>
    <cellStyle name="20% - Ênfase4 4 2 4 2 4" xfId="30171"/>
    <cellStyle name="20% - Ênfase4 4 2 4 2 5" xfId="44311"/>
    <cellStyle name="20% - Ênfase4 4 2 4 3" xfId="7962"/>
    <cellStyle name="20% - Ênfase4 4 2 4 3 2" xfId="14021"/>
    <cellStyle name="20% - Ênfase4 4 2 4 3 2 2" xfId="26141"/>
    <cellStyle name="20% - Ênfase4 4 2 4 3 2 3" xfId="38230"/>
    <cellStyle name="20% - Ênfase4 4 2 4 3 2 4" xfId="54588"/>
    <cellStyle name="20% - Ênfase4 4 2 4 3 3" xfId="20081"/>
    <cellStyle name="20% - Ênfase4 4 2 4 3 4" xfId="32171"/>
    <cellStyle name="20% - Ênfase4 4 2 4 3 5" xfId="46311"/>
    <cellStyle name="20% - Ênfase4 4 2 4 4" xfId="9991"/>
    <cellStyle name="20% - Ênfase4 4 2 4 4 2" xfId="22111"/>
    <cellStyle name="20% - Ênfase4 4 2 4 4 2 2" xfId="50555"/>
    <cellStyle name="20% - Ênfase4 4 2 4 4 3" xfId="34200"/>
    <cellStyle name="20% - Ênfase4 4 2 4 4 4" xfId="42278"/>
    <cellStyle name="20% - Ênfase4 4 2 4 5" xfId="16051"/>
    <cellStyle name="20% - Ênfase4 4 2 4 5 2" xfId="48506"/>
    <cellStyle name="20% - Ênfase4 4 2 4 6" xfId="28141"/>
    <cellStyle name="20% - Ênfase4 4 2 4 7" xfId="40231"/>
    <cellStyle name="20% - Ênfase4 4 2 4 8" xfId="3929"/>
    <cellStyle name="20% - Ênfase4 4 2 5" xfId="4425"/>
    <cellStyle name="20% - Ênfase4 4 2 5 2" xfId="10485"/>
    <cellStyle name="20% - Ênfase4 4 2 5 2 2" xfId="22605"/>
    <cellStyle name="20% - Ênfase4 4 2 5 2 3" xfId="34694"/>
    <cellStyle name="20% - Ênfase4 4 2 5 2 4" xfId="51051"/>
    <cellStyle name="20% - Ênfase4 4 2 5 3" xfId="16545"/>
    <cellStyle name="20% - Ênfase4 4 2 5 4" xfId="28635"/>
    <cellStyle name="20% - Ênfase4 4 2 5 5" xfId="42774"/>
    <cellStyle name="20% - Ênfase4 4 2 6" xfId="6456"/>
    <cellStyle name="20% - Ênfase4 4 2 6 2" xfId="12515"/>
    <cellStyle name="20% - Ênfase4 4 2 6 2 2" xfId="24635"/>
    <cellStyle name="20% - Ênfase4 4 2 6 2 3" xfId="36724"/>
    <cellStyle name="20% - Ênfase4 4 2 6 2 4" xfId="53082"/>
    <cellStyle name="20% - Ênfase4 4 2 6 3" xfId="18575"/>
    <cellStyle name="20% - Ênfase4 4 2 6 4" xfId="30665"/>
    <cellStyle name="20% - Ênfase4 4 2 6 5" xfId="44805"/>
    <cellStyle name="20% - Ênfase4 4 2 7" xfId="8455"/>
    <cellStyle name="20% - Ênfase4 4 2 7 2" xfId="20575"/>
    <cellStyle name="20% - Ênfase4 4 2 7 2 2" xfId="49003"/>
    <cellStyle name="20% - Ênfase4 4 2 7 3" xfId="32664"/>
    <cellStyle name="20% - Ênfase4 4 2 7 4" xfId="40726"/>
    <cellStyle name="20% - Ênfase4 4 2 8" xfId="14515"/>
    <cellStyle name="20% - Ênfase4 4 2 8 2" xfId="46957"/>
    <cellStyle name="20% - Ênfase4 4 2 9" xfId="26635"/>
    <cellStyle name="20% - Ênfase4 4 3" xfId="1327"/>
    <cellStyle name="20% - Ênfase4 4 3 2" xfId="5424"/>
    <cellStyle name="20% - Ênfase4 4 3 2 2" xfId="11483"/>
    <cellStyle name="20% - Ênfase4 4 3 2 2 2" xfId="23603"/>
    <cellStyle name="20% - Ênfase4 4 3 2 2 3" xfId="35692"/>
    <cellStyle name="20% - Ênfase4 4 3 2 2 4" xfId="52050"/>
    <cellStyle name="20% - Ênfase4 4 3 2 3" xfId="17543"/>
    <cellStyle name="20% - Ênfase4 4 3 2 4" xfId="29633"/>
    <cellStyle name="20% - Ênfase4 4 3 2 5" xfId="43773"/>
    <cellStyle name="20% - Ênfase4 4 3 3" xfId="7449"/>
    <cellStyle name="20% - Ênfase4 4 3 3 2" xfId="13508"/>
    <cellStyle name="20% - Ênfase4 4 3 3 2 2" xfId="25628"/>
    <cellStyle name="20% - Ênfase4 4 3 3 2 3" xfId="37717"/>
    <cellStyle name="20% - Ênfase4 4 3 3 2 4" xfId="54075"/>
    <cellStyle name="20% - Ênfase4 4 3 3 3" xfId="19568"/>
    <cellStyle name="20% - Ênfase4 4 3 3 4" xfId="31658"/>
    <cellStyle name="20% - Ênfase4 4 3 3 5" xfId="45798"/>
    <cellStyle name="20% - Ênfase4 4 3 4" xfId="9453"/>
    <cellStyle name="20% - Ênfase4 4 3 4 2" xfId="21573"/>
    <cellStyle name="20% - Ênfase4 4 3 4 2 2" xfId="50016"/>
    <cellStyle name="20% - Ênfase4 4 3 4 3" xfId="33662"/>
    <cellStyle name="20% - Ênfase4 4 3 4 4" xfId="41739"/>
    <cellStyle name="20% - Ênfase4 4 3 5" xfId="15513"/>
    <cellStyle name="20% - Ênfase4 4 3 5 2" xfId="47967"/>
    <cellStyle name="20% - Ênfase4 4 3 6" xfId="27628"/>
    <cellStyle name="20% - Ênfase4 4 3 7" xfId="39718"/>
    <cellStyle name="20% - Ênfase4 4 3 8" xfId="3389"/>
    <cellStyle name="20% - Ênfase4 4 4" xfId="818"/>
    <cellStyle name="20% - Ênfase4 4 4 2" xfId="4928"/>
    <cellStyle name="20% - Ênfase4 4 4 2 2" xfId="10987"/>
    <cellStyle name="20% - Ênfase4 4 4 2 2 2" xfId="23107"/>
    <cellStyle name="20% - Ênfase4 4 4 2 2 3" xfId="35196"/>
    <cellStyle name="20% - Ênfase4 4 4 2 2 4" xfId="51554"/>
    <cellStyle name="20% - Ênfase4 4 4 2 3" xfId="17047"/>
    <cellStyle name="20% - Ênfase4 4 4 2 4" xfId="29137"/>
    <cellStyle name="20% - Ênfase4 4 4 2 5" xfId="43277"/>
    <cellStyle name="20% - Ênfase4 4 4 3" xfId="6953"/>
    <cellStyle name="20% - Ênfase4 4 4 3 2" xfId="13012"/>
    <cellStyle name="20% - Ênfase4 4 4 3 2 2" xfId="25132"/>
    <cellStyle name="20% - Ênfase4 4 4 3 2 3" xfId="37221"/>
    <cellStyle name="20% - Ênfase4 4 4 3 2 4" xfId="53579"/>
    <cellStyle name="20% - Ênfase4 4 4 3 3" xfId="19072"/>
    <cellStyle name="20% - Ênfase4 4 4 3 4" xfId="31162"/>
    <cellStyle name="20% - Ênfase4 4 4 3 5" xfId="45302"/>
    <cellStyle name="20% - Ênfase4 4 4 4" xfId="8957"/>
    <cellStyle name="20% - Ênfase4 4 4 4 2" xfId="21077"/>
    <cellStyle name="20% - Ênfase4 4 4 4 2 2" xfId="49511"/>
    <cellStyle name="20% - Ênfase4 4 4 4 3" xfId="33166"/>
    <cellStyle name="20% - Ênfase4 4 4 4 4" xfId="41234"/>
    <cellStyle name="20% - Ênfase4 4 4 5" xfId="15017"/>
    <cellStyle name="20% - Ênfase4 4 4 5 2" xfId="47463"/>
    <cellStyle name="20% - Ênfase4 4 4 6" xfId="27132"/>
    <cellStyle name="20% - Ênfase4 4 4 7" xfId="39222"/>
    <cellStyle name="20% - Ênfase4 4 4 8" xfId="2883"/>
    <cellStyle name="20% - Ênfase4 4 5" xfId="1870"/>
    <cellStyle name="20% - Ênfase4 4 5 2" xfId="5961"/>
    <cellStyle name="20% - Ênfase4 4 5 2 2" xfId="12020"/>
    <cellStyle name="20% - Ênfase4 4 5 2 2 2" xfId="24140"/>
    <cellStyle name="20% - Ênfase4 4 5 2 2 3" xfId="36229"/>
    <cellStyle name="20% - Ênfase4 4 5 2 2 4" xfId="52587"/>
    <cellStyle name="20% - Ênfase4 4 5 2 3" xfId="18080"/>
    <cellStyle name="20% - Ênfase4 4 5 2 4" xfId="30170"/>
    <cellStyle name="20% - Ênfase4 4 5 2 5" xfId="44310"/>
    <cellStyle name="20% - Ênfase4 4 5 3" xfId="7961"/>
    <cellStyle name="20% - Ênfase4 4 5 3 2" xfId="14020"/>
    <cellStyle name="20% - Ênfase4 4 5 3 2 2" xfId="26140"/>
    <cellStyle name="20% - Ênfase4 4 5 3 2 3" xfId="38229"/>
    <cellStyle name="20% - Ênfase4 4 5 3 2 4" xfId="54587"/>
    <cellStyle name="20% - Ênfase4 4 5 3 3" xfId="20080"/>
    <cellStyle name="20% - Ênfase4 4 5 3 4" xfId="32170"/>
    <cellStyle name="20% - Ênfase4 4 5 3 5" xfId="46310"/>
    <cellStyle name="20% - Ênfase4 4 5 4" xfId="9990"/>
    <cellStyle name="20% - Ênfase4 4 5 4 2" xfId="22110"/>
    <cellStyle name="20% - Ênfase4 4 5 4 2 2" xfId="50554"/>
    <cellStyle name="20% - Ênfase4 4 5 4 3" xfId="34199"/>
    <cellStyle name="20% - Ênfase4 4 5 4 4" xfId="42277"/>
    <cellStyle name="20% - Ênfase4 4 5 5" xfId="16050"/>
    <cellStyle name="20% - Ênfase4 4 5 5 2" xfId="48505"/>
    <cellStyle name="20% - Ênfase4 4 5 6" xfId="28140"/>
    <cellStyle name="20% - Ênfase4 4 5 7" xfId="40230"/>
    <cellStyle name="20% - Ênfase4 4 5 8" xfId="3928"/>
    <cellStyle name="20% - Ênfase4 4 6" xfId="4424"/>
    <cellStyle name="20% - Ênfase4 4 6 2" xfId="10484"/>
    <cellStyle name="20% - Ênfase4 4 6 2 2" xfId="22604"/>
    <cellStyle name="20% - Ênfase4 4 6 2 3" xfId="34693"/>
    <cellStyle name="20% - Ênfase4 4 6 2 4" xfId="51050"/>
    <cellStyle name="20% - Ênfase4 4 6 3" xfId="16544"/>
    <cellStyle name="20% - Ênfase4 4 6 4" xfId="28634"/>
    <cellStyle name="20% - Ênfase4 4 6 5" xfId="42773"/>
    <cellStyle name="20% - Ênfase4 4 7" xfId="6455"/>
    <cellStyle name="20% - Ênfase4 4 7 2" xfId="12514"/>
    <cellStyle name="20% - Ênfase4 4 7 2 2" xfId="24634"/>
    <cellStyle name="20% - Ênfase4 4 7 2 3" xfId="36723"/>
    <cellStyle name="20% - Ênfase4 4 7 2 4" xfId="53081"/>
    <cellStyle name="20% - Ênfase4 4 7 3" xfId="18574"/>
    <cellStyle name="20% - Ênfase4 4 7 4" xfId="30664"/>
    <cellStyle name="20% - Ênfase4 4 7 5" xfId="44804"/>
    <cellStyle name="20% - Ênfase4 4 8" xfId="8454"/>
    <cellStyle name="20% - Ênfase4 4 8 2" xfId="20574"/>
    <cellStyle name="20% - Ênfase4 4 8 2 2" xfId="49002"/>
    <cellStyle name="20% - Ênfase4 4 8 3" xfId="32663"/>
    <cellStyle name="20% - Ênfase4 4 8 4" xfId="40725"/>
    <cellStyle name="20% - Ênfase4 4 9" xfId="14514"/>
    <cellStyle name="20% - Ênfase4 4 9 2" xfId="46956"/>
    <cellStyle name="20% - Ênfase4 5" xfId="239"/>
    <cellStyle name="20% - Ênfase4 5 10" xfId="26636"/>
    <cellStyle name="20% - Ênfase4 5 11" xfId="38726"/>
    <cellStyle name="20% - Ênfase4 5 12" xfId="2377"/>
    <cellStyle name="20% - Ênfase4 5 2" xfId="240"/>
    <cellStyle name="20% - Ênfase4 5 2 10" xfId="38727"/>
    <cellStyle name="20% - Ênfase4 5 2 11" xfId="2378"/>
    <cellStyle name="20% - Ênfase4 5 2 2" xfId="1330"/>
    <cellStyle name="20% - Ênfase4 5 2 2 2" xfId="5427"/>
    <cellStyle name="20% - Ênfase4 5 2 2 2 2" xfId="11486"/>
    <cellStyle name="20% - Ênfase4 5 2 2 2 2 2" xfId="23606"/>
    <cellStyle name="20% - Ênfase4 5 2 2 2 2 3" xfId="35695"/>
    <cellStyle name="20% - Ênfase4 5 2 2 2 2 4" xfId="52053"/>
    <cellStyle name="20% - Ênfase4 5 2 2 2 3" xfId="17546"/>
    <cellStyle name="20% - Ênfase4 5 2 2 2 4" xfId="29636"/>
    <cellStyle name="20% - Ênfase4 5 2 2 2 5" xfId="43776"/>
    <cellStyle name="20% - Ênfase4 5 2 2 3" xfId="7452"/>
    <cellStyle name="20% - Ênfase4 5 2 2 3 2" xfId="13511"/>
    <cellStyle name="20% - Ênfase4 5 2 2 3 2 2" xfId="25631"/>
    <cellStyle name="20% - Ênfase4 5 2 2 3 2 3" xfId="37720"/>
    <cellStyle name="20% - Ênfase4 5 2 2 3 2 4" xfId="54078"/>
    <cellStyle name="20% - Ênfase4 5 2 2 3 3" xfId="19571"/>
    <cellStyle name="20% - Ênfase4 5 2 2 3 4" xfId="31661"/>
    <cellStyle name="20% - Ênfase4 5 2 2 3 5" xfId="45801"/>
    <cellStyle name="20% - Ênfase4 5 2 2 4" xfId="9456"/>
    <cellStyle name="20% - Ênfase4 5 2 2 4 2" xfId="21576"/>
    <cellStyle name="20% - Ênfase4 5 2 2 4 2 2" xfId="50019"/>
    <cellStyle name="20% - Ênfase4 5 2 2 4 3" xfId="33665"/>
    <cellStyle name="20% - Ênfase4 5 2 2 4 4" xfId="41742"/>
    <cellStyle name="20% - Ênfase4 5 2 2 5" xfId="15516"/>
    <cellStyle name="20% - Ênfase4 5 2 2 5 2" xfId="47970"/>
    <cellStyle name="20% - Ênfase4 5 2 2 6" xfId="27631"/>
    <cellStyle name="20% - Ênfase4 5 2 2 7" xfId="39721"/>
    <cellStyle name="20% - Ênfase4 5 2 2 8" xfId="3392"/>
    <cellStyle name="20% - Ênfase4 5 2 3" xfId="821"/>
    <cellStyle name="20% - Ênfase4 5 2 3 2" xfId="4931"/>
    <cellStyle name="20% - Ênfase4 5 2 3 2 2" xfId="10990"/>
    <cellStyle name="20% - Ênfase4 5 2 3 2 2 2" xfId="23110"/>
    <cellStyle name="20% - Ênfase4 5 2 3 2 2 3" xfId="35199"/>
    <cellStyle name="20% - Ênfase4 5 2 3 2 2 4" xfId="51557"/>
    <cellStyle name="20% - Ênfase4 5 2 3 2 3" xfId="17050"/>
    <cellStyle name="20% - Ênfase4 5 2 3 2 4" xfId="29140"/>
    <cellStyle name="20% - Ênfase4 5 2 3 2 5" xfId="43280"/>
    <cellStyle name="20% - Ênfase4 5 2 3 3" xfId="6956"/>
    <cellStyle name="20% - Ênfase4 5 2 3 3 2" xfId="13015"/>
    <cellStyle name="20% - Ênfase4 5 2 3 3 2 2" xfId="25135"/>
    <cellStyle name="20% - Ênfase4 5 2 3 3 2 3" xfId="37224"/>
    <cellStyle name="20% - Ênfase4 5 2 3 3 2 4" xfId="53582"/>
    <cellStyle name="20% - Ênfase4 5 2 3 3 3" xfId="19075"/>
    <cellStyle name="20% - Ênfase4 5 2 3 3 4" xfId="31165"/>
    <cellStyle name="20% - Ênfase4 5 2 3 3 5" xfId="45305"/>
    <cellStyle name="20% - Ênfase4 5 2 3 4" xfId="8960"/>
    <cellStyle name="20% - Ênfase4 5 2 3 4 2" xfId="21080"/>
    <cellStyle name="20% - Ênfase4 5 2 3 4 2 2" xfId="49514"/>
    <cellStyle name="20% - Ênfase4 5 2 3 4 3" xfId="33169"/>
    <cellStyle name="20% - Ênfase4 5 2 3 4 4" xfId="41237"/>
    <cellStyle name="20% - Ênfase4 5 2 3 5" xfId="15020"/>
    <cellStyle name="20% - Ênfase4 5 2 3 5 2" xfId="47466"/>
    <cellStyle name="20% - Ênfase4 5 2 3 6" xfId="27135"/>
    <cellStyle name="20% - Ênfase4 5 2 3 7" xfId="39225"/>
    <cellStyle name="20% - Ênfase4 5 2 3 8" xfId="2886"/>
    <cellStyle name="20% - Ênfase4 5 2 4" xfId="1873"/>
    <cellStyle name="20% - Ênfase4 5 2 4 2" xfId="5964"/>
    <cellStyle name="20% - Ênfase4 5 2 4 2 2" xfId="12023"/>
    <cellStyle name="20% - Ênfase4 5 2 4 2 2 2" xfId="24143"/>
    <cellStyle name="20% - Ênfase4 5 2 4 2 2 3" xfId="36232"/>
    <cellStyle name="20% - Ênfase4 5 2 4 2 2 4" xfId="52590"/>
    <cellStyle name="20% - Ênfase4 5 2 4 2 3" xfId="18083"/>
    <cellStyle name="20% - Ênfase4 5 2 4 2 4" xfId="30173"/>
    <cellStyle name="20% - Ênfase4 5 2 4 2 5" xfId="44313"/>
    <cellStyle name="20% - Ênfase4 5 2 4 3" xfId="7964"/>
    <cellStyle name="20% - Ênfase4 5 2 4 3 2" xfId="14023"/>
    <cellStyle name="20% - Ênfase4 5 2 4 3 2 2" xfId="26143"/>
    <cellStyle name="20% - Ênfase4 5 2 4 3 2 3" xfId="38232"/>
    <cellStyle name="20% - Ênfase4 5 2 4 3 2 4" xfId="54590"/>
    <cellStyle name="20% - Ênfase4 5 2 4 3 3" xfId="20083"/>
    <cellStyle name="20% - Ênfase4 5 2 4 3 4" xfId="32173"/>
    <cellStyle name="20% - Ênfase4 5 2 4 3 5" xfId="46313"/>
    <cellStyle name="20% - Ênfase4 5 2 4 4" xfId="9993"/>
    <cellStyle name="20% - Ênfase4 5 2 4 4 2" xfId="22113"/>
    <cellStyle name="20% - Ênfase4 5 2 4 4 2 2" xfId="50557"/>
    <cellStyle name="20% - Ênfase4 5 2 4 4 3" xfId="34202"/>
    <cellStyle name="20% - Ênfase4 5 2 4 4 4" xfId="42280"/>
    <cellStyle name="20% - Ênfase4 5 2 4 5" xfId="16053"/>
    <cellStyle name="20% - Ênfase4 5 2 4 5 2" xfId="48508"/>
    <cellStyle name="20% - Ênfase4 5 2 4 6" xfId="28143"/>
    <cellStyle name="20% - Ênfase4 5 2 4 7" xfId="40233"/>
    <cellStyle name="20% - Ênfase4 5 2 4 8" xfId="3931"/>
    <cellStyle name="20% - Ênfase4 5 2 5" xfId="4427"/>
    <cellStyle name="20% - Ênfase4 5 2 5 2" xfId="10487"/>
    <cellStyle name="20% - Ênfase4 5 2 5 2 2" xfId="22607"/>
    <cellStyle name="20% - Ênfase4 5 2 5 2 3" xfId="34696"/>
    <cellStyle name="20% - Ênfase4 5 2 5 2 4" xfId="51053"/>
    <cellStyle name="20% - Ênfase4 5 2 5 3" xfId="16547"/>
    <cellStyle name="20% - Ênfase4 5 2 5 4" xfId="28637"/>
    <cellStyle name="20% - Ênfase4 5 2 5 5" xfId="42776"/>
    <cellStyle name="20% - Ênfase4 5 2 6" xfId="6458"/>
    <cellStyle name="20% - Ênfase4 5 2 6 2" xfId="12517"/>
    <cellStyle name="20% - Ênfase4 5 2 6 2 2" xfId="24637"/>
    <cellStyle name="20% - Ênfase4 5 2 6 2 3" xfId="36726"/>
    <cellStyle name="20% - Ênfase4 5 2 6 2 4" xfId="53084"/>
    <cellStyle name="20% - Ênfase4 5 2 6 3" xfId="18577"/>
    <cellStyle name="20% - Ênfase4 5 2 6 4" xfId="30667"/>
    <cellStyle name="20% - Ênfase4 5 2 6 5" xfId="44807"/>
    <cellStyle name="20% - Ênfase4 5 2 7" xfId="8457"/>
    <cellStyle name="20% - Ênfase4 5 2 7 2" xfId="20577"/>
    <cellStyle name="20% - Ênfase4 5 2 7 2 2" xfId="49005"/>
    <cellStyle name="20% - Ênfase4 5 2 7 3" xfId="32666"/>
    <cellStyle name="20% - Ênfase4 5 2 7 4" xfId="40728"/>
    <cellStyle name="20% - Ênfase4 5 2 8" xfId="14517"/>
    <cellStyle name="20% - Ênfase4 5 2 8 2" xfId="46959"/>
    <cellStyle name="20% - Ênfase4 5 2 9" xfId="26637"/>
    <cellStyle name="20% - Ênfase4 5 3" xfId="1329"/>
    <cellStyle name="20% - Ênfase4 5 3 2" xfId="5426"/>
    <cellStyle name="20% - Ênfase4 5 3 2 2" xfId="11485"/>
    <cellStyle name="20% - Ênfase4 5 3 2 2 2" xfId="23605"/>
    <cellStyle name="20% - Ênfase4 5 3 2 2 3" xfId="35694"/>
    <cellStyle name="20% - Ênfase4 5 3 2 2 4" xfId="52052"/>
    <cellStyle name="20% - Ênfase4 5 3 2 3" xfId="17545"/>
    <cellStyle name="20% - Ênfase4 5 3 2 4" xfId="29635"/>
    <cellStyle name="20% - Ênfase4 5 3 2 5" xfId="43775"/>
    <cellStyle name="20% - Ênfase4 5 3 3" xfId="7451"/>
    <cellStyle name="20% - Ênfase4 5 3 3 2" xfId="13510"/>
    <cellStyle name="20% - Ênfase4 5 3 3 2 2" xfId="25630"/>
    <cellStyle name="20% - Ênfase4 5 3 3 2 3" xfId="37719"/>
    <cellStyle name="20% - Ênfase4 5 3 3 2 4" xfId="54077"/>
    <cellStyle name="20% - Ênfase4 5 3 3 3" xfId="19570"/>
    <cellStyle name="20% - Ênfase4 5 3 3 4" xfId="31660"/>
    <cellStyle name="20% - Ênfase4 5 3 3 5" xfId="45800"/>
    <cellStyle name="20% - Ênfase4 5 3 4" xfId="9455"/>
    <cellStyle name="20% - Ênfase4 5 3 4 2" xfId="21575"/>
    <cellStyle name="20% - Ênfase4 5 3 4 2 2" xfId="50018"/>
    <cellStyle name="20% - Ênfase4 5 3 4 3" xfId="33664"/>
    <cellStyle name="20% - Ênfase4 5 3 4 4" xfId="41741"/>
    <cellStyle name="20% - Ênfase4 5 3 5" xfId="15515"/>
    <cellStyle name="20% - Ênfase4 5 3 5 2" xfId="47969"/>
    <cellStyle name="20% - Ênfase4 5 3 6" xfId="27630"/>
    <cellStyle name="20% - Ênfase4 5 3 7" xfId="39720"/>
    <cellStyle name="20% - Ênfase4 5 3 8" xfId="3391"/>
    <cellStyle name="20% - Ênfase4 5 4" xfId="820"/>
    <cellStyle name="20% - Ênfase4 5 4 2" xfId="4930"/>
    <cellStyle name="20% - Ênfase4 5 4 2 2" xfId="10989"/>
    <cellStyle name="20% - Ênfase4 5 4 2 2 2" xfId="23109"/>
    <cellStyle name="20% - Ênfase4 5 4 2 2 3" xfId="35198"/>
    <cellStyle name="20% - Ênfase4 5 4 2 2 4" xfId="51556"/>
    <cellStyle name="20% - Ênfase4 5 4 2 3" xfId="17049"/>
    <cellStyle name="20% - Ênfase4 5 4 2 4" xfId="29139"/>
    <cellStyle name="20% - Ênfase4 5 4 2 5" xfId="43279"/>
    <cellStyle name="20% - Ênfase4 5 4 3" xfId="6955"/>
    <cellStyle name="20% - Ênfase4 5 4 3 2" xfId="13014"/>
    <cellStyle name="20% - Ênfase4 5 4 3 2 2" xfId="25134"/>
    <cellStyle name="20% - Ênfase4 5 4 3 2 3" xfId="37223"/>
    <cellStyle name="20% - Ênfase4 5 4 3 2 4" xfId="53581"/>
    <cellStyle name="20% - Ênfase4 5 4 3 3" xfId="19074"/>
    <cellStyle name="20% - Ênfase4 5 4 3 4" xfId="31164"/>
    <cellStyle name="20% - Ênfase4 5 4 3 5" xfId="45304"/>
    <cellStyle name="20% - Ênfase4 5 4 4" xfId="8959"/>
    <cellStyle name="20% - Ênfase4 5 4 4 2" xfId="21079"/>
    <cellStyle name="20% - Ênfase4 5 4 4 2 2" xfId="49513"/>
    <cellStyle name="20% - Ênfase4 5 4 4 3" xfId="33168"/>
    <cellStyle name="20% - Ênfase4 5 4 4 4" xfId="41236"/>
    <cellStyle name="20% - Ênfase4 5 4 5" xfId="15019"/>
    <cellStyle name="20% - Ênfase4 5 4 5 2" xfId="47465"/>
    <cellStyle name="20% - Ênfase4 5 4 6" xfId="27134"/>
    <cellStyle name="20% - Ênfase4 5 4 7" xfId="39224"/>
    <cellStyle name="20% - Ênfase4 5 4 8" xfId="2885"/>
    <cellStyle name="20% - Ênfase4 5 5" xfId="1872"/>
    <cellStyle name="20% - Ênfase4 5 5 2" xfId="5963"/>
    <cellStyle name="20% - Ênfase4 5 5 2 2" xfId="12022"/>
    <cellStyle name="20% - Ênfase4 5 5 2 2 2" xfId="24142"/>
    <cellStyle name="20% - Ênfase4 5 5 2 2 3" xfId="36231"/>
    <cellStyle name="20% - Ênfase4 5 5 2 2 4" xfId="52589"/>
    <cellStyle name="20% - Ênfase4 5 5 2 3" xfId="18082"/>
    <cellStyle name="20% - Ênfase4 5 5 2 4" xfId="30172"/>
    <cellStyle name="20% - Ênfase4 5 5 2 5" xfId="44312"/>
    <cellStyle name="20% - Ênfase4 5 5 3" xfId="7963"/>
    <cellStyle name="20% - Ênfase4 5 5 3 2" xfId="14022"/>
    <cellStyle name="20% - Ênfase4 5 5 3 2 2" xfId="26142"/>
    <cellStyle name="20% - Ênfase4 5 5 3 2 3" xfId="38231"/>
    <cellStyle name="20% - Ênfase4 5 5 3 2 4" xfId="54589"/>
    <cellStyle name="20% - Ênfase4 5 5 3 3" xfId="20082"/>
    <cellStyle name="20% - Ênfase4 5 5 3 4" xfId="32172"/>
    <cellStyle name="20% - Ênfase4 5 5 3 5" xfId="46312"/>
    <cellStyle name="20% - Ênfase4 5 5 4" xfId="9992"/>
    <cellStyle name="20% - Ênfase4 5 5 4 2" xfId="22112"/>
    <cellStyle name="20% - Ênfase4 5 5 4 2 2" xfId="50556"/>
    <cellStyle name="20% - Ênfase4 5 5 4 3" xfId="34201"/>
    <cellStyle name="20% - Ênfase4 5 5 4 4" xfId="42279"/>
    <cellStyle name="20% - Ênfase4 5 5 5" xfId="16052"/>
    <cellStyle name="20% - Ênfase4 5 5 5 2" xfId="48507"/>
    <cellStyle name="20% - Ênfase4 5 5 6" xfId="28142"/>
    <cellStyle name="20% - Ênfase4 5 5 7" xfId="40232"/>
    <cellStyle name="20% - Ênfase4 5 5 8" xfId="3930"/>
    <cellStyle name="20% - Ênfase4 5 6" xfId="4426"/>
    <cellStyle name="20% - Ênfase4 5 6 2" xfId="10486"/>
    <cellStyle name="20% - Ênfase4 5 6 2 2" xfId="22606"/>
    <cellStyle name="20% - Ênfase4 5 6 2 3" xfId="34695"/>
    <cellStyle name="20% - Ênfase4 5 6 2 4" xfId="51052"/>
    <cellStyle name="20% - Ênfase4 5 6 3" xfId="16546"/>
    <cellStyle name="20% - Ênfase4 5 6 4" xfId="28636"/>
    <cellStyle name="20% - Ênfase4 5 6 5" xfId="42775"/>
    <cellStyle name="20% - Ênfase4 5 7" xfId="6457"/>
    <cellStyle name="20% - Ênfase4 5 7 2" xfId="12516"/>
    <cellStyle name="20% - Ênfase4 5 7 2 2" xfId="24636"/>
    <cellStyle name="20% - Ênfase4 5 7 2 3" xfId="36725"/>
    <cellStyle name="20% - Ênfase4 5 7 2 4" xfId="53083"/>
    <cellStyle name="20% - Ênfase4 5 7 3" xfId="18576"/>
    <cellStyle name="20% - Ênfase4 5 7 4" xfId="30666"/>
    <cellStyle name="20% - Ênfase4 5 7 5" xfId="44806"/>
    <cellStyle name="20% - Ênfase4 5 8" xfId="8456"/>
    <cellStyle name="20% - Ênfase4 5 8 2" xfId="20576"/>
    <cellStyle name="20% - Ênfase4 5 8 2 2" xfId="49004"/>
    <cellStyle name="20% - Ênfase4 5 8 3" xfId="32665"/>
    <cellStyle name="20% - Ênfase4 5 8 4" xfId="40727"/>
    <cellStyle name="20% - Ênfase4 5 9" xfId="14516"/>
    <cellStyle name="20% - Ênfase4 5 9 2" xfId="46958"/>
    <cellStyle name="20% - Ênfase4 6" xfId="242"/>
    <cellStyle name="20% - Ênfase4 6 10" xfId="26639"/>
    <cellStyle name="20% - Ênfase4 6 11" xfId="38729"/>
    <cellStyle name="20% - Ênfase4 6 12" xfId="2380"/>
    <cellStyle name="20% - Ênfase4 6 2" xfId="244"/>
    <cellStyle name="20% - Ênfase4 6 2 10" xfId="38731"/>
    <cellStyle name="20% - Ênfase4 6 2 11" xfId="2382"/>
    <cellStyle name="20% - Ênfase4 6 2 2" xfId="1334"/>
    <cellStyle name="20% - Ênfase4 6 2 2 2" xfId="5431"/>
    <cellStyle name="20% - Ênfase4 6 2 2 2 2" xfId="11490"/>
    <cellStyle name="20% - Ênfase4 6 2 2 2 2 2" xfId="23610"/>
    <cellStyle name="20% - Ênfase4 6 2 2 2 2 3" xfId="35699"/>
    <cellStyle name="20% - Ênfase4 6 2 2 2 2 4" xfId="52057"/>
    <cellStyle name="20% - Ênfase4 6 2 2 2 3" xfId="17550"/>
    <cellStyle name="20% - Ênfase4 6 2 2 2 4" xfId="29640"/>
    <cellStyle name="20% - Ênfase4 6 2 2 2 5" xfId="43780"/>
    <cellStyle name="20% - Ênfase4 6 2 2 3" xfId="7456"/>
    <cellStyle name="20% - Ênfase4 6 2 2 3 2" xfId="13515"/>
    <cellStyle name="20% - Ênfase4 6 2 2 3 2 2" xfId="25635"/>
    <cellStyle name="20% - Ênfase4 6 2 2 3 2 3" xfId="37724"/>
    <cellStyle name="20% - Ênfase4 6 2 2 3 2 4" xfId="54082"/>
    <cellStyle name="20% - Ênfase4 6 2 2 3 3" xfId="19575"/>
    <cellStyle name="20% - Ênfase4 6 2 2 3 4" xfId="31665"/>
    <cellStyle name="20% - Ênfase4 6 2 2 3 5" xfId="45805"/>
    <cellStyle name="20% - Ênfase4 6 2 2 4" xfId="9460"/>
    <cellStyle name="20% - Ênfase4 6 2 2 4 2" xfId="21580"/>
    <cellStyle name="20% - Ênfase4 6 2 2 4 2 2" xfId="50023"/>
    <cellStyle name="20% - Ênfase4 6 2 2 4 3" xfId="33669"/>
    <cellStyle name="20% - Ênfase4 6 2 2 4 4" xfId="41746"/>
    <cellStyle name="20% - Ênfase4 6 2 2 5" xfId="15520"/>
    <cellStyle name="20% - Ênfase4 6 2 2 5 2" xfId="47974"/>
    <cellStyle name="20% - Ênfase4 6 2 2 6" xfId="27635"/>
    <cellStyle name="20% - Ênfase4 6 2 2 7" xfId="39725"/>
    <cellStyle name="20% - Ênfase4 6 2 2 8" xfId="3396"/>
    <cellStyle name="20% - Ênfase4 6 2 3" xfId="825"/>
    <cellStyle name="20% - Ênfase4 6 2 3 2" xfId="4935"/>
    <cellStyle name="20% - Ênfase4 6 2 3 2 2" xfId="10994"/>
    <cellStyle name="20% - Ênfase4 6 2 3 2 2 2" xfId="23114"/>
    <cellStyle name="20% - Ênfase4 6 2 3 2 2 3" xfId="35203"/>
    <cellStyle name="20% - Ênfase4 6 2 3 2 2 4" xfId="51561"/>
    <cellStyle name="20% - Ênfase4 6 2 3 2 3" xfId="17054"/>
    <cellStyle name="20% - Ênfase4 6 2 3 2 4" xfId="29144"/>
    <cellStyle name="20% - Ênfase4 6 2 3 2 5" xfId="43284"/>
    <cellStyle name="20% - Ênfase4 6 2 3 3" xfId="6960"/>
    <cellStyle name="20% - Ênfase4 6 2 3 3 2" xfId="13019"/>
    <cellStyle name="20% - Ênfase4 6 2 3 3 2 2" xfId="25139"/>
    <cellStyle name="20% - Ênfase4 6 2 3 3 2 3" xfId="37228"/>
    <cellStyle name="20% - Ênfase4 6 2 3 3 2 4" xfId="53586"/>
    <cellStyle name="20% - Ênfase4 6 2 3 3 3" xfId="19079"/>
    <cellStyle name="20% - Ênfase4 6 2 3 3 4" xfId="31169"/>
    <cellStyle name="20% - Ênfase4 6 2 3 3 5" xfId="45309"/>
    <cellStyle name="20% - Ênfase4 6 2 3 4" xfId="8964"/>
    <cellStyle name="20% - Ênfase4 6 2 3 4 2" xfId="21084"/>
    <cellStyle name="20% - Ênfase4 6 2 3 4 2 2" xfId="49518"/>
    <cellStyle name="20% - Ênfase4 6 2 3 4 3" xfId="33173"/>
    <cellStyle name="20% - Ênfase4 6 2 3 4 4" xfId="41241"/>
    <cellStyle name="20% - Ênfase4 6 2 3 5" xfId="15024"/>
    <cellStyle name="20% - Ênfase4 6 2 3 5 2" xfId="47470"/>
    <cellStyle name="20% - Ênfase4 6 2 3 6" xfId="27139"/>
    <cellStyle name="20% - Ênfase4 6 2 3 7" xfId="39229"/>
    <cellStyle name="20% - Ênfase4 6 2 3 8" xfId="2890"/>
    <cellStyle name="20% - Ênfase4 6 2 4" xfId="1877"/>
    <cellStyle name="20% - Ênfase4 6 2 4 2" xfId="5968"/>
    <cellStyle name="20% - Ênfase4 6 2 4 2 2" xfId="12027"/>
    <cellStyle name="20% - Ênfase4 6 2 4 2 2 2" xfId="24147"/>
    <cellStyle name="20% - Ênfase4 6 2 4 2 2 3" xfId="36236"/>
    <cellStyle name="20% - Ênfase4 6 2 4 2 2 4" xfId="52594"/>
    <cellStyle name="20% - Ênfase4 6 2 4 2 3" xfId="18087"/>
    <cellStyle name="20% - Ênfase4 6 2 4 2 4" xfId="30177"/>
    <cellStyle name="20% - Ênfase4 6 2 4 2 5" xfId="44317"/>
    <cellStyle name="20% - Ênfase4 6 2 4 3" xfId="7968"/>
    <cellStyle name="20% - Ênfase4 6 2 4 3 2" xfId="14027"/>
    <cellStyle name="20% - Ênfase4 6 2 4 3 2 2" xfId="26147"/>
    <cellStyle name="20% - Ênfase4 6 2 4 3 2 3" xfId="38236"/>
    <cellStyle name="20% - Ênfase4 6 2 4 3 2 4" xfId="54594"/>
    <cellStyle name="20% - Ênfase4 6 2 4 3 3" xfId="20087"/>
    <cellStyle name="20% - Ênfase4 6 2 4 3 4" xfId="32177"/>
    <cellStyle name="20% - Ênfase4 6 2 4 3 5" xfId="46317"/>
    <cellStyle name="20% - Ênfase4 6 2 4 4" xfId="9997"/>
    <cellStyle name="20% - Ênfase4 6 2 4 4 2" xfId="22117"/>
    <cellStyle name="20% - Ênfase4 6 2 4 4 2 2" xfId="50561"/>
    <cellStyle name="20% - Ênfase4 6 2 4 4 3" xfId="34206"/>
    <cellStyle name="20% - Ênfase4 6 2 4 4 4" xfId="42284"/>
    <cellStyle name="20% - Ênfase4 6 2 4 5" xfId="16057"/>
    <cellStyle name="20% - Ênfase4 6 2 4 5 2" xfId="48512"/>
    <cellStyle name="20% - Ênfase4 6 2 4 6" xfId="28147"/>
    <cellStyle name="20% - Ênfase4 6 2 4 7" xfId="40237"/>
    <cellStyle name="20% - Ênfase4 6 2 4 8" xfId="3935"/>
    <cellStyle name="20% - Ênfase4 6 2 5" xfId="4431"/>
    <cellStyle name="20% - Ênfase4 6 2 5 2" xfId="10491"/>
    <cellStyle name="20% - Ênfase4 6 2 5 2 2" xfId="22611"/>
    <cellStyle name="20% - Ênfase4 6 2 5 2 3" xfId="34700"/>
    <cellStyle name="20% - Ênfase4 6 2 5 2 4" xfId="51057"/>
    <cellStyle name="20% - Ênfase4 6 2 5 3" xfId="16551"/>
    <cellStyle name="20% - Ênfase4 6 2 5 4" xfId="28641"/>
    <cellStyle name="20% - Ênfase4 6 2 5 5" xfId="42780"/>
    <cellStyle name="20% - Ênfase4 6 2 6" xfId="6462"/>
    <cellStyle name="20% - Ênfase4 6 2 6 2" xfId="12521"/>
    <cellStyle name="20% - Ênfase4 6 2 6 2 2" xfId="24641"/>
    <cellStyle name="20% - Ênfase4 6 2 6 2 3" xfId="36730"/>
    <cellStyle name="20% - Ênfase4 6 2 6 2 4" xfId="53088"/>
    <cellStyle name="20% - Ênfase4 6 2 6 3" xfId="18581"/>
    <cellStyle name="20% - Ênfase4 6 2 6 4" xfId="30671"/>
    <cellStyle name="20% - Ênfase4 6 2 6 5" xfId="44811"/>
    <cellStyle name="20% - Ênfase4 6 2 7" xfId="8461"/>
    <cellStyle name="20% - Ênfase4 6 2 7 2" xfId="20581"/>
    <cellStyle name="20% - Ênfase4 6 2 7 2 2" xfId="49009"/>
    <cellStyle name="20% - Ênfase4 6 2 7 3" xfId="32670"/>
    <cellStyle name="20% - Ênfase4 6 2 7 4" xfId="40732"/>
    <cellStyle name="20% - Ênfase4 6 2 8" xfId="14521"/>
    <cellStyle name="20% - Ênfase4 6 2 8 2" xfId="46963"/>
    <cellStyle name="20% - Ênfase4 6 2 9" xfId="26641"/>
    <cellStyle name="20% - Ênfase4 6 3" xfId="1332"/>
    <cellStyle name="20% - Ênfase4 6 3 2" xfId="5429"/>
    <cellStyle name="20% - Ênfase4 6 3 2 2" xfId="11488"/>
    <cellStyle name="20% - Ênfase4 6 3 2 2 2" xfId="23608"/>
    <cellStyle name="20% - Ênfase4 6 3 2 2 3" xfId="35697"/>
    <cellStyle name="20% - Ênfase4 6 3 2 2 4" xfId="52055"/>
    <cellStyle name="20% - Ênfase4 6 3 2 3" xfId="17548"/>
    <cellStyle name="20% - Ênfase4 6 3 2 4" xfId="29638"/>
    <cellStyle name="20% - Ênfase4 6 3 2 5" xfId="43778"/>
    <cellStyle name="20% - Ênfase4 6 3 3" xfId="7454"/>
    <cellStyle name="20% - Ênfase4 6 3 3 2" xfId="13513"/>
    <cellStyle name="20% - Ênfase4 6 3 3 2 2" xfId="25633"/>
    <cellStyle name="20% - Ênfase4 6 3 3 2 3" xfId="37722"/>
    <cellStyle name="20% - Ênfase4 6 3 3 2 4" xfId="54080"/>
    <cellStyle name="20% - Ênfase4 6 3 3 3" xfId="19573"/>
    <cellStyle name="20% - Ênfase4 6 3 3 4" xfId="31663"/>
    <cellStyle name="20% - Ênfase4 6 3 3 5" xfId="45803"/>
    <cellStyle name="20% - Ênfase4 6 3 4" xfId="9458"/>
    <cellStyle name="20% - Ênfase4 6 3 4 2" xfId="21578"/>
    <cellStyle name="20% - Ênfase4 6 3 4 2 2" xfId="50021"/>
    <cellStyle name="20% - Ênfase4 6 3 4 3" xfId="33667"/>
    <cellStyle name="20% - Ênfase4 6 3 4 4" xfId="41744"/>
    <cellStyle name="20% - Ênfase4 6 3 5" xfId="15518"/>
    <cellStyle name="20% - Ênfase4 6 3 5 2" xfId="47972"/>
    <cellStyle name="20% - Ênfase4 6 3 6" xfId="27633"/>
    <cellStyle name="20% - Ênfase4 6 3 7" xfId="39723"/>
    <cellStyle name="20% - Ênfase4 6 3 8" xfId="3394"/>
    <cellStyle name="20% - Ênfase4 6 4" xfId="823"/>
    <cellStyle name="20% - Ênfase4 6 4 2" xfId="4933"/>
    <cellStyle name="20% - Ênfase4 6 4 2 2" xfId="10992"/>
    <cellStyle name="20% - Ênfase4 6 4 2 2 2" xfId="23112"/>
    <cellStyle name="20% - Ênfase4 6 4 2 2 3" xfId="35201"/>
    <cellStyle name="20% - Ênfase4 6 4 2 2 4" xfId="51559"/>
    <cellStyle name="20% - Ênfase4 6 4 2 3" xfId="17052"/>
    <cellStyle name="20% - Ênfase4 6 4 2 4" xfId="29142"/>
    <cellStyle name="20% - Ênfase4 6 4 2 5" xfId="43282"/>
    <cellStyle name="20% - Ênfase4 6 4 3" xfId="6958"/>
    <cellStyle name="20% - Ênfase4 6 4 3 2" xfId="13017"/>
    <cellStyle name="20% - Ênfase4 6 4 3 2 2" xfId="25137"/>
    <cellStyle name="20% - Ênfase4 6 4 3 2 3" xfId="37226"/>
    <cellStyle name="20% - Ênfase4 6 4 3 2 4" xfId="53584"/>
    <cellStyle name="20% - Ênfase4 6 4 3 3" xfId="19077"/>
    <cellStyle name="20% - Ênfase4 6 4 3 4" xfId="31167"/>
    <cellStyle name="20% - Ênfase4 6 4 3 5" xfId="45307"/>
    <cellStyle name="20% - Ênfase4 6 4 4" xfId="8962"/>
    <cellStyle name="20% - Ênfase4 6 4 4 2" xfId="21082"/>
    <cellStyle name="20% - Ênfase4 6 4 4 2 2" xfId="49516"/>
    <cellStyle name="20% - Ênfase4 6 4 4 3" xfId="33171"/>
    <cellStyle name="20% - Ênfase4 6 4 4 4" xfId="41239"/>
    <cellStyle name="20% - Ênfase4 6 4 5" xfId="15022"/>
    <cellStyle name="20% - Ênfase4 6 4 5 2" xfId="47468"/>
    <cellStyle name="20% - Ênfase4 6 4 6" xfId="27137"/>
    <cellStyle name="20% - Ênfase4 6 4 7" xfId="39227"/>
    <cellStyle name="20% - Ênfase4 6 4 8" xfId="2888"/>
    <cellStyle name="20% - Ênfase4 6 5" xfId="1875"/>
    <cellStyle name="20% - Ênfase4 6 5 2" xfId="5966"/>
    <cellStyle name="20% - Ênfase4 6 5 2 2" xfId="12025"/>
    <cellStyle name="20% - Ênfase4 6 5 2 2 2" xfId="24145"/>
    <cellStyle name="20% - Ênfase4 6 5 2 2 3" xfId="36234"/>
    <cellStyle name="20% - Ênfase4 6 5 2 2 4" xfId="52592"/>
    <cellStyle name="20% - Ênfase4 6 5 2 3" xfId="18085"/>
    <cellStyle name="20% - Ênfase4 6 5 2 4" xfId="30175"/>
    <cellStyle name="20% - Ênfase4 6 5 2 5" xfId="44315"/>
    <cellStyle name="20% - Ênfase4 6 5 3" xfId="7966"/>
    <cellStyle name="20% - Ênfase4 6 5 3 2" xfId="14025"/>
    <cellStyle name="20% - Ênfase4 6 5 3 2 2" xfId="26145"/>
    <cellStyle name="20% - Ênfase4 6 5 3 2 3" xfId="38234"/>
    <cellStyle name="20% - Ênfase4 6 5 3 2 4" xfId="54592"/>
    <cellStyle name="20% - Ênfase4 6 5 3 3" xfId="20085"/>
    <cellStyle name="20% - Ênfase4 6 5 3 4" xfId="32175"/>
    <cellStyle name="20% - Ênfase4 6 5 3 5" xfId="46315"/>
    <cellStyle name="20% - Ênfase4 6 5 4" xfId="9995"/>
    <cellStyle name="20% - Ênfase4 6 5 4 2" xfId="22115"/>
    <cellStyle name="20% - Ênfase4 6 5 4 2 2" xfId="50559"/>
    <cellStyle name="20% - Ênfase4 6 5 4 3" xfId="34204"/>
    <cellStyle name="20% - Ênfase4 6 5 4 4" xfId="42282"/>
    <cellStyle name="20% - Ênfase4 6 5 5" xfId="16055"/>
    <cellStyle name="20% - Ênfase4 6 5 5 2" xfId="48510"/>
    <cellStyle name="20% - Ênfase4 6 5 6" xfId="28145"/>
    <cellStyle name="20% - Ênfase4 6 5 7" xfId="40235"/>
    <cellStyle name="20% - Ênfase4 6 5 8" xfId="3933"/>
    <cellStyle name="20% - Ênfase4 6 6" xfId="4429"/>
    <cellStyle name="20% - Ênfase4 6 6 2" xfId="10489"/>
    <cellStyle name="20% - Ênfase4 6 6 2 2" xfId="22609"/>
    <cellStyle name="20% - Ênfase4 6 6 2 3" xfId="34698"/>
    <cellStyle name="20% - Ênfase4 6 6 2 4" xfId="51055"/>
    <cellStyle name="20% - Ênfase4 6 6 3" xfId="16549"/>
    <cellStyle name="20% - Ênfase4 6 6 4" xfId="28639"/>
    <cellStyle name="20% - Ênfase4 6 6 5" xfId="42778"/>
    <cellStyle name="20% - Ênfase4 6 7" xfId="6460"/>
    <cellStyle name="20% - Ênfase4 6 7 2" xfId="12519"/>
    <cellStyle name="20% - Ênfase4 6 7 2 2" xfId="24639"/>
    <cellStyle name="20% - Ênfase4 6 7 2 3" xfId="36728"/>
    <cellStyle name="20% - Ênfase4 6 7 2 4" xfId="53086"/>
    <cellStyle name="20% - Ênfase4 6 7 3" xfId="18579"/>
    <cellStyle name="20% - Ênfase4 6 7 4" xfId="30669"/>
    <cellStyle name="20% - Ênfase4 6 7 5" xfId="44809"/>
    <cellStyle name="20% - Ênfase4 6 8" xfId="8459"/>
    <cellStyle name="20% - Ênfase4 6 8 2" xfId="20579"/>
    <cellStyle name="20% - Ênfase4 6 8 2 2" xfId="49007"/>
    <cellStyle name="20% - Ênfase4 6 8 3" xfId="32668"/>
    <cellStyle name="20% - Ênfase4 6 8 4" xfId="40730"/>
    <cellStyle name="20% - Ênfase4 6 9" xfId="14519"/>
    <cellStyle name="20% - Ênfase4 6 9 2" xfId="46961"/>
    <cellStyle name="20% - Ênfase4 7" xfId="149"/>
    <cellStyle name="20% - Ênfase4 7 10" xfId="26553"/>
    <cellStyle name="20% - Ênfase4 7 11" xfId="38643"/>
    <cellStyle name="20% - Ênfase4 7 12" xfId="2293"/>
    <cellStyle name="20% - Ênfase4 7 2" xfId="246"/>
    <cellStyle name="20% - Ênfase4 7 2 10" xfId="38733"/>
    <cellStyle name="20% - Ênfase4 7 2 11" xfId="2384"/>
    <cellStyle name="20% - Ênfase4 7 2 2" xfId="1336"/>
    <cellStyle name="20% - Ênfase4 7 2 2 2" xfId="5433"/>
    <cellStyle name="20% - Ênfase4 7 2 2 2 2" xfId="11492"/>
    <cellStyle name="20% - Ênfase4 7 2 2 2 2 2" xfId="23612"/>
    <cellStyle name="20% - Ênfase4 7 2 2 2 2 3" xfId="35701"/>
    <cellStyle name="20% - Ênfase4 7 2 2 2 2 4" xfId="52059"/>
    <cellStyle name="20% - Ênfase4 7 2 2 2 3" xfId="17552"/>
    <cellStyle name="20% - Ênfase4 7 2 2 2 4" xfId="29642"/>
    <cellStyle name="20% - Ênfase4 7 2 2 2 5" xfId="43782"/>
    <cellStyle name="20% - Ênfase4 7 2 2 3" xfId="7458"/>
    <cellStyle name="20% - Ênfase4 7 2 2 3 2" xfId="13517"/>
    <cellStyle name="20% - Ênfase4 7 2 2 3 2 2" xfId="25637"/>
    <cellStyle name="20% - Ênfase4 7 2 2 3 2 3" xfId="37726"/>
    <cellStyle name="20% - Ênfase4 7 2 2 3 2 4" xfId="54084"/>
    <cellStyle name="20% - Ênfase4 7 2 2 3 3" xfId="19577"/>
    <cellStyle name="20% - Ênfase4 7 2 2 3 4" xfId="31667"/>
    <cellStyle name="20% - Ênfase4 7 2 2 3 5" xfId="45807"/>
    <cellStyle name="20% - Ênfase4 7 2 2 4" xfId="9462"/>
    <cellStyle name="20% - Ênfase4 7 2 2 4 2" xfId="21582"/>
    <cellStyle name="20% - Ênfase4 7 2 2 4 2 2" xfId="50025"/>
    <cellStyle name="20% - Ênfase4 7 2 2 4 3" xfId="33671"/>
    <cellStyle name="20% - Ênfase4 7 2 2 4 4" xfId="41748"/>
    <cellStyle name="20% - Ênfase4 7 2 2 5" xfId="15522"/>
    <cellStyle name="20% - Ênfase4 7 2 2 5 2" xfId="47976"/>
    <cellStyle name="20% - Ênfase4 7 2 2 6" xfId="27637"/>
    <cellStyle name="20% - Ênfase4 7 2 2 7" xfId="39727"/>
    <cellStyle name="20% - Ênfase4 7 2 2 8" xfId="3398"/>
    <cellStyle name="20% - Ênfase4 7 2 3" xfId="827"/>
    <cellStyle name="20% - Ênfase4 7 2 3 2" xfId="4937"/>
    <cellStyle name="20% - Ênfase4 7 2 3 2 2" xfId="10996"/>
    <cellStyle name="20% - Ênfase4 7 2 3 2 2 2" xfId="23116"/>
    <cellStyle name="20% - Ênfase4 7 2 3 2 2 3" xfId="35205"/>
    <cellStyle name="20% - Ênfase4 7 2 3 2 2 4" xfId="51563"/>
    <cellStyle name="20% - Ênfase4 7 2 3 2 3" xfId="17056"/>
    <cellStyle name="20% - Ênfase4 7 2 3 2 4" xfId="29146"/>
    <cellStyle name="20% - Ênfase4 7 2 3 2 5" xfId="43286"/>
    <cellStyle name="20% - Ênfase4 7 2 3 3" xfId="6962"/>
    <cellStyle name="20% - Ênfase4 7 2 3 3 2" xfId="13021"/>
    <cellStyle name="20% - Ênfase4 7 2 3 3 2 2" xfId="25141"/>
    <cellStyle name="20% - Ênfase4 7 2 3 3 2 3" xfId="37230"/>
    <cellStyle name="20% - Ênfase4 7 2 3 3 2 4" xfId="53588"/>
    <cellStyle name="20% - Ênfase4 7 2 3 3 3" xfId="19081"/>
    <cellStyle name="20% - Ênfase4 7 2 3 3 4" xfId="31171"/>
    <cellStyle name="20% - Ênfase4 7 2 3 3 5" xfId="45311"/>
    <cellStyle name="20% - Ênfase4 7 2 3 4" xfId="8966"/>
    <cellStyle name="20% - Ênfase4 7 2 3 4 2" xfId="21086"/>
    <cellStyle name="20% - Ênfase4 7 2 3 4 2 2" xfId="49520"/>
    <cellStyle name="20% - Ênfase4 7 2 3 4 3" xfId="33175"/>
    <cellStyle name="20% - Ênfase4 7 2 3 4 4" xfId="41243"/>
    <cellStyle name="20% - Ênfase4 7 2 3 5" xfId="15026"/>
    <cellStyle name="20% - Ênfase4 7 2 3 5 2" xfId="47472"/>
    <cellStyle name="20% - Ênfase4 7 2 3 6" xfId="27141"/>
    <cellStyle name="20% - Ênfase4 7 2 3 7" xfId="39231"/>
    <cellStyle name="20% - Ênfase4 7 2 3 8" xfId="2892"/>
    <cellStyle name="20% - Ênfase4 7 2 4" xfId="1879"/>
    <cellStyle name="20% - Ênfase4 7 2 4 2" xfId="5970"/>
    <cellStyle name="20% - Ênfase4 7 2 4 2 2" xfId="12029"/>
    <cellStyle name="20% - Ênfase4 7 2 4 2 2 2" xfId="24149"/>
    <cellStyle name="20% - Ênfase4 7 2 4 2 2 3" xfId="36238"/>
    <cellStyle name="20% - Ênfase4 7 2 4 2 2 4" xfId="52596"/>
    <cellStyle name="20% - Ênfase4 7 2 4 2 3" xfId="18089"/>
    <cellStyle name="20% - Ênfase4 7 2 4 2 4" xfId="30179"/>
    <cellStyle name="20% - Ênfase4 7 2 4 2 5" xfId="44319"/>
    <cellStyle name="20% - Ênfase4 7 2 4 3" xfId="7970"/>
    <cellStyle name="20% - Ênfase4 7 2 4 3 2" xfId="14029"/>
    <cellStyle name="20% - Ênfase4 7 2 4 3 2 2" xfId="26149"/>
    <cellStyle name="20% - Ênfase4 7 2 4 3 2 3" xfId="38238"/>
    <cellStyle name="20% - Ênfase4 7 2 4 3 2 4" xfId="54596"/>
    <cellStyle name="20% - Ênfase4 7 2 4 3 3" xfId="20089"/>
    <cellStyle name="20% - Ênfase4 7 2 4 3 4" xfId="32179"/>
    <cellStyle name="20% - Ênfase4 7 2 4 3 5" xfId="46319"/>
    <cellStyle name="20% - Ênfase4 7 2 4 4" xfId="9999"/>
    <cellStyle name="20% - Ênfase4 7 2 4 4 2" xfId="22119"/>
    <cellStyle name="20% - Ênfase4 7 2 4 4 2 2" xfId="50563"/>
    <cellStyle name="20% - Ênfase4 7 2 4 4 3" xfId="34208"/>
    <cellStyle name="20% - Ênfase4 7 2 4 4 4" xfId="42286"/>
    <cellStyle name="20% - Ênfase4 7 2 4 5" xfId="16059"/>
    <cellStyle name="20% - Ênfase4 7 2 4 5 2" xfId="48514"/>
    <cellStyle name="20% - Ênfase4 7 2 4 6" xfId="28149"/>
    <cellStyle name="20% - Ênfase4 7 2 4 7" xfId="40239"/>
    <cellStyle name="20% - Ênfase4 7 2 4 8" xfId="3937"/>
    <cellStyle name="20% - Ênfase4 7 2 5" xfId="4433"/>
    <cellStyle name="20% - Ênfase4 7 2 5 2" xfId="10493"/>
    <cellStyle name="20% - Ênfase4 7 2 5 2 2" xfId="22613"/>
    <cellStyle name="20% - Ênfase4 7 2 5 2 3" xfId="34702"/>
    <cellStyle name="20% - Ênfase4 7 2 5 2 4" xfId="51059"/>
    <cellStyle name="20% - Ênfase4 7 2 5 3" xfId="16553"/>
    <cellStyle name="20% - Ênfase4 7 2 5 4" xfId="28643"/>
    <cellStyle name="20% - Ênfase4 7 2 5 5" xfId="42782"/>
    <cellStyle name="20% - Ênfase4 7 2 6" xfId="6464"/>
    <cellStyle name="20% - Ênfase4 7 2 6 2" xfId="12523"/>
    <cellStyle name="20% - Ênfase4 7 2 6 2 2" xfId="24643"/>
    <cellStyle name="20% - Ênfase4 7 2 6 2 3" xfId="36732"/>
    <cellStyle name="20% - Ênfase4 7 2 6 2 4" xfId="53090"/>
    <cellStyle name="20% - Ênfase4 7 2 6 3" xfId="18583"/>
    <cellStyle name="20% - Ênfase4 7 2 6 4" xfId="30673"/>
    <cellStyle name="20% - Ênfase4 7 2 6 5" xfId="44813"/>
    <cellStyle name="20% - Ênfase4 7 2 7" xfId="8463"/>
    <cellStyle name="20% - Ênfase4 7 2 7 2" xfId="20583"/>
    <cellStyle name="20% - Ênfase4 7 2 7 2 2" xfId="49011"/>
    <cellStyle name="20% - Ênfase4 7 2 7 3" xfId="32672"/>
    <cellStyle name="20% - Ênfase4 7 2 7 4" xfId="40734"/>
    <cellStyle name="20% - Ênfase4 7 2 8" xfId="14523"/>
    <cellStyle name="20% - Ênfase4 7 2 8 2" xfId="46965"/>
    <cellStyle name="20% - Ênfase4 7 2 9" xfId="26643"/>
    <cellStyle name="20% - Ênfase4 7 3" xfId="1245"/>
    <cellStyle name="20% - Ênfase4 7 3 2" xfId="5343"/>
    <cellStyle name="20% - Ênfase4 7 3 2 2" xfId="11402"/>
    <cellStyle name="20% - Ênfase4 7 3 2 2 2" xfId="23522"/>
    <cellStyle name="20% - Ênfase4 7 3 2 2 3" xfId="35611"/>
    <cellStyle name="20% - Ênfase4 7 3 2 2 4" xfId="51969"/>
    <cellStyle name="20% - Ênfase4 7 3 2 3" xfId="17462"/>
    <cellStyle name="20% - Ênfase4 7 3 2 4" xfId="29552"/>
    <cellStyle name="20% - Ênfase4 7 3 2 5" xfId="43692"/>
    <cellStyle name="20% - Ênfase4 7 3 3" xfId="7368"/>
    <cellStyle name="20% - Ênfase4 7 3 3 2" xfId="13427"/>
    <cellStyle name="20% - Ênfase4 7 3 3 2 2" xfId="25547"/>
    <cellStyle name="20% - Ênfase4 7 3 3 2 3" xfId="37636"/>
    <cellStyle name="20% - Ênfase4 7 3 3 2 4" xfId="53994"/>
    <cellStyle name="20% - Ênfase4 7 3 3 3" xfId="19487"/>
    <cellStyle name="20% - Ênfase4 7 3 3 4" xfId="31577"/>
    <cellStyle name="20% - Ênfase4 7 3 3 5" xfId="45717"/>
    <cellStyle name="20% - Ênfase4 7 3 4" xfId="9372"/>
    <cellStyle name="20% - Ênfase4 7 3 4 2" xfId="21492"/>
    <cellStyle name="20% - Ênfase4 7 3 4 2 2" xfId="49934"/>
    <cellStyle name="20% - Ênfase4 7 3 4 3" xfId="33581"/>
    <cellStyle name="20% - Ênfase4 7 3 4 4" xfId="41657"/>
    <cellStyle name="20% - Ênfase4 7 3 5" xfId="15432"/>
    <cellStyle name="20% - Ênfase4 7 3 5 2" xfId="47885"/>
    <cellStyle name="20% - Ênfase4 7 3 6" xfId="27547"/>
    <cellStyle name="20% - Ênfase4 7 3 7" xfId="39637"/>
    <cellStyle name="20% - Ênfase4 7 3 8" xfId="3307"/>
    <cellStyle name="20% - Ênfase4 7 4" xfId="736"/>
    <cellStyle name="20% - Ênfase4 7 4 2" xfId="4847"/>
    <cellStyle name="20% - Ênfase4 7 4 2 2" xfId="10906"/>
    <cellStyle name="20% - Ênfase4 7 4 2 2 2" xfId="23026"/>
    <cellStyle name="20% - Ênfase4 7 4 2 2 3" xfId="35115"/>
    <cellStyle name="20% - Ênfase4 7 4 2 2 4" xfId="51473"/>
    <cellStyle name="20% - Ênfase4 7 4 2 3" xfId="16966"/>
    <cellStyle name="20% - Ênfase4 7 4 2 4" xfId="29056"/>
    <cellStyle name="20% - Ênfase4 7 4 2 5" xfId="43196"/>
    <cellStyle name="20% - Ênfase4 7 4 3" xfId="6872"/>
    <cellStyle name="20% - Ênfase4 7 4 3 2" xfId="12931"/>
    <cellStyle name="20% - Ênfase4 7 4 3 2 2" xfId="25051"/>
    <cellStyle name="20% - Ênfase4 7 4 3 2 3" xfId="37140"/>
    <cellStyle name="20% - Ênfase4 7 4 3 2 4" xfId="53498"/>
    <cellStyle name="20% - Ênfase4 7 4 3 3" xfId="18991"/>
    <cellStyle name="20% - Ênfase4 7 4 3 4" xfId="31081"/>
    <cellStyle name="20% - Ênfase4 7 4 3 5" xfId="45221"/>
    <cellStyle name="20% - Ênfase4 7 4 4" xfId="8876"/>
    <cellStyle name="20% - Ênfase4 7 4 4 2" xfId="20996"/>
    <cellStyle name="20% - Ênfase4 7 4 4 2 2" xfId="49429"/>
    <cellStyle name="20% - Ênfase4 7 4 4 3" xfId="33085"/>
    <cellStyle name="20% - Ênfase4 7 4 4 4" xfId="41152"/>
    <cellStyle name="20% - Ênfase4 7 4 5" xfId="14936"/>
    <cellStyle name="20% - Ênfase4 7 4 5 2" xfId="47381"/>
    <cellStyle name="20% - Ênfase4 7 4 6" xfId="27051"/>
    <cellStyle name="20% - Ênfase4 7 4 7" xfId="39141"/>
    <cellStyle name="20% - Ênfase4 7 4 8" xfId="2801"/>
    <cellStyle name="20% - Ênfase4 7 5" xfId="1788"/>
    <cellStyle name="20% - Ênfase4 7 5 2" xfId="5880"/>
    <cellStyle name="20% - Ênfase4 7 5 2 2" xfId="11939"/>
    <cellStyle name="20% - Ênfase4 7 5 2 2 2" xfId="24059"/>
    <cellStyle name="20% - Ênfase4 7 5 2 2 3" xfId="36148"/>
    <cellStyle name="20% - Ênfase4 7 5 2 2 4" xfId="52506"/>
    <cellStyle name="20% - Ênfase4 7 5 2 3" xfId="17999"/>
    <cellStyle name="20% - Ênfase4 7 5 2 4" xfId="30089"/>
    <cellStyle name="20% - Ênfase4 7 5 2 5" xfId="44229"/>
    <cellStyle name="20% - Ênfase4 7 5 3" xfId="7880"/>
    <cellStyle name="20% - Ênfase4 7 5 3 2" xfId="13939"/>
    <cellStyle name="20% - Ênfase4 7 5 3 2 2" xfId="26059"/>
    <cellStyle name="20% - Ênfase4 7 5 3 2 3" xfId="38148"/>
    <cellStyle name="20% - Ênfase4 7 5 3 2 4" xfId="54506"/>
    <cellStyle name="20% - Ênfase4 7 5 3 3" xfId="19999"/>
    <cellStyle name="20% - Ênfase4 7 5 3 4" xfId="32089"/>
    <cellStyle name="20% - Ênfase4 7 5 3 5" xfId="46229"/>
    <cellStyle name="20% - Ênfase4 7 5 4" xfId="9909"/>
    <cellStyle name="20% - Ênfase4 7 5 4 2" xfId="22029"/>
    <cellStyle name="20% - Ênfase4 7 5 4 2 2" xfId="50472"/>
    <cellStyle name="20% - Ênfase4 7 5 4 3" xfId="34118"/>
    <cellStyle name="20% - Ênfase4 7 5 4 4" xfId="42195"/>
    <cellStyle name="20% - Ênfase4 7 5 5" xfId="15969"/>
    <cellStyle name="20% - Ênfase4 7 5 5 2" xfId="48423"/>
    <cellStyle name="20% - Ênfase4 7 5 6" xfId="28059"/>
    <cellStyle name="20% - Ênfase4 7 5 7" xfId="40149"/>
    <cellStyle name="20% - Ênfase4 7 5 8" xfId="3846"/>
    <cellStyle name="20% - Ênfase4 7 6" xfId="4343"/>
    <cellStyle name="20% - Ênfase4 7 6 2" xfId="10403"/>
    <cellStyle name="20% - Ênfase4 7 6 2 2" xfId="22523"/>
    <cellStyle name="20% - Ênfase4 7 6 2 3" xfId="34612"/>
    <cellStyle name="20% - Ênfase4 7 6 2 4" xfId="50969"/>
    <cellStyle name="20% - Ênfase4 7 6 3" xfId="16463"/>
    <cellStyle name="20% - Ênfase4 7 6 4" xfId="28553"/>
    <cellStyle name="20% - Ênfase4 7 6 5" xfId="42692"/>
    <cellStyle name="20% - Ênfase4 7 7" xfId="6374"/>
    <cellStyle name="20% - Ênfase4 7 7 2" xfId="12433"/>
    <cellStyle name="20% - Ênfase4 7 7 2 2" xfId="24553"/>
    <cellStyle name="20% - Ênfase4 7 7 2 3" xfId="36642"/>
    <cellStyle name="20% - Ênfase4 7 7 2 4" xfId="53000"/>
    <cellStyle name="20% - Ênfase4 7 7 3" xfId="18493"/>
    <cellStyle name="20% - Ênfase4 7 7 4" xfId="30583"/>
    <cellStyle name="20% - Ênfase4 7 7 5" xfId="44723"/>
    <cellStyle name="20% - Ênfase4 7 8" xfId="8373"/>
    <cellStyle name="20% - Ênfase4 7 8 2" xfId="20493"/>
    <cellStyle name="20% - Ênfase4 7 8 2 2" xfId="48920"/>
    <cellStyle name="20% - Ênfase4 7 8 3" xfId="32582"/>
    <cellStyle name="20% - Ênfase4 7 8 4" xfId="40643"/>
    <cellStyle name="20% - Ênfase4 7 9" xfId="14433"/>
    <cellStyle name="20% - Ênfase4 7 9 2" xfId="46874"/>
    <cellStyle name="20% - Ênfase4 8" xfId="248"/>
    <cellStyle name="20% - Ênfase4 8 10" xfId="26645"/>
    <cellStyle name="20% - Ênfase4 8 11" xfId="38735"/>
    <cellStyle name="20% - Ênfase4 8 12" xfId="2386"/>
    <cellStyle name="20% - Ênfase4 8 2" xfId="250"/>
    <cellStyle name="20% - Ênfase4 8 2 10" xfId="38737"/>
    <cellStyle name="20% - Ênfase4 8 2 11" xfId="2388"/>
    <cellStyle name="20% - Ênfase4 8 2 2" xfId="1340"/>
    <cellStyle name="20% - Ênfase4 8 2 2 2" xfId="5437"/>
    <cellStyle name="20% - Ênfase4 8 2 2 2 2" xfId="11496"/>
    <cellStyle name="20% - Ênfase4 8 2 2 2 2 2" xfId="23616"/>
    <cellStyle name="20% - Ênfase4 8 2 2 2 2 3" xfId="35705"/>
    <cellStyle name="20% - Ênfase4 8 2 2 2 2 4" xfId="52063"/>
    <cellStyle name="20% - Ênfase4 8 2 2 2 3" xfId="17556"/>
    <cellStyle name="20% - Ênfase4 8 2 2 2 4" xfId="29646"/>
    <cellStyle name="20% - Ênfase4 8 2 2 2 5" xfId="43786"/>
    <cellStyle name="20% - Ênfase4 8 2 2 3" xfId="7462"/>
    <cellStyle name="20% - Ênfase4 8 2 2 3 2" xfId="13521"/>
    <cellStyle name="20% - Ênfase4 8 2 2 3 2 2" xfId="25641"/>
    <cellStyle name="20% - Ênfase4 8 2 2 3 2 3" xfId="37730"/>
    <cellStyle name="20% - Ênfase4 8 2 2 3 2 4" xfId="54088"/>
    <cellStyle name="20% - Ênfase4 8 2 2 3 3" xfId="19581"/>
    <cellStyle name="20% - Ênfase4 8 2 2 3 4" xfId="31671"/>
    <cellStyle name="20% - Ênfase4 8 2 2 3 5" xfId="45811"/>
    <cellStyle name="20% - Ênfase4 8 2 2 4" xfId="9466"/>
    <cellStyle name="20% - Ênfase4 8 2 2 4 2" xfId="21586"/>
    <cellStyle name="20% - Ênfase4 8 2 2 4 2 2" xfId="50029"/>
    <cellStyle name="20% - Ênfase4 8 2 2 4 3" xfId="33675"/>
    <cellStyle name="20% - Ênfase4 8 2 2 4 4" xfId="41752"/>
    <cellStyle name="20% - Ênfase4 8 2 2 5" xfId="15526"/>
    <cellStyle name="20% - Ênfase4 8 2 2 5 2" xfId="47980"/>
    <cellStyle name="20% - Ênfase4 8 2 2 6" xfId="27641"/>
    <cellStyle name="20% - Ênfase4 8 2 2 7" xfId="39731"/>
    <cellStyle name="20% - Ênfase4 8 2 2 8" xfId="3402"/>
    <cellStyle name="20% - Ênfase4 8 2 3" xfId="831"/>
    <cellStyle name="20% - Ênfase4 8 2 3 2" xfId="4941"/>
    <cellStyle name="20% - Ênfase4 8 2 3 2 2" xfId="11000"/>
    <cellStyle name="20% - Ênfase4 8 2 3 2 2 2" xfId="23120"/>
    <cellStyle name="20% - Ênfase4 8 2 3 2 2 3" xfId="35209"/>
    <cellStyle name="20% - Ênfase4 8 2 3 2 2 4" xfId="51567"/>
    <cellStyle name="20% - Ênfase4 8 2 3 2 3" xfId="17060"/>
    <cellStyle name="20% - Ênfase4 8 2 3 2 4" xfId="29150"/>
    <cellStyle name="20% - Ênfase4 8 2 3 2 5" xfId="43290"/>
    <cellStyle name="20% - Ênfase4 8 2 3 3" xfId="6966"/>
    <cellStyle name="20% - Ênfase4 8 2 3 3 2" xfId="13025"/>
    <cellStyle name="20% - Ênfase4 8 2 3 3 2 2" xfId="25145"/>
    <cellStyle name="20% - Ênfase4 8 2 3 3 2 3" xfId="37234"/>
    <cellStyle name="20% - Ênfase4 8 2 3 3 2 4" xfId="53592"/>
    <cellStyle name="20% - Ênfase4 8 2 3 3 3" xfId="19085"/>
    <cellStyle name="20% - Ênfase4 8 2 3 3 4" xfId="31175"/>
    <cellStyle name="20% - Ênfase4 8 2 3 3 5" xfId="45315"/>
    <cellStyle name="20% - Ênfase4 8 2 3 4" xfId="8970"/>
    <cellStyle name="20% - Ênfase4 8 2 3 4 2" xfId="21090"/>
    <cellStyle name="20% - Ênfase4 8 2 3 4 2 2" xfId="49524"/>
    <cellStyle name="20% - Ênfase4 8 2 3 4 3" xfId="33179"/>
    <cellStyle name="20% - Ênfase4 8 2 3 4 4" xfId="41247"/>
    <cellStyle name="20% - Ênfase4 8 2 3 5" xfId="15030"/>
    <cellStyle name="20% - Ênfase4 8 2 3 5 2" xfId="47476"/>
    <cellStyle name="20% - Ênfase4 8 2 3 6" xfId="27145"/>
    <cellStyle name="20% - Ênfase4 8 2 3 7" xfId="39235"/>
    <cellStyle name="20% - Ênfase4 8 2 3 8" xfId="2896"/>
    <cellStyle name="20% - Ênfase4 8 2 4" xfId="1883"/>
    <cellStyle name="20% - Ênfase4 8 2 4 2" xfId="5974"/>
    <cellStyle name="20% - Ênfase4 8 2 4 2 2" xfId="12033"/>
    <cellStyle name="20% - Ênfase4 8 2 4 2 2 2" xfId="24153"/>
    <cellStyle name="20% - Ênfase4 8 2 4 2 2 3" xfId="36242"/>
    <cellStyle name="20% - Ênfase4 8 2 4 2 2 4" xfId="52600"/>
    <cellStyle name="20% - Ênfase4 8 2 4 2 3" xfId="18093"/>
    <cellStyle name="20% - Ênfase4 8 2 4 2 4" xfId="30183"/>
    <cellStyle name="20% - Ênfase4 8 2 4 2 5" xfId="44323"/>
    <cellStyle name="20% - Ênfase4 8 2 4 3" xfId="7974"/>
    <cellStyle name="20% - Ênfase4 8 2 4 3 2" xfId="14033"/>
    <cellStyle name="20% - Ênfase4 8 2 4 3 2 2" xfId="26153"/>
    <cellStyle name="20% - Ênfase4 8 2 4 3 2 3" xfId="38242"/>
    <cellStyle name="20% - Ênfase4 8 2 4 3 2 4" xfId="54600"/>
    <cellStyle name="20% - Ênfase4 8 2 4 3 3" xfId="20093"/>
    <cellStyle name="20% - Ênfase4 8 2 4 3 4" xfId="32183"/>
    <cellStyle name="20% - Ênfase4 8 2 4 3 5" xfId="46323"/>
    <cellStyle name="20% - Ênfase4 8 2 4 4" xfId="10003"/>
    <cellStyle name="20% - Ênfase4 8 2 4 4 2" xfId="22123"/>
    <cellStyle name="20% - Ênfase4 8 2 4 4 2 2" xfId="50567"/>
    <cellStyle name="20% - Ênfase4 8 2 4 4 3" xfId="34212"/>
    <cellStyle name="20% - Ênfase4 8 2 4 4 4" xfId="42290"/>
    <cellStyle name="20% - Ênfase4 8 2 4 5" xfId="16063"/>
    <cellStyle name="20% - Ênfase4 8 2 4 5 2" xfId="48518"/>
    <cellStyle name="20% - Ênfase4 8 2 4 6" xfId="28153"/>
    <cellStyle name="20% - Ênfase4 8 2 4 7" xfId="40243"/>
    <cellStyle name="20% - Ênfase4 8 2 4 8" xfId="3941"/>
    <cellStyle name="20% - Ênfase4 8 2 5" xfId="4437"/>
    <cellStyle name="20% - Ênfase4 8 2 5 2" xfId="10497"/>
    <cellStyle name="20% - Ênfase4 8 2 5 2 2" xfId="22617"/>
    <cellStyle name="20% - Ênfase4 8 2 5 2 3" xfId="34706"/>
    <cellStyle name="20% - Ênfase4 8 2 5 2 4" xfId="51063"/>
    <cellStyle name="20% - Ênfase4 8 2 5 3" xfId="16557"/>
    <cellStyle name="20% - Ênfase4 8 2 5 4" xfId="28647"/>
    <cellStyle name="20% - Ênfase4 8 2 5 5" xfId="42786"/>
    <cellStyle name="20% - Ênfase4 8 2 6" xfId="6468"/>
    <cellStyle name="20% - Ênfase4 8 2 6 2" xfId="12527"/>
    <cellStyle name="20% - Ênfase4 8 2 6 2 2" xfId="24647"/>
    <cellStyle name="20% - Ênfase4 8 2 6 2 3" xfId="36736"/>
    <cellStyle name="20% - Ênfase4 8 2 6 2 4" xfId="53094"/>
    <cellStyle name="20% - Ênfase4 8 2 6 3" xfId="18587"/>
    <cellStyle name="20% - Ênfase4 8 2 6 4" xfId="30677"/>
    <cellStyle name="20% - Ênfase4 8 2 6 5" xfId="44817"/>
    <cellStyle name="20% - Ênfase4 8 2 7" xfId="8467"/>
    <cellStyle name="20% - Ênfase4 8 2 7 2" xfId="20587"/>
    <cellStyle name="20% - Ênfase4 8 2 7 2 2" xfId="49015"/>
    <cellStyle name="20% - Ênfase4 8 2 7 3" xfId="32676"/>
    <cellStyle name="20% - Ênfase4 8 2 7 4" xfId="40738"/>
    <cellStyle name="20% - Ênfase4 8 2 8" xfId="14527"/>
    <cellStyle name="20% - Ênfase4 8 2 8 2" xfId="46969"/>
    <cellStyle name="20% - Ênfase4 8 2 9" xfId="26647"/>
    <cellStyle name="20% - Ênfase4 8 3" xfId="1338"/>
    <cellStyle name="20% - Ênfase4 8 3 2" xfId="5435"/>
    <cellStyle name="20% - Ênfase4 8 3 2 2" xfId="11494"/>
    <cellStyle name="20% - Ênfase4 8 3 2 2 2" xfId="23614"/>
    <cellStyle name="20% - Ênfase4 8 3 2 2 3" xfId="35703"/>
    <cellStyle name="20% - Ênfase4 8 3 2 2 4" xfId="52061"/>
    <cellStyle name="20% - Ênfase4 8 3 2 3" xfId="17554"/>
    <cellStyle name="20% - Ênfase4 8 3 2 4" xfId="29644"/>
    <cellStyle name="20% - Ênfase4 8 3 2 5" xfId="43784"/>
    <cellStyle name="20% - Ênfase4 8 3 3" xfId="7460"/>
    <cellStyle name="20% - Ênfase4 8 3 3 2" xfId="13519"/>
    <cellStyle name="20% - Ênfase4 8 3 3 2 2" xfId="25639"/>
    <cellStyle name="20% - Ênfase4 8 3 3 2 3" xfId="37728"/>
    <cellStyle name="20% - Ênfase4 8 3 3 2 4" xfId="54086"/>
    <cellStyle name="20% - Ênfase4 8 3 3 3" xfId="19579"/>
    <cellStyle name="20% - Ênfase4 8 3 3 4" xfId="31669"/>
    <cellStyle name="20% - Ênfase4 8 3 3 5" xfId="45809"/>
    <cellStyle name="20% - Ênfase4 8 3 4" xfId="9464"/>
    <cellStyle name="20% - Ênfase4 8 3 4 2" xfId="21584"/>
    <cellStyle name="20% - Ênfase4 8 3 4 2 2" xfId="50027"/>
    <cellStyle name="20% - Ênfase4 8 3 4 3" xfId="33673"/>
    <cellStyle name="20% - Ênfase4 8 3 4 4" xfId="41750"/>
    <cellStyle name="20% - Ênfase4 8 3 5" xfId="15524"/>
    <cellStyle name="20% - Ênfase4 8 3 5 2" xfId="47978"/>
    <cellStyle name="20% - Ênfase4 8 3 6" xfId="27639"/>
    <cellStyle name="20% - Ênfase4 8 3 7" xfId="39729"/>
    <cellStyle name="20% - Ênfase4 8 3 8" xfId="3400"/>
    <cellStyle name="20% - Ênfase4 8 4" xfId="829"/>
    <cellStyle name="20% - Ênfase4 8 4 2" xfId="4939"/>
    <cellStyle name="20% - Ênfase4 8 4 2 2" xfId="10998"/>
    <cellStyle name="20% - Ênfase4 8 4 2 2 2" xfId="23118"/>
    <cellStyle name="20% - Ênfase4 8 4 2 2 3" xfId="35207"/>
    <cellStyle name="20% - Ênfase4 8 4 2 2 4" xfId="51565"/>
    <cellStyle name="20% - Ênfase4 8 4 2 3" xfId="17058"/>
    <cellStyle name="20% - Ênfase4 8 4 2 4" xfId="29148"/>
    <cellStyle name="20% - Ênfase4 8 4 2 5" xfId="43288"/>
    <cellStyle name="20% - Ênfase4 8 4 3" xfId="6964"/>
    <cellStyle name="20% - Ênfase4 8 4 3 2" xfId="13023"/>
    <cellStyle name="20% - Ênfase4 8 4 3 2 2" xfId="25143"/>
    <cellStyle name="20% - Ênfase4 8 4 3 2 3" xfId="37232"/>
    <cellStyle name="20% - Ênfase4 8 4 3 2 4" xfId="53590"/>
    <cellStyle name="20% - Ênfase4 8 4 3 3" xfId="19083"/>
    <cellStyle name="20% - Ênfase4 8 4 3 4" xfId="31173"/>
    <cellStyle name="20% - Ênfase4 8 4 3 5" xfId="45313"/>
    <cellStyle name="20% - Ênfase4 8 4 4" xfId="8968"/>
    <cellStyle name="20% - Ênfase4 8 4 4 2" xfId="21088"/>
    <cellStyle name="20% - Ênfase4 8 4 4 2 2" xfId="49522"/>
    <cellStyle name="20% - Ênfase4 8 4 4 3" xfId="33177"/>
    <cellStyle name="20% - Ênfase4 8 4 4 4" xfId="41245"/>
    <cellStyle name="20% - Ênfase4 8 4 5" xfId="15028"/>
    <cellStyle name="20% - Ênfase4 8 4 5 2" xfId="47474"/>
    <cellStyle name="20% - Ênfase4 8 4 6" xfId="27143"/>
    <cellStyle name="20% - Ênfase4 8 4 7" xfId="39233"/>
    <cellStyle name="20% - Ênfase4 8 4 8" xfId="2894"/>
    <cellStyle name="20% - Ênfase4 8 5" xfId="1881"/>
    <cellStyle name="20% - Ênfase4 8 5 2" xfId="5972"/>
    <cellStyle name="20% - Ênfase4 8 5 2 2" xfId="12031"/>
    <cellStyle name="20% - Ênfase4 8 5 2 2 2" xfId="24151"/>
    <cellStyle name="20% - Ênfase4 8 5 2 2 3" xfId="36240"/>
    <cellStyle name="20% - Ênfase4 8 5 2 2 4" xfId="52598"/>
    <cellStyle name="20% - Ênfase4 8 5 2 3" xfId="18091"/>
    <cellStyle name="20% - Ênfase4 8 5 2 4" xfId="30181"/>
    <cellStyle name="20% - Ênfase4 8 5 2 5" xfId="44321"/>
    <cellStyle name="20% - Ênfase4 8 5 3" xfId="7972"/>
    <cellStyle name="20% - Ênfase4 8 5 3 2" xfId="14031"/>
    <cellStyle name="20% - Ênfase4 8 5 3 2 2" xfId="26151"/>
    <cellStyle name="20% - Ênfase4 8 5 3 2 3" xfId="38240"/>
    <cellStyle name="20% - Ênfase4 8 5 3 2 4" xfId="54598"/>
    <cellStyle name="20% - Ênfase4 8 5 3 3" xfId="20091"/>
    <cellStyle name="20% - Ênfase4 8 5 3 4" xfId="32181"/>
    <cellStyle name="20% - Ênfase4 8 5 3 5" xfId="46321"/>
    <cellStyle name="20% - Ênfase4 8 5 4" xfId="10001"/>
    <cellStyle name="20% - Ênfase4 8 5 4 2" xfId="22121"/>
    <cellStyle name="20% - Ênfase4 8 5 4 2 2" xfId="50565"/>
    <cellStyle name="20% - Ênfase4 8 5 4 3" xfId="34210"/>
    <cellStyle name="20% - Ênfase4 8 5 4 4" xfId="42288"/>
    <cellStyle name="20% - Ênfase4 8 5 5" xfId="16061"/>
    <cellStyle name="20% - Ênfase4 8 5 5 2" xfId="48516"/>
    <cellStyle name="20% - Ênfase4 8 5 6" xfId="28151"/>
    <cellStyle name="20% - Ênfase4 8 5 7" xfId="40241"/>
    <cellStyle name="20% - Ênfase4 8 5 8" xfId="3939"/>
    <cellStyle name="20% - Ênfase4 8 6" xfId="4435"/>
    <cellStyle name="20% - Ênfase4 8 6 2" xfId="10495"/>
    <cellStyle name="20% - Ênfase4 8 6 2 2" xfId="22615"/>
    <cellStyle name="20% - Ênfase4 8 6 2 3" xfId="34704"/>
    <cellStyle name="20% - Ênfase4 8 6 2 4" xfId="51061"/>
    <cellStyle name="20% - Ênfase4 8 6 3" xfId="16555"/>
    <cellStyle name="20% - Ênfase4 8 6 4" xfId="28645"/>
    <cellStyle name="20% - Ênfase4 8 6 5" xfId="42784"/>
    <cellStyle name="20% - Ênfase4 8 7" xfId="6466"/>
    <cellStyle name="20% - Ênfase4 8 7 2" xfId="12525"/>
    <cellStyle name="20% - Ênfase4 8 7 2 2" xfId="24645"/>
    <cellStyle name="20% - Ênfase4 8 7 2 3" xfId="36734"/>
    <cellStyle name="20% - Ênfase4 8 7 2 4" xfId="53092"/>
    <cellStyle name="20% - Ênfase4 8 7 3" xfId="18585"/>
    <cellStyle name="20% - Ênfase4 8 7 4" xfId="30675"/>
    <cellStyle name="20% - Ênfase4 8 7 5" xfId="44815"/>
    <cellStyle name="20% - Ênfase4 8 8" xfId="8465"/>
    <cellStyle name="20% - Ênfase4 8 8 2" xfId="20585"/>
    <cellStyle name="20% - Ênfase4 8 8 2 2" xfId="49013"/>
    <cellStyle name="20% - Ênfase4 8 8 3" xfId="32674"/>
    <cellStyle name="20% - Ênfase4 8 8 4" xfId="40736"/>
    <cellStyle name="20% - Ênfase4 8 9" xfId="14525"/>
    <cellStyle name="20% - Ênfase4 8 9 2" xfId="46967"/>
    <cellStyle name="20% - Ênfase4 9" xfId="252"/>
    <cellStyle name="20% - Ênfase4 9 10" xfId="26649"/>
    <cellStyle name="20% - Ênfase4 9 11" xfId="38739"/>
    <cellStyle name="20% - Ênfase4 9 12" xfId="2390"/>
    <cellStyle name="20% - Ênfase4 9 2" xfId="256"/>
    <cellStyle name="20% - Ênfase4 9 2 10" xfId="38743"/>
    <cellStyle name="20% - Ênfase4 9 2 11" xfId="2394"/>
    <cellStyle name="20% - Ênfase4 9 2 2" xfId="1346"/>
    <cellStyle name="20% - Ênfase4 9 2 2 2" xfId="5443"/>
    <cellStyle name="20% - Ênfase4 9 2 2 2 2" xfId="11502"/>
    <cellStyle name="20% - Ênfase4 9 2 2 2 2 2" xfId="23622"/>
    <cellStyle name="20% - Ênfase4 9 2 2 2 2 3" xfId="35711"/>
    <cellStyle name="20% - Ênfase4 9 2 2 2 2 4" xfId="52069"/>
    <cellStyle name="20% - Ênfase4 9 2 2 2 3" xfId="17562"/>
    <cellStyle name="20% - Ênfase4 9 2 2 2 4" xfId="29652"/>
    <cellStyle name="20% - Ênfase4 9 2 2 2 5" xfId="43792"/>
    <cellStyle name="20% - Ênfase4 9 2 2 3" xfId="7468"/>
    <cellStyle name="20% - Ênfase4 9 2 2 3 2" xfId="13527"/>
    <cellStyle name="20% - Ênfase4 9 2 2 3 2 2" xfId="25647"/>
    <cellStyle name="20% - Ênfase4 9 2 2 3 2 3" xfId="37736"/>
    <cellStyle name="20% - Ênfase4 9 2 2 3 2 4" xfId="54094"/>
    <cellStyle name="20% - Ênfase4 9 2 2 3 3" xfId="19587"/>
    <cellStyle name="20% - Ênfase4 9 2 2 3 4" xfId="31677"/>
    <cellStyle name="20% - Ênfase4 9 2 2 3 5" xfId="45817"/>
    <cellStyle name="20% - Ênfase4 9 2 2 4" xfId="9472"/>
    <cellStyle name="20% - Ênfase4 9 2 2 4 2" xfId="21592"/>
    <cellStyle name="20% - Ênfase4 9 2 2 4 2 2" xfId="50035"/>
    <cellStyle name="20% - Ênfase4 9 2 2 4 3" xfId="33681"/>
    <cellStyle name="20% - Ênfase4 9 2 2 4 4" xfId="41758"/>
    <cellStyle name="20% - Ênfase4 9 2 2 5" xfId="15532"/>
    <cellStyle name="20% - Ênfase4 9 2 2 5 2" xfId="47986"/>
    <cellStyle name="20% - Ênfase4 9 2 2 6" xfId="27647"/>
    <cellStyle name="20% - Ênfase4 9 2 2 7" xfId="39737"/>
    <cellStyle name="20% - Ênfase4 9 2 2 8" xfId="3408"/>
    <cellStyle name="20% - Ênfase4 9 2 3" xfId="837"/>
    <cellStyle name="20% - Ênfase4 9 2 3 2" xfId="4947"/>
    <cellStyle name="20% - Ênfase4 9 2 3 2 2" xfId="11006"/>
    <cellStyle name="20% - Ênfase4 9 2 3 2 2 2" xfId="23126"/>
    <cellStyle name="20% - Ênfase4 9 2 3 2 2 3" xfId="35215"/>
    <cellStyle name="20% - Ênfase4 9 2 3 2 2 4" xfId="51573"/>
    <cellStyle name="20% - Ênfase4 9 2 3 2 3" xfId="17066"/>
    <cellStyle name="20% - Ênfase4 9 2 3 2 4" xfId="29156"/>
    <cellStyle name="20% - Ênfase4 9 2 3 2 5" xfId="43296"/>
    <cellStyle name="20% - Ênfase4 9 2 3 3" xfId="6972"/>
    <cellStyle name="20% - Ênfase4 9 2 3 3 2" xfId="13031"/>
    <cellStyle name="20% - Ênfase4 9 2 3 3 2 2" xfId="25151"/>
    <cellStyle name="20% - Ênfase4 9 2 3 3 2 3" xfId="37240"/>
    <cellStyle name="20% - Ênfase4 9 2 3 3 2 4" xfId="53598"/>
    <cellStyle name="20% - Ênfase4 9 2 3 3 3" xfId="19091"/>
    <cellStyle name="20% - Ênfase4 9 2 3 3 4" xfId="31181"/>
    <cellStyle name="20% - Ênfase4 9 2 3 3 5" xfId="45321"/>
    <cellStyle name="20% - Ênfase4 9 2 3 4" xfId="8976"/>
    <cellStyle name="20% - Ênfase4 9 2 3 4 2" xfId="21096"/>
    <cellStyle name="20% - Ênfase4 9 2 3 4 2 2" xfId="49530"/>
    <cellStyle name="20% - Ênfase4 9 2 3 4 3" xfId="33185"/>
    <cellStyle name="20% - Ênfase4 9 2 3 4 4" xfId="41253"/>
    <cellStyle name="20% - Ênfase4 9 2 3 5" xfId="15036"/>
    <cellStyle name="20% - Ênfase4 9 2 3 5 2" xfId="47482"/>
    <cellStyle name="20% - Ênfase4 9 2 3 6" xfId="27151"/>
    <cellStyle name="20% - Ênfase4 9 2 3 7" xfId="39241"/>
    <cellStyle name="20% - Ênfase4 9 2 3 8" xfId="2902"/>
    <cellStyle name="20% - Ênfase4 9 2 4" xfId="1889"/>
    <cellStyle name="20% - Ênfase4 9 2 4 2" xfId="5980"/>
    <cellStyle name="20% - Ênfase4 9 2 4 2 2" xfId="12039"/>
    <cellStyle name="20% - Ênfase4 9 2 4 2 2 2" xfId="24159"/>
    <cellStyle name="20% - Ênfase4 9 2 4 2 2 3" xfId="36248"/>
    <cellStyle name="20% - Ênfase4 9 2 4 2 2 4" xfId="52606"/>
    <cellStyle name="20% - Ênfase4 9 2 4 2 3" xfId="18099"/>
    <cellStyle name="20% - Ênfase4 9 2 4 2 4" xfId="30189"/>
    <cellStyle name="20% - Ênfase4 9 2 4 2 5" xfId="44329"/>
    <cellStyle name="20% - Ênfase4 9 2 4 3" xfId="7980"/>
    <cellStyle name="20% - Ênfase4 9 2 4 3 2" xfId="14039"/>
    <cellStyle name="20% - Ênfase4 9 2 4 3 2 2" xfId="26159"/>
    <cellStyle name="20% - Ênfase4 9 2 4 3 2 3" xfId="38248"/>
    <cellStyle name="20% - Ênfase4 9 2 4 3 2 4" xfId="54606"/>
    <cellStyle name="20% - Ênfase4 9 2 4 3 3" xfId="20099"/>
    <cellStyle name="20% - Ênfase4 9 2 4 3 4" xfId="32189"/>
    <cellStyle name="20% - Ênfase4 9 2 4 3 5" xfId="46329"/>
    <cellStyle name="20% - Ênfase4 9 2 4 4" xfId="10009"/>
    <cellStyle name="20% - Ênfase4 9 2 4 4 2" xfId="22129"/>
    <cellStyle name="20% - Ênfase4 9 2 4 4 2 2" xfId="50573"/>
    <cellStyle name="20% - Ênfase4 9 2 4 4 3" xfId="34218"/>
    <cellStyle name="20% - Ênfase4 9 2 4 4 4" xfId="42296"/>
    <cellStyle name="20% - Ênfase4 9 2 4 5" xfId="16069"/>
    <cellStyle name="20% - Ênfase4 9 2 4 5 2" xfId="48524"/>
    <cellStyle name="20% - Ênfase4 9 2 4 6" xfId="28159"/>
    <cellStyle name="20% - Ênfase4 9 2 4 7" xfId="40249"/>
    <cellStyle name="20% - Ênfase4 9 2 4 8" xfId="3947"/>
    <cellStyle name="20% - Ênfase4 9 2 5" xfId="4443"/>
    <cellStyle name="20% - Ênfase4 9 2 5 2" xfId="10503"/>
    <cellStyle name="20% - Ênfase4 9 2 5 2 2" xfId="22623"/>
    <cellStyle name="20% - Ênfase4 9 2 5 2 3" xfId="34712"/>
    <cellStyle name="20% - Ênfase4 9 2 5 2 4" xfId="51069"/>
    <cellStyle name="20% - Ênfase4 9 2 5 3" xfId="16563"/>
    <cellStyle name="20% - Ênfase4 9 2 5 4" xfId="28653"/>
    <cellStyle name="20% - Ênfase4 9 2 5 5" xfId="42792"/>
    <cellStyle name="20% - Ênfase4 9 2 6" xfId="6474"/>
    <cellStyle name="20% - Ênfase4 9 2 6 2" xfId="12533"/>
    <cellStyle name="20% - Ênfase4 9 2 6 2 2" xfId="24653"/>
    <cellStyle name="20% - Ênfase4 9 2 6 2 3" xfId="36742"/>
    <cellStyle name="20% - Ênfase4 9 2 6 2 4" xfId="53100"/>
    <cellStyle name="20% - Ênfase4 9 2 6 3" xfId="18593"/>
    <cellStyle name="20% - Ênfase4 9 2 6 4" xfId="30683"/>
    <cellStyle name="20% - Ênfase4 9 2 6 5" xfId="44823"/>
    <cellStyle name="20% - Ênfase4 9 2 7" xfId="8473"/>
    <cellStyle name="20% - Ênfase4 9 2 7 2" xfId="20593"/>
    <cellStyle name="20% - Ênfase4 9 2 7 2 2" xfId="49021"/>
    <cellStyle name="20% - Ênfase4 9 2 7 3" xfId="32682"/>
    <cellStyle name="20% - Ênfase4 9 2 7 4" xfId="40744"/>
    <cellStyle name="20% - Ênfase4 9 2 8" xfId="14533"/>
    <cellStyle name="20% - Ênfase4 9 2 8 2" xfId="46975"/>
    <cellStyle name="20% - Ênfase4 9 2 9" xfId="26653"/>
    <cellStyle name="20% - Ênfase4 9 3" xfId="1342"/>
    <cellStyle name="20% - Ênfase4 9 3 2" xfId="5439"/>
    <cellStyle name="20% - Ênfase4 9 3 2 2" xfId="11498"/>
    <cellStyle name="20% - Ênfase4 9 3 2 2 2" xfId="23618"/>
    <cellStyle name="20% - Ênfase4 9 3 2 2 3" xfId="35707"/>
    <cellStyle name="20% - Ênfase4 9 3 2 2 4" xfId="52065"/>
    <cellStyle name="20% - Ênfase4 9 3 2 3" xfId="17558"/>
    <cellStyle name="20% - Ênfase4 9 3 2 4" xfId="29648"/>
    <cellStyle name="20% - Ênfase4 9 3 2 5" xfId="43788"/>
    <cellStyle name="20% - Ênfase4 9 3 3" xfId="7464"/>
    <cellStyle name="20% - Ênfase4 9 3 3 2" xfId="13523"/>
    <cellStyle name="20% - Ênfase4 9 3 3 2 2" xfId="25643"/>
    <cellStyle name="20% - Ênfase4 9 3 3 2 3" xfId="37732"/>
    <cellStyle name="20% - Ênfase4 9 3 3 2 4" xfId="54090"/>
    <cellStyle name="20% - Ênfase4 9 3 3 3" xfId="19583"/>
    <cellStyle name="20% - Ênfase4 9 3 3 4" xfId="31673"/>
    <cellStyle name="20% - Ênfase4 9 3 3 5" xfId="45813"/>
    <cellStyle name="20% - Ênfase4 9 3 4" xfId="9468"/>
    <cellStyle name="20% - Ênfase4 9 3 4 2" xfId="21588"/>
    <cellStyle name="20% - Ênfase4 9 3 4 2 2" xfId="50031"/>
    <cellStyle name="20% - Ênfase4 9 3 4 3" xfId="33677"/>
    <cellStyle name="20% - Ênfase4 9 3 4 4" xfId="41754"/>
    <cellStyle name="20% - Ênfase4 9 3 5" xfId="15528"/>
    <cellStyle name="20% - Ênfase4 9 3 5 2" xfId="47982"/>
    <cellStyle name="20% - Ênfase4 9 3 6" xfId="27643"/>
    <cellStyle name="20% - Ênfase4 9 3 7" xfId="39733"/>
    <cellStyle name="20% - Ênfase4 9 3 8" xfId="3404"/>
    <cellStyle name="20% - Ênfase4 9 4" xfId="833"/>
    <cellStyle name="20% - Ênfase4 9 4 2" xfId="4943"/>
    <cellStyle name="20% - Ênfase4 9 4 2 2" xfId="11002"/>
    <cellStyle name="20% - Ênfase4 9 4 2 2 2" xfId="23122"/>
    <cellStyle name="20% - Ênfase4 9 4 2 2 3" xfId="35211"/>
    <cellStyle name="20% - Ênfase4 9 4 2 2 4" xfId="51569"/>
    <cellStyle name="20% - Ênfase4 9 4 2 3" xfId="17062"/>
    <cellStyle name="20% - Ênfase4 9 4 2 4" xfId="29152"/>
    <cellStyle name="20% - Ênfase4 9 4 2 5" xfId="43292"/>
    <cellStyle name="20% - Ênfase4 9 4 3" xfId="6968"/>
    <cellStyle name="20% - Ênfase4 9 4 3 2" xfId="13027"/>
    <cellStyle name="20% - Ênfase4 9 4 3 2 2" xfId="25147"/>
    <cellStyle name="20% - Ênfase4 9 4 3 2 3" xfId="37236"/>
    <cellStyle name="20% - Ênfase4 9 4 3 2 4" xfId="53594"/>
    <cellStyle name="20% - Ênfase4 9 4 3 3" xfId="19087"/>
    <cellStyle name="20% - Ênfase4 9 4 3 4" xfId="31177"/>
    <cellStyle name="20% - Ênfase4 9 4 3 5" xfId="45317"/>
    <cellStyle name="20% - Ênfase4 9 4 4" xfId="8972"/>
    <cellStyle name="20% - Ênfase4 9 4 4 2" xfId="21092"/>
    <cellStyle name="20% - Ênfase4 9 4 4 2 2" xfId="49526"/>
    <cellStyle name="20% - Ênfase4 9 4 4 3" xfId="33181"/>
    <cellStyle name="20% - Ênfase4 9 4 4 4" xfId="41249"/>
    <cellStyle name="20% - Ênfase4 9 4 5" xfId="15032"/>
    <cellStyle name="20% - Ênfase4 9 4 5 2" xfId="47478"/>
    <cellStyle name="20% - Ênfase4 9 4 6" xfId="27147"/>
    <cellStyle name="20% - Ênfase4 9 4 7" xfId="39237"/>
    <cellStyle name="20% - Ênfase4 9 4 8" xfId="2898"/>
    <cellStyle name="20% - Ênfase4 9 5" xfId="1885"/>
    <cellStyle name="20% - Ênfase4 9 5 2" xfId="5976"/>
    <cellStyle name="20% - Ênfase4 9 5 2 2" xfId="12035"/>
    <cellStyle name="20% - Ênfase4 9 5 2 2 2" xfId="24155"/>
    <cellStyle name="20% - Ênfase4 9 5 2 2 3" xfId="36244"/>
    <cellStyle name="20% - Ênfase4 9 5 2 2 4" xfId="52602"/>
    <cellStyle name="20% - Ênfase4 9 5 2 3" xfId="18095"/>
    <cellStyle name="20% - Ênfase4 9 5 2 4" xfId="30185"/>
    <cellStyle name="20% - Ênfase4 9 5 2 5" xfId="44325"/>
    <cellStyle name="20% - Ênfase4 9 5 3" xfId="7976"/>
    <cellStyle name="20% - Ênfase4 9 5 3 2" xfId="14035"/>
    <cellStyle name="20% - Ênfase4 9 5 3 2 2" xfId="26155"/>
    <cellStyle name="20% - Ênfase4 9 5 3 2 3" xfId="38244"/>
    <cellStyle name="20% - Ênfase4 9 5 3 2 4" xfId="54602"/>
    <cellStyle name="20% - Ênfase4 9 5 3 3" xfId="20095"/>
    <cellStyle name="20% - Ênfase4 9 5 3 4" xfId="32185"/>
    <cellStyle name="20% - Ênfase4 9 5 3 5" xfId="46325"/>
    <cellStyle name="20% - Ênfase4 9 5 4" xfId="10005"/>
    <cellStyle name="20% - Ênfase4 9 5 4 2" xfId="22125"/>
    <cellStyle name="20% - Ênfase4 9 5 4 2 2" xfId="50569"/>
    <cellStyle name="20% - Ênfase4 9 5 4 3" xfId="34214"/>
    <cellStyle name="20% - Ênfase4 9 5 4 4" xfId="42292"/>
    <cellStyle name="20% - Ênfase4 9 5 5" xfId="16065"/>
    <cellStyle name="20% - Ênfase4 9 5 5 2" xfId="48520"/>
    <cellStyle name="20% - Ênfase4 9 5 6" xfId="28155"/>
    <cellStyle name="20% - Ênfase4 9 5 7" xfId="40245"/>
    <cellStyle name="20% - Ênfase4 9 5 8" xfId="3943"/>
    <cellStyle name="20% - Ênfase4 9 6" xfId="4439"/>
    <cellStyle name="20% - Ênfase4 9 6 2" xfId="10499"/>
    <cellStyle name="20% - Ênfase4 9 6 2 2" xfId="22619"/>
    <cellStyle name="20% - Ênfase4 9 6 2 3" xfId="34708"/>
    <cellStyle name="20% - Ênfase4 9 6 2 4" xfId="51065"/>
    <cellStyle name="20% - Ênfase4 9 6 3" xfId="16559"/>
    <cellStyle name="20% - Ênfase4 9 6 4" xfId="28649"/>
    <cellStyle name="20% - Ênfase4 9 6 5" xfId="42788"/>
    <cellStyle name="20% - Ênfase4 9 7" xfId="6470"/>
    <cellStyle name="20% - Ênfase4 9 7 2" xfId="12529"/>
    <cellStyle name="20% - Ênfase4 9 7 2 2" xfId="24649"/>
    <cellStyle name="20% - Ênfase4 9 7 2 3" xfId="36738"/>
    <cellStyle name="20% - Ênfase4 9 7 2 4" xfId="53096"/>
    <cellStyle name="20% - Ênfase4 9 7 3" xfId="18589"/>
    <cellStyle name="20% - Ênfase4 9 7 4" xfId="30679"/>
    <cellStyle name="20% - Ênfase4 9 7 5" xfId="44819"/>
    <cellStyle name="20% - Ênfase4 9 8" xfId="8469"/>
    <cellStyle name="20% - Ênfase4 9 8 2" xfId="20589"/>
    <cellStyle name="20% - Ênfase4 9 8 2 2" xfId="49017"/>
    <cellStyle name="20% - Ênfase4 9 8 3" xfId="32678"/>
    <cellStyle name="20% - Ênfase4 9 8 4" xfId="40740"/>
    <cellStyle name="20% - Ênfase4 9 9" xfId="14529"/>
    <cellStyle name="20% - Ênfase4 9 9 2" xfId="46971"/>
    <cellStyle name="20% - Ênfase5 10" xfId="145"/>
    <cellStyle name="20% - Ênfase5 10 10" xfId="26549"/>
    <cellStyle name="20% - Ênfase5 10 11" xfId="38639"/>
    <cellStyle name="20% - Ênfase5 10 12" xfId="2289"/>
    <cellStyle name="20% - Ênfase5 10 2" xfId="99"/>
    <cellStyle name="20% - Ênfase5 10 2 10" xfId="38595"/>
    <cellStyle name="20% - Ênfase5 10 2 11" xfId="2245"/>
    <cellStyle name="20% - Ênfase5 10 2 2" xfId="1197"/>
    <cellStyle name="20% - Ênfase5 10 2 2 2" xfId="5295"/>
    <cellStyle name="20% - Ênfase5 10 2 2 2 2" xfId="11354"/>
    <cellStyle name="20% - Ênfase5 10 2 2 2 2 2" xfId="23474"/>
    <cellStyle name="20% - Ênfase5 10 2 2 2 2 3" xfId="35563"/>
    <cellStyle name="20% - Ênfase5 10 2 2 2 2 4" xfId="51921"/>
    <cellStyle name="20% - Ênfase5 10 2 2 2 3" xfId="17414"/>
    <cellStyle name="20% - Ênfase5 10 2 2 2 4" xfId="29504"/>
    <cellStyle name="20% - Ênfase5 10 2 2 2 5" xfId="43644"/>
    <cellStyle name="20% - Ênfase5 10 2 2 3" xfId="7320"/>
    <cellStyle name="20% - Ênfase5 10 2 2 3 2" xfId="13379"/>
    <cellStyle name="20% - Ênfase5 10 2 2 3 2 2" xfId="25499"/>
    <cellStyle name="20% - Ênfase5 10 2 2 3 2 3" xfId="37588"/>
    <cellStyle name="20% - Ênfase5 10 2 2 3 2 4" xfId="53946"/>
    <cellStyle name="20% - Ênfase5 10 2 2 3 3" xfId="19439"/>
    <cellStyle name="20% - Ênfase5 10 2 2 3 4" xfId="31529"/>
    <cellStyle name="20% - Ênfase5 10 2 2 3 5" xfId="45669"/>
    <cellStyle name="20% - Ênfase5 10 2 2 4" xfId="9324"/>
    <cellStyle name="20% - Ênfase5 10 2 2 4 2" xfId="21444"/>
    <cellStyle name="20% - Ênfase5 10 2 2 4 2 2" xfId="49886"/>
    <cellStyle name="20% - Ênfase5 10 2 2 4 3" xfId="33533"/>
    <cellStyle name="20% - Ênfase5 10 2 2 4 4" xfId="41609"/>
    <cellStyle name="20% - Ênfase5 10 2 2 5" xfId="15384"/>
    <cellStyle name="20% - Ênfase5 10 2 2 5 2" xfId="47837"/>
    <cellStyle name="20% - Ênfase5 10 2 2 6" xfId="27499"/>
    <cellStyle name="20% - Ênfase5 10 2 2 7" xfId="39589"/>
    <cellStyle name="20% - Ênfase5 10 2 2 8" xfId="3259"/>
    <cellStyle name="20% - Ênfase5 10 2 3" xfId="687"/>
    <cellStyle name="20% - Ênfase5 10 2 3 2" xfId="4799"/>
    <cellStyle name="20% - Ênfase5 10 2 3 2 2" xfId="10858"/>
    <cellStyle name="20% - Ênfase5 10 2 3 2 2 2" xfId="22978"/>
    <cellStyle name="20% - Ênfase5 10 2 3 2 2 3" xfId="35067"/>
    <cellStyle name="20% - Ênfase5 10 2 3 2 2 4" xfId="51425"/>
    <cellStyle name="20% - Ênfase5 10 2 3 2 3" xfId="16918"/>
    <cellStyle name="20% - Ênfase5 10 2 3 2 4" xfId="29008"/>
    <cellStyle name="20% - Ênfase5 10 2 3 2 5" xfId="43148"/>
    <cellStyle name="20% - Ênfase5 10 2 3 3" xfId="6824"/>
    <cellStyle name="20% - Ênfase5 10 2 3 3 2" xfId="12883"/>
    <cellStyle name="20% - Ênfase5 10 2 3 3 2 2" xfId="25003"/>
    <cellStyle name="20% - Ênfase5 10 2 3 3 2 3" xfId="37092"/>
    <cellStyle name="20% - Ênfase5 10 2 3 3 2 4" xfId="53450"/>
    <cellStyle name="20% - Ênfase5 10 2 3 3 3" xfId="18943"/>
    <cellStyle name="20% - Ênfase5 10 2 3 3 4" xfId="31033"/>
    <cellStyle name="20% - Ênfase5 10 2 3 3 5" xfId="45173"/>
    <cellStyle name="20% - Ênfase5 10 2 3 4" xfId="8828"/>
    <cellStyle name="20% - Ênfase5 10 2 3 4 2" xfId="20948"/>
    <cellStyle name="20% - Ênfase5 10 2 3 4 2 2" xfId="49380"/>
    <cellStyle name="20% - Ênfase5 10 2 3 4 3" xfId="33037"/>
    <cellStyle name="20% - Ênfase5 10 2 3 4 4" xfId="41103"/>
    <cellStyle name="20% - Ênfase5 10 2 3 5" xfId="14888"/>
    <cellStyle name="20% - Ênfase5 10 2 3 5 2" xfId="47332"/>
    <cellStyle name="20% - Ênfase5 10 2 3 6" xfId="27003"/>
    <cellStyle name="20% - Ênfase5 10 2 3 7" xfId="39093"/>
    <cellStyle name="20% - Ênfase5 10 2 3 8" xfId="2752"/>
    <cellStyle name="20% - Ênfase5 10 2 4" xfId="1740"/>
    <cellStyle name="20% - Ênfase5 10 2 4 2" xfId="5832"/>
    <cellStyle name="20% - Ênfase5 10 2 4 2 2" xfId="11891"/>
    <cellStyle name="20% - Ênfase5 10 2 4 2 2 2" xfId="24011"/>
    <cellStyle name="20% - Ênfase5 10 2 4 2 2 3" xfId="36100"/>
    <cellStyle name="20% - Ênfase5 10 2 4 2 2 4" xfId="52458"/>
    <cellStyle name="20% - Ênfase5 10 2 4 2 3" xfId="17951"/>
    <cellStyle name="20% - Ênfase5 10 2 4 2 4" xfId="30041"/>
    <cellStyle name="20% - Ênfase5 10 2 4 2 5" xfId="44181"/>
    <cellStyle name="20% - Ênfase5 10 2 4 3" xfId="7832"/>
    <cellStyle name="20% - Ênfase5 10 2 4 3 2" xfId="13891"/>
    <cellStyle name="20% - Ênfase5 10 2 4 3 2 2" xfId="26011"/>
    <cellStyle name="20% - Ênfase5 10 2 4 3 2 3" xfId="38100"/>
    <cellStyle name="20% - Ênfase5 10 2 4 3 2 4" xfId="54458"/>
    <cellStyle name="20% - Ênfase5 10 2 4 3 3" xfId="19951"/>
    <cellStyle name="20% - Ênfase5 10 2 4 3 4" xfId="32041"/>
    <cellStyle name="20% - Ênfase5 10 2 4 3 5" xfId="46181"/>
    <cellStyle name="20% - Ênfase5 10 2 4 4" xfId="9861"/>
    <cellStyle name="20% - Ênfase5 10 2 4 4 2" xfId="21981"/>
    <cellStyle name="20% - Ênfase5 10 2 4 4 2 2" xfId="50424"/>
    <cellStyle name="20% - Ênfase5 10 2 4 4 3" xfId="34070"/>
    <cellStyle name="20% - Ênfase5 10 2 4 4 4" xfId="42147"/>
    <cellStyle name="20% - Ênfase5 10 2 4 5" xfId="15921"/>
    <cellStyle name="20% - Ênfase5 10 2 4 5 2" xfId="48375"/>
    <cellStyle name="20% - Ênfase5 10 2 4 6" xfId="28011"/>
    <cellStyle name="20% - Ênfase5 10 2 4 7" xfId="40101"/>
    <cellStyle name="20% - Ênfase5 10 2 4 8" xfId="3798"/>
    <cellStyle name="20% - Ênfase5 10 2 5" xfId="4295"/>
    <cellStyle name="20% - Ênfase5 10 2 5 2" xfId="10355"/>
    <cellStyle name="20% - Ênfase5 10 2 5 2 2" xfId="22475"/>
    <cellStyle name="20% - Ênfase5 10 2 5 2 3" xfId="34564"/>
    <cellStyle name="20% - Ênfase5 10 2 5 2 4" xfId="50921"/>
    <cellStyle name="20% - Ênfase5 10 2 5 3" xfId="16415"/>
    <cellStyle name="20% - Ênfase5 10 2 5 4" xfId="28505"/>
    <cellStyle name="20% - Ênfase5 10 2 5 5" xfId="42644"/>
    <cellStyle name="20% - Ênfase5 10 2 6" xfId="6326"/>
    <cellStyle name="20% - Ênfase5 10 2 6 2" xfId="12385"/>
    <cellStyle name="20% - Ênfase5 10 2 6 2 2" xfId="24505"/>
    <cellStyle name="20% - Ênfase5 10 2 6 2 3" xfId="36594"/>
    <cellStyle name="20% - Ênfase5 10 2 6 2 4" xfId="52952"/>
    <cellStyle name="20% - Ênfase5 10 2 6 3" xfId="18445"/>
    <cellStyle name="20% - Ênfase5 10 2 6 4" xfId="30535"/>
    <cellStyle name="20% - Ênfase5 10 2 6 5" xfId="44675"/>
    <cellStyle name="20% - Ênfase5 10 2 7" xfId="8325"/>
    <cellStyle name="20% - Ênfase5 10 2 7 2" xfId="20445"/>
    <cellStyle name="20% - Ênfase5 10 2 7 2 2" xfId="48872"/>
    <cellStyle name="20% - Ênfase5 10 2 7 3" xfId="32534"/>
    <cellStyle name="20% - Ênfase5 10 2 7 4" xfId="40595"/>
    <cellStyle name="20% - Ênfase5 10 2 8" xfId="14385"/>
    <cellStyle name="20% - Ênfase5 10 2 8 2" xfId="46826"/>
    <cellStyle name="20% - Ênfase5 10 2 9" xfId="26505"/>
    <cellStyle name="20% - Ênfase5 10 3" xfId="1241"/>
    <cellStyle name="20% - Ênfase5 10 3 2" xfId="5339"/>
    <cellStyle name="20% - Ênfase5 10 3 2 2" xfId="11398"/>
    <cellStyle name="20% - Ênfase5 10 3 2 2 2" xfId="23518"/>
    <cellStyle name="20% - Ênfase5 10 3 2 2 3" xfId="35607"/>
    <cellStyle name="20% - Ênfase5 10 3 2 2 4" xfId="51965"/>
    <cellStyle name="20% - Ênfase5 10 3 2 3" xfId="17458"/>
    <cellStyle name="20% - Ênfase5 10 3 2 4" xfId="29548"/>
    <cellStyle name="20% - Ênfase5 10 3 2 5" xfId="43688"/>
    <cellStyle name="20% - Ênfase5 10 3 3" xfId="7364"/>
    <cellStyle name="20% - Ênfase5 10 3 3 2" xfId="13423"/>
    <cellStyle name="20% - Ênfase5 10 3 3 2 2" xfId="25543"/>
    <cellStyle name="20% - Ênfase5 10 3 3 2 3" xfId="37632"/>
    <cellStyle name="20% - Ênfase5 10 3 3 2 4" xfId="53990"/>
    <cellStyle name="20% - Ênfase5 10 3 3 3" xfId="19483"/>
    <cellStyle name="20% - Ênfase5 10 3 3 4" xfId="31573"/>
    <cellStyle name="20% - Ênfase5 10 3 3 5" xfId="45713"/>
    <cellStyle name="20% - Ênfase5 10 3 4" xfId="9368"/>
    <cellStyle name="20% - Ênfase5 10 3 4 2" xfId="21488"/>
    <cellStyle name="20% - Ênfase5 10 3 4 2 2" xfId="49930"/>
    <cellStyle name="20% - Ênfase5 10 3 4 3" xfId="33577"/>
    <cellStyle name="20% - Ênfase5 10 3 4 4" xfId="41653"/>
    <cellStyle name="20% - Ênfase5 10 3 5" xfId="15428"/>
    <cellStyle name="20% - Ênfase5 10 3 5 2" xfId="47881"/>
    <cellStyle name="20% - Ênfase5 10 3 6" xfId="27543"/>
    <cellStyle name="20% - Ênfase5 10 3 7" xfId="39633"/>
    <cellStyle name="20% - Ênfase5 10 3 8" xfId="3303"/>
    <cellStyle name="20% - Ênfase5 10 4" xfId="732"/>
    <cellStyle name="20% - Ênfase5 10 4 2" xfId="4843"/>
    <cellStyle name="20% - Ênfase5 10 4 2 2" xfId="10902"/>
    <cellStyle name="20% - Ênfase5 10 4 2 2 2" xfId="23022"/>
    <cellStyle name="20% - Ênfase5 10 4 2 2 3" xfId="35111"/>
    <cellStyle name="20% - Ênfase5 10 4 2 2 4" xfId="51469"/>
    <cellStyle name="20% - Ênfase5 10 4 2 3" xfId="16962"/>
    <cellStyle name="20% - Ênfase5 10 4 2 4" xfId="29052"/>
    <cellStyle name="20% - Ênfase5 10 4 2 5" xfId="43192"/>
    <cellStyle name="20% - Ênfase5 10 4 3" xfId="6868"/>
    <cellStyle name="20% - Ênfase5 10 4 3 2" xfId="12927"/>
    <cellStyle name="20% - Ênfase5 10 4 3 2 2" xfId="25047"/>
    <cellStyle name="20% - Ênfase5 10 4 3 2 3" xfId="37136"/>
    <cellStyle name="20% - Ênfase5 10 4 3 2 4" xfId="53494"/>
    <cellStyle name="20% - Ênfase5 10 4 3 3" xfId="18987"/>
    <cellStyle name="20% - Ênfase5 10 4 3 4" xfId="31077"/>
    <cellStyle name="20% - Ênfase5 10 4 3 5" xfId="45217"/>
    <cellStyle name="20% - Ênfase5 10 4 4" xfId="8872"/>
    <cellStyle name="20% - Ênfase5 10 4 4 2" xfId="20992"/>
    <cellStyle name="20% - Ênfase5 10 4 4 2 2" xfId="49425"/>
    <cellStyle name="20% - Ênfase5 10 4 4 3" xfId="33081"/>
    <cellStyle name="20% - Ênfase5 10 4 4 4" xfId="41148"/>
    <cellStyle name="20% - Ênfase5 10 4 5" xfId="14932"/>
    <cellStyle name="20% - Ênfase5 10 4 5 2" xfId="47377"/>
    <cellStyle name="20% - Ênfase5 10 4 6" xfId="27047"/>
    <cellStyle name="20% - Ênfase5 10 4 7" xfId="39137"/>
    <cellStyle name="20% - Ênfase5 10 4 8" xfId="2797"/>
    <cellStyle name="20% - Ênfase5 10 5" xfId="1784"/>
    <cellStyle name="20% - Ênfase5 10 5 2" xfId="5876"/>
    <cellStyle name="20% - Ênfase5 10 5 2 2" xfId="11935"/>
    <cellStyle name="20% - Ênfase5 10 5 2 2 2" xfId="24055"/>
    <cellStyle name="20% - Ênfase5 10 5 2 2 3" xfId="36144"/>
    <cellStyle name="20% - Ênfase5 10 5 2 2 4" xfId="52502"/>
    <cellStyle name="20% - Ênfase5 10 5 2 3" xfId="17995"/>
    <cellStyle name="20% - Ênfase5 10 5 2 4" xfId="30085"/>
    <cellStyle name="20% - Ênfase5 10 5 2 5" xfId="44225"/>
    <cellStyle name="20% - Ênfase5 10 5 3" xfId="7876"/>
    <cellStyle name="20% - Ênfase5 10 5 3 2" xfId="13935"/>
    <cellStyle name="20% - Ênfase5 10 5 3 2 2" xfId="26055"/>
    <cellStyle name="20% - Ênfase5 10 5 3 2 3" xfId="38144"/>
    <cellStyle name="20% - Ênfase5 10 5 3 2 4" xfId="54502"/>
    <cellStyle name="20% - Ênfase5 10 5 3 3" xfId="19995"/>
    <cellStyle name="20% - Ênfase5 10 5 3 4" xfId="32085"/>
    <cellStyle name="20% - Ênfase5 10 5 3 5" xfId="46225"/>
    <cellStyle name="20% - Ênfase5 10 5 4" xfId="9905"/>
    <cellStyle name="20% - Ênfase5 10 5 4 2" xfId="22025"/>
    <cellStyle name="20% - Ênfase5 10 5 4 2 2" xfId="50468"/>
    <cellStyle name="20% - Ênfase5 10 5 4 3" xfId="34114"/>
    <cellStyle name="20% - Ênfase5 10 5 4 4" xfId="42191"/>
    <cellStyle name="20% - Ênfase5 10 5 5" xfId="15965"/>
    <cellStyle name="20% - Ênfase5 10 5 5 2" xfId="48419"/>
    <cellStyle name="20% - Ênfase5 10 5 6" xfId="28055"/>
    <cellStyle name="20% - Ênfase5 10 5 7" xfId="40145"/>
    <cellStyle name="20% - Ênfase5 10 5 8" xfId="3842"/>
    <cellStyle name="20% - Ênfase5 10 6" xfId="4339"/>
    <cellStyle name="20% - Ênfase5 10 6 2" xfId="10399"/>
    <cellStyle name="20% - Ênfase5 10 6 2 2" xfId="22519"/>
    <cellStyle name="20% - Ênfase5 10 6 2 3" xfId="34608"/>
    <cellStyle name="20% - Ênfase5 10 6 2 4" xfId="50965"/>
    <cellStyle name="20% - Ênfase5 10 6 3" xfId="16459"/>
    <cellStyle name="20% - Ênfase5 10 6 4" xfId="28549"/>
    <cellStyle name="20% - Ênfase5 10 6 5" xfId="42688"/>
    <cellStyle name="20% - Ênfase5 10 7" xfId="6370"/>
    <cellStyle name="20% - Ênfase5 10 7 2" xfId="12429"/>
    <cellStyle name="20% - Ênfase5 10 7 2 2" xfId="24549"/>
    <cellStyle name="20% - Ênfase5 10 7 2 3" xfId="36638"/>
    <cellStyle name="20% - Ênfase5 10 7 2 4" xfId="52996"/>
    <cellStyle name="20% - Ênfase5 10 7 3" xfId="18489"/>
    <cellStyle name="20% - Ênfase5 10 7 4" xfId="30579"/>
    <cellStyle name="20% - Ênfase5 10 7 5" xfId="44719"/>
    <cellStyle name="20% - Ênfase5 10 8" xfId="8369"/>
    <cellStyle name="20% - Ênfase5 10 8 2" xfId="20489"/>
    <cellStyle name="20% - Ênfase5 10 8 2 2" xfId="48916"/>
    <cellStyle name="20% - Ênfase5 10 8 3" xfId="32578"/>
    <cellStyle name="20% - Ênfase5 10 8 4" xfId="40639"/>
    <cellStyle name="20% - Ênfase5 10 9" xfId="14429"/>
    <cellStyle name="20% - Ênfase5 10 9 2" xfId="46870"/>
    <cellStyle name="20% - Ênfase5 11" xfId="197"/>
    <cellStyle name="20% - Ênfase5 11 10" xfId="38689"/>
    <cellStyle name="20% - Ênfase5 11 11" xfId="2340"/>
    <cellStyle name="20% - Ênfase5 11 2" xfId="1292"/>
    <cellStyle name="20% - Ênfase5 11 2 2" xfId="5389"/>
    <cellStyle name="20% - Ênfase5 11 2 2 2" xfId="11448"/>
    <cellStyle name="20% - Ênfase5 11 2 2 2 2" xfId="23568"/>
    <cellStyle name="20% - Ênfase5 11 2 2 2 3" xfId="35657"/>
    <cellStyle name="20% - Ênfase5 11 2 2 2 4" xfId="52015"/>
    <cellStyle name="20% - Ênfase5 11 2 2 3" xfId="17508"/>
    <cellStyle name="20% - Ênfase5 11 2 2 4" xfId="29598"/>
    <cellStyle name="20% - Ênfase5 11 2 2 5" xfId="43738"/>
    <cellStyle name="20% - Ênfase5 11 2 3" xfId="7414"/>
    <cellStyle name="20% - Ênfase5 11 2 3 2" xfId="13473"/>
    <cellStyle name="20% - Ênfase5 11 2 3 2 2" xfId="25593"/>
    <cellStyle name="20% - Ênfase5 11 2 3 2 3" xfId="37682"/>
    <cellStyle name="20% - Ênfase5 11 2 3 2 4" xfId="54040"/>
    <cellStyle name="20% - Ênfase5 11 2 3 3" xfId="19533"/>
    <cellStyle name="20% - Ênfase5 11 2 3 4" xfId="31623"/>
    <cellStyle name="20% - Ênfase5 11 2 3 5" xfId="45763"/>
    <cellStyle name="20% - Ênfase5 11 2 4" xfId="9418"/>
    <cellStyle name="20% - Ênfase5 11 2 4 2" xfId="21538"/>
    <cellStyle name="20% - Ênfase5 11 2 4 2 2" xfId="49981"/>
    <cellStyle name="20% - Ênfase5 11 2 4 3" xfId="33627"/>
    <cellStyle name="20% - Ênfase5 11 2 4 4" xfId="41704"/>
    <cellStyle name="20% - Ênfase5 11 2 5" xfId="15478"/>
    <cellStyle name="20% - Ênfase5 11 2 5 2" xfId="47932"/>
    <cellStyle name="20% - Ênfase5 11 2 6" xfId="27593"/>
    <cellStyle name="20% - Ênfase5 11 2 7" xfId="39683"/>
    <cellStyle name="20% - Ênfase5 11 2 8" xfId="3354"/>
    <cellStyle name="20% - Ênfase5 11 3" xfId="783"/>
    <cellStyle name="20% - Ênfase5 11 3 2" xfId="4893"/>
    <cellStyle name="20% - Ênfase5 11 3 2 2" xfId="10952"/>
    <cellStyle name="20% - Ênfase5 11 3 2 2 2" xfId="23072"/>
    <cellStyle name="20% - Ênfase5 11 3 2 2 3" xfId="35161"/>
    <cellStyle name="20% - Ênfase5 11 3 2 2 4" xfId="51519"/>
    <cellStyle name="20% - Ênfase5 11 3 2 3" xfId="17012"/>
    <cellStyle name="20% - Ênfase5 11 3 2 4" xfId="29102"/>
    <cellStyle name="20% - Ênfase5 11 3 2 5" xfId="43242"/>
    <cellStyle name="20% - Ênfase5 11 3 3" xfId="6918"/>
    <cellStyle name="20% - Ênfase5 11 3 3 2" xfId="12977"/>
    <cellStyle name="20% - Ênfase5 11 3 3 2 2" xfId="25097"/>
    <cellStyle name="20% - Ênfase5 11 3 3 2 3" xfId="37186"/>
    <cellStyle name="20% - Ênfase5 11 3 3 2 4" xfId="53544"/>
    <cellStyle name="20% - Ênfase5 11 3 3 3" xfId="19037"/>
    <cellStyle name="20% - Ênfase5 11 3 3 4" xfId="31127"/>
    <cellStyle name="20% - Ênfase5 11 3 3 5" xfId="45267"/>
    <cellStyle name="20% - Ênfase5 11 3 4" xfId="8922"/>
    <cellStyle name="20% - Ênfase5 11 3 4 2" xfId="21042"/>
    <cellStyle name="20% - Ênfase5 11 3 4 2 2" xfId="49476"/>
    <cellStyle name="20% - Ênfase5 11 3 4 3" xfId="33131"/>
    <cellStyle name="20% - Ênfase5 11 3 4 4" xfId="41199"/>
    <cellStyle name="20% - Ênfase5 11 3 5" xfId="14982"/>
    <cellStyle name="20% - Ênfase5 11 3 5 2" xfId="47428"/>
    <cellStyle name="20% - Ênfase5 11 3 6" xfId="27097"/>
    <cellStyle name="20% - Ênfase5 11 3 7" xfId="39187"/>
    <cellStyle name="20% - Ênfase5 11 3 8" xfId="2848"/>
    <cellStyle name="20% - Ênfase5 11 4" xfId="1835"/>
    <cellStyle name="20% - Ênfase5 11 4 2" xfId="5926"/>
    <cellStyle name="20% - Ênfase5 11 4 2 2" xfId="11985"/>
    <cellStyle name="20% - Ênfase5 11 4 2 2 2" xfId="24105"/>
    <cellStyle name="20% - Ênfase5 11 4 2 2 3" xfId="36194"/>
    <cellStyle name="20% - Ênfase5 11 4 2 2 4" xfId="52552"/>
    <cellStyle name="20% - Ênfase5 11 4 2 3" xfId="18045"/>
    <cellStyle name="20% - Ênfase5 11 4 2 4" xfId="30135"/>
    <cellStyle name="20% - Ênfase5 11 4 2 5" xfId="44275"/>
    <cellStyle name="20% - Ênfase5 11 4 3" xfId="7926"/>
    <cellStyle name="20% - Ênfase5 11 4 3 2" xfId="13985"/>
    <cellStyle name="20% - Ênfase5 11 4 3 2 2" xfId="26105"/>
    <cellStyle name="20% - Ênfase5 11 4 3 2 3" xfId="38194"/>
    <cellStyle name="20% - Ênfase5 11 4 3 2 4" xfId="54552"/>
    <cellStyle name="20% - Ênfase5 11 4 3 3" xfId="20045"/>
    <cellStyle name="20% - Ênfase5 11 4 3 4" xfId="32135"/>
    <cellStyle name="20% - Ênfase5 11 4 3 5" xfId="46275"/>
    <cellStyle name="20% - Ênfase5 11 4 4" xfId="9955"/>
    <cellStyle name="20% - Ênfase5 11 4 4 2" xfId="22075"/>
    <cellStyle name="20% - Ênfase5 11 4 4 2 2" xfId="50519"/>
    <cellStyle name="20% - Ênfase5 11 4 4 3" xfId="34164"/>
    <cellStyle name="20% - Ênfase5 11 4 4 4" xfId="42242"/>
    <cellStyle name="20% - Ênfase5 11 4 5" xfId="16015"/>
    <cellStyle name="20% - Ênfase5 11 4 5 2" xfId="48470"/>
    <cellStyle name="20% - Ênfase5 11 4 6" xfId="28105"/>
    <cellStyle name="20% - Ênfase5 11 4 7" xfId="40195"/>
    <cellStyle name="20% - Ênfase5 11 4 8" xfId="3893"/>
    <cellStyle name="20% - Ênfase5 11 5" xfId="4389"/>
    <cellStyle name="20% - Ênfase5 11 5 2" xfId="10449"/>
    <cellStyle name="20% - Ênfase5 11 5 2 2" xfId="22569"/>
    <cellStyle name="20% - Ênfase5 11 5 2 3" xfId="34658"/>
    <cellStyle name="20% - Ênfase5 11 5 2 4" xfId="51015"/>
    <cellStyle name="20% - Ênfase5 11 5 3" xfId="16509"/>
    <cellStyle name="20% - Ênfase5 11 5 4" xfId="28599"/>
    <cellStyle name="20% - Ênfase5 11 5 5" xfId="42738"/>
    <cellStyle name="20% - Ênfase5 11 6" xfId="6420"/>
    <cellStyle name="20% - Ênfase5 11 6 2" xfId="12479"/>
    <cellStyle name="20% - Ênfase5 11 6 2 2" xfId="24599"/>
    <cellStyle name="20% - Ênfase5 11 6 2 3" xfId="36688"/>
    <cellStyle name="20% - Ênfase5 11 6 2 4" xfId="53046"/>
    <cellStyle name="20% - Ênfase5 11 6 3" xfId="18539"/>
    <cellStyle name="20% - Ênfase5 11 6 4" xfId="30629"/>
    <cellStyle name="20% - Ênfase5 11 6 5" xfId="44769"/>
    <cellStyle name="20% - Ênfase5 11 7" xfId="8419"/>
    <cellStyle name="20% - Ênfase5 11 7 2" xfId="20539"/>
    <cellStyle name="20% - Ênfase5 11 7 2 2" xfId="48967"/>
    <cellStyle name="20% - Ênfase5 11 7 3" xfId="32628"/>
    <cellStyle name="20% - Ênfase5 11 7 4" xfId="40690"/>
    <cellStyle name="20% - Ênfase5 11 8" xfId="14479"/>
    <cellStyle name="20% - Ênfase5 11 8 2" xfId="46921"/>
    <cellStyle name="20% - Ênfase5 11 9" xfId="26599"/>
    <cellStyle name="20% - Ênfase5 12" xfId="205"/>
    <cellStyle name="20% - Ênfase5 12 10" xfId="38697"/>
    <cellStyle name="20% - Ênfase5 12 11" xfId="2348"/>
    <cellStyle name="20% - Ênfase5 12 2" xfId="1300"/>
    <cellStyle name="20% - Ênfase5 12 2 2" xfId="5397"/>
    <cellStyle name="20% - Ênfase5 12 2 2 2" xfId="11456"/>
    <cellStyle name="20% - Ênfase5 12 2 2 2 2" xfId="23576"/>
    <cellStyle name="20% - Ênfase5 12 2 2 2 3" xfId="35665"/>
    <cellStyle name="20% - Ênfase5 12 2 2 2 4" xfId="52023"/>
    <cellStyle name="20% - Ênfase5 12 2 2 3" xfId="17516"/>
    <cellStyle name="20% - Ênfase5 12 2 2 4" xfId="29606"/>
    <cellStyle name="20% - Ênfase5 12 2 2 5" xfId="43746"/>
    <cellStyle name="20% - Ênfase5 12 2 3" xfId="7422"/>
    <cellStyle name="20% - Ênfase5 12 2 3 2" xfId="13481"/>
    <cellStyle name="20% - Ênfase5 12 2 3 2 2" xfId="25601"/>
    <cellStyle name="20% - Ênfase5 12 2 3 2 3" xfId="37690"/>
    <cellStyle name="20% - Ênfase5 12 2 3 2 4" xfId="54048"/>
    <cellStyle name="20% - Ênfase5 12 2 3 3" xfId="19541"/>
    <cellStyle name="20% - Ênfase5 12 2 3 4" xfId="31631"/>
    <cellStyle name="20% - Ênfase5 12 2 3 5" xfId="45771"/>
    <cellStyle name="20% - Ênfase5 12 2 4" xfId="9426"/>
    <cellStyle name="20% - Ênfase5 12 2 4 2" xfId="21546"/>
    <cellStyle name="20% - Ênfase5 12 2 4 2 2" xfId="49989"/>
    <cellStyle name="20% - Ênfase5 12 2 4 3" xfId="33635"/>
    <cellStyle name="20% - Ênfase5 12 2 4 4" xfId="41712"/>
    <cellStyle name="20% - Ênfase5 12 2 5" xfId="15486"/>
    <cellStyle name="20% - Ênfase5 12 2 5 2" xfId="47940"/>
    <cellStyle name="20% - Ênfase5 12 2 6" xfId="27601"/>
    <cellStyle name="20% - Ênfase5 12 2 7" xfId="39691"/>
    <cellStyle name="20% - Ênfase5 12 2 8" xfId="3362"/>
    <cellStyle name="20% - Ênfase5 12 3" xfId="791"/>
    <cellStyle name="20% - Ênfase5 12 3 2" xfId="4901"/>
    <cellStyle name="20% - Ênfase5 12 3 2 2" xfId="10960"/>
    <cellStyle name="20% - Ênfase5 12 3 2 2 2" xfId="23080"/>
    <cellStyle name="20% - Ênfase5 12 3 2 2 3" xfId="35169"/>
    <cellStyle name="20% - Ênfase5 12 3 2 2 4" xfId="51527"/>
    <cellStyle name="20% - Ênfase5 12 3 2 3" xfId="17020"/>
    <cellStyle name="20% - Ênfase5 12 3 2 4" xfId="29110"/>
    <cellStyle name="20% - Ênfase5 12 3 2 5" xfId="43250"/>
    <cellStyle name="20% - Ênfase5 12 3 3" xfId="6926"/>
    <cellStyle name="20% - Ênfase5 12 3 3 2" xfId="12985"/>
    <cellStyle name="20% - Ênfase5 12 3 3 2 2" xfId="25105"/>
    <cellStyle name="20% - Ênfase5 12 3 3 2 3" xfId="37194"/>
    <cellStyle name="20% - Ênfase5 12 3 3 2 4" xfId="53552"/>
    <cellStyle name="20% - Ênfase5 12 3 3 3" xfId="19045"/>
    <cellStyle name="20% - Ênfase5 12 3 3 4" xfId="31135"/>
    <cellStyle name="20% - Ênfase5 12 3 3 5" xfId="45275"/>
    <cellStyle name="20% - Ênfase5 12 3 4" xfId="8930"/>
    <cellStyle name="20% - Ênfase5 12 3 4 2" xfId="21050"/>
    <cellStyle name="20% - Ênfase5 12 3 4 2 2" xfId="49484"/>
    <cellStyle name="20% - Ênfase5 12 3 4 3" xfId="33139"/>
    <cellStyle name="20% - Ênfase5 12 3 4 4" xfId="41207"/>
    <cellStyle name="20% - Ênfase5 12 3 5" xfId="14990"/>
    <cellStyle name="20% - Ênfase5 12 3 5 2" xfId="47436"/>
    <cellStyle name="20% - Ênfase5 12 3 6" xfId="27105"/>
    <cellStyle name="20% - Ênfase5 12 3 7" xfId="39195"/>
    <cellStyle name="20% - Ênfase5 12 3 8" xfId="2856"/>
    <cellStyle name="20% - Ênfase5 12 4" xfId="1843"/>
    <cellStyle name="20% - Ênfase5 12 4 2" xfId="5934"/>
    <cellStyle name="20% - Ênfase5 12 4 2 2" xfId="11993"/>
    <cellStyle name="20% - Ênfase5 12 4 2 2 2" xfId="24113"/>
    <cellStyle name="20% - Ênfase5 12 4 2 2 3" xfId="36202"/>
    <cellStyle name="20% - Ênfase5 12 4 2 2 4" xfId="52560"/>
    <cellStyle name="20% - Ênfase5 12 4 2 3" xfId="18053"/>
    <cellStyle name="20% - Ênfase5 12 4 2 4" xfId="30143"/>
    <cellStyle name="20% - Ênfase5 12 4 2 5" xfId="44283"/>
    <cellStyle name="20% - Ênfase5 12 4 3" xfId="7934"/>
    <cellStyle name="20% - Ênfase5 12 4 3 2" xfId="13993"/>
    <cellStyle name="20% - Ênfase5 12 4 3 2 2" xfId="26113"/>
    <cellStyle name="20% - Ênfase5 12 4 3 2 3" xfId="38202"/>
    <cellStyle name="20% - Ênfase5 12 4 3 2 4" xfId="54560"/>
    <cellStyle name="20% - Ênfase5 12 4 3 3" xfId="20053"/>
    <cellStyle name="20% - Ênfase5 12 4 3 4" xfId="32143"/>
    <cellStyle name="20% - Ênfase5 12 4 3 5" xfId="46283"/>
    <cellStyle name="20% - Ênfase5 12 4 4" xfId="9963"/>
    <cellStyle name="20% - Ênfase5 12 4 4 2" xfId="22083"/>
    <cellStyle name="20% - Ênfase5 12 4 4 2 2" xfId="50527"/>
    <cellStyle name="20% - Ênfase5 12 4 4 3" xfId="34172"/>
    <cellStyle name="20% - Ênfase5 12 4 4 4" xfId="42250"/>
    <cellStyle name="20% - Ênfase5 12 4 5" xfId="16023"/>
    <cellStyle name="20% - Ênfase5 12 4 5 2" xfId="48478"/>
    <cellStyle name="20% - Ênfase5 12 4 6" xfId="28113"/>
    <cellStyle name="20% - Ênfase5 12 4 7" xfId="40203"/>
    <cellStyle name="20% - Ênfase5 12 4 8" xfId="3901"/>
    <cellStyle name="20% - Ênfase5 12 5" xfId="4397"/>
    <cellStyle name="20% - Ênfase5 12 5 2" xfId="10457"/>
    <cellStyle name="20% - Ênfase5 12 5 2 2" xfId="22577"/>
    <cellStyle name="20% - Ênfase5 12 5 2 3" xfId="34666"/>
    <cellStyle name="20% - Ênfase5 12 5 2 4" xfId="51023"/>
    <cellStyle name="20% - Ênfase5 12 5 3" xfId="16517"/>
    <cellStyle name="20% - Ênfase5 12 5 4" xfId="28607"/>
    <cellStyle name="20% - Ênfase5 12 5 5" xfId="42746"/>
    <cellStyle name="20% - Ênfase5 12 6" xfId="6428"/>
    <cellStyle name="20% - Ênfase5 12 6 2" xfId="12487"/>
    <cellStyle name="20% - Ênfase5 12 6 2 2" xfId="24607"/>
    <cellStyle name="20% - Ênfase5 12 6 2 3" xfId="36696"/>
    <cellStyle name="20% - Ênfase5 12 6 2 4" xfId="53054"/>
    <cellStyle name="20% - Ênfase5 12 6 3" xfId="18547"/>
    <cellStyle name="20% - Ênfase5 12 6 4" xfId="30637"/>
    <cellStyle name="20% - Ênfase5 12 6 5" xfId="44777"/>
    <cellStyle name="20% - Ênfase5 12 7" xfId="8427"/>
    <cellStyle name="20% - Ênfase5 12 7 2" xfId="20547"/>
    <cellStyle name="20% - Ênfase5 12 7 2 2" xfId="48975"/>
    <cellStyle name="20% - Ênfase5 12 7 3" xfId="32636"/>
    <cellStyle name="20% - Ênfase5 12 7 4" xfId="40698"/>
    <cellStyle name="20% - Ênfase5 12 8" xfId="14487"/>
    <cellStyle name="20% - Ênfase5 12 8 2" xfId="46929"/>
    <cellStyle name="20% - Ênfase5 12 9" xfId="26607"/>
    <cellStyle name="20% - Ênfase5 13" xfId="258"/>
    <cellStyle name="20% - Ênfase5 13 10" xfId="38745"/>
    <cellStyle name="20% - Ênfase5 13 11" xfId="2396"/>
    <cellStyle name="20% - Ênfase5 13 2" xfId="1348"/>
    <cellStyle name="20% - Ênfase5 13 2 2" xfId="5445"/>
    <cellStyle name="20% - Ênfase5 13 2 2 2" xfId="11504"/>
    <cellStyle name="20% - Ênfase5 13 2 2 2 2" xfId="23624"/>
    <cellStyle name="20% - Ênfase5 13 2 2 2 3" xfId="35713"/>
    <cellStyle name="20% - Ênfase5 13 2 2 2 4" xfId="52071"/>
    <cellStyle name="20% - Ênfase5 13 2 2 3" xfId="17564"/>
    <cellStyle name="20% - Ênfase5 13 2 2 4" xfId="29654"/>
    <cellStyle name="20% - Ênfase5 13 2 2 5" xfId="43794"/>
    <cellStyle name="20% - Ênfase5 13 2 3" xfId="7470"/>
    <cellStyle name="20% - Ênfase5 13 2 3 2" xfId="13529"/>
    <cellStyle name="20% - Ênfase5 13 2 3 2 2" xfId="25649"/>
    <cellStyle name="20% - Ênfase5 13 2 3 2 3" xfId="37738"/>
    <cellStyle name="20% - Ênfase5 13 2 3 2 4" xfId="54096"/>
    <cellStyle name="20% - Ênfase5 13 2 3 3" xfId="19589"/>
    <cellStyle name="20% - Ênfase5 13 2 3 4" xfId="31679"/>
    <cellStyle name="20% - Ênfase5 13 2 3 5" xfId="45819"/>
    <cellStyle name="20% - Ênfase5 13 2 4" xfId="9474"/>
    <cellStyle name="20% - Ênfase5 13 2 4 2" xfId="21594"/>
    <cellStyle name="20% - Ênfase5 13 2 4 2 2" xfId="50037"/>
    <cellStyle name="20% - Ênfase5 13 2 4 3" xfId="33683"/>
    <cellStyle name="20% - Ênfase5 13 2 4 4" xfId="41760"/>
    <cellStyle name="20% - Ênfase5 13 2 5" xfId="15534"/>
    <cellStyle name="20% - Ênfase5 13 2 5 2" xfId="47988"/>
    <cellStyle name="20% - Ênfase5 13 2 6" xfId="27649"/>
    <cellStyle name="20% - Ênfase5 13 2 7" xfId="39739"/>
    <cellStyle name="20% - Ênfase5 13 2 8" xfId="3410"/>
    <cellStyle name="20% - Ênfase5 13 3" xfId="839"/>
    <cellStyle name="20% - Ênfase5 13 3 2" xfId="4949"/>
    <cellStyle name="20% - Ênfase5 13 3 2 2" xfId="11008"/>
    <cellStyle name="20% - Ênfase5 13 3 2 2 2" xfId="23128"/>
    <cellStyle name="20% - Ênfase5 13 3 2 2 3" xfId="35217"/>
    <cellStyle name="20% - Ênfase5 13 3 2 2 4" xfId="51575"/>
    <cellStyle name="20% - Ênfase5 13 3 2 3" xfId="17068"/>
    <cellStyle name="20% - Ênfase5 13 3 2 4" xfId="29158"/>
    <cellStyle name="20% - Ênfase5 13 3 2 5" xfId="43298"/>
    <cellStyle name="20% - Ênfase5 13 3 3" xfId="6974"/>
    <cellStyle name="20% - Ênfase5 13 3 3 2" xfId="13033"/>
    <cellStyle name="20% - Ênfase5 13 3 3 2 2" xfId="25153"/>
    <cellStyle name="20% - Ênfase5 13 3 3 2 3" xfId="37242"/>
    <cellStyle name="20% - Ênfase5 13 3 3 2 4" xfId="53600"/>
    <cellStyle name="20% - Ênfase5 13 3 3 3" xfId="19093"/>
    <cellStyle name="20% - Ênfase5 13 3 3 4" xfId="31183"/>
    <cellStyle name="20% - Ênfase5 13 3 3 5" xfId="45323"/>
    <cellStyle name="20% - Ênfase5 13 3 4" xfId="8978"/>
    <cellStyle name="20% - Ênfase5 13 3 4 2" xfId="21098"/>
    <cellStyle name="20% - Ênfase5 13 3 4 2 2" xfId="49532"/>
    <cellStyle name="20% - Ênfase5 13 3 4 3" xfId="33187"/>
    <cellStyle name="20% - Ênfase5 13 3 4 4" xfId="41255"/>
    <cellStyle name="20% - Ênfase5 13 3 5" xfId="15038"/>
    <cellStyle name="20% - Ênfase5 13 3 5 2" xfId="47484"/>
    <cellStyle name="20% - Ênfase5 13 3 6" xfId="27153"/>
    <cellStyle name="20% - Ênfase5 13 3 7" xfId="39243"/>
    <cellStyle name="20% - Ênfase5 13 3 8" xfId="2904"/>
    <cellStyle name="20% - Ênfase5 13 4" xfId="1891"/>
    <cellStyle name="20% - Ênfase5 13 4 2" xfId="5982"/>
    <cellStyle name="20% - Ênfase5 13 4 2 2" xfId="12041"/>
    <cellStyle name="20% - Ênfase5 13 4 2 2 2" xfId="24161"/>
    <cellStyle name="20% - Ênfase5 13 4 2 2 3" xfId="36250"/>
    <cellStyle name="20% - Ênfase5 13 4 2 2 4" xfId="52608"/>
    <cellStyle name="20% - Ênfase5 13 4 2 3" xfId="18101"/>
    <cellStyle name="20% - Ênfase5 13 4 2 4" xfId="30191"/>
    <cellStyle name="20% - Ênfase5 13 4 2 5" xfId="44331"/>
    <cellStyle name="20% - Ênfase5 13 4 3" xfId="7982"/>
    <cellStyle name="20% - Ênfase5 13 4 3 2" xfId="14041"/>
    <cellStyle name="20% - Ênfase5 13 4 3 2 2" xfId="26161"/>
    <cellStyle name="20% - Ênfase5 13 4 3 2 3" xfId="38250"/>
    <cellStyle name="20% - Ênfase5 13 4 3 2 4" xfId="54608"/>
    <cellStyle name="20% - Ênfase5 13 4 3 3" xfId="20101"/>
    <cellStyle name="20% - Ênfase5 13 4 3 4" xfId="32191"/>
    <cellStyle name="20% - Ênfase5 13 4 3 5" xfId="46331"/>
    <cellStyle name="20% - Ênfase5 13 4 4" xfId="10011"/>
    <cellStyle name="20% - Ênfase5 13 4 4 2" xfId="22131"/>
    <cellStyle name="20% - Ênfase5 13 4 4 2 2" xfId="50575"/>
    <cellStyle name="20% - Ênfase5 13 4 4 3" xfId="34220"/>
    <cellStyle name="20% - Ênfase5 13 4 4 4" xfId="42298"/>
    <cellStyle name="20% - Ênfase5 13 4 5" xfId="16071"/>
    <cellStyle name="20% - Ênfase5 13 4 5 2" xfId="48526"/>
    <cellStyle name="20% - Ênfase5 13 4 6" xfId="28161"/>
    <cellStyle name="20% - Ênfase5 13 4 7" xfId="40251"/>
    <cellStyle name="20% - Ênfase5 13 4 8" xfId="3949"/>
    <cellStyle name="20% - Ênfase5 13 5" xfId="4445"/>
    <cellStyle name="20% - Ênfase5 13 5 2" xfId="10505"/>
    <cellStyle name="20% - Ênfase5 13 5 2 2" xfId="22625"/>
    <cellStyle name="20% - Ênfase5 13 5 2 3" xfId="34714"/>
    <cellStyle name="20% - Ênfase5 13 5 2 4" xfId="51071"/>
    <cellStyle name="20% - Ênfase5 13 5 3" xfId="16565"/>
    <cellStyle name="20% - Ênfase5 13 5 4" xfId="28655"/>
    <cellStyle name="20% - Ênfase5 13 5 5" xfId="42794"/>
    <cellStyle name="20% - Ênfase5 13 6" xfId="6476"/>
    <cellStyle name="20% - Ênfase5 13 6 2" xfId="12535"/>
    <cellStyle name="20% - Ênfase5 13 6 2 2" xfId="24655"/>
    <cellStyle name="20% - Ênfase5 13 6 2 3" xfId="36744"/>
    <cellStyle name="20% - Ênfase5 13 6 2 4" xfId="53102"/>
    <cellStyle name="20% - Ênfase5 13 6 3" xfId="18595"/>
    <cellStyle name="20% - Ênfase5 13 6 4" xfId="30685"/>
    <cellStyle name="20% - Ênfase5 13 6 5" xfId="44825"/>
    <cellStyle name="20% - Ênfase5 13 7" xfId="8475"/>
    <cellStyle name="20% - Ênfase5 13 7 2" xfId="20595"/>
    <cellStyle name="20% - Ênfase5 13 7 2 2" xfId="49023"/>
    <cellStyle name="20% - Ênfase5 13 7 3" xfId="32684"/>
    <cellStyle name="20% - Ênfase5 13 7 4" xfId="40746"/>
    <cellStyle name="20% - Ênfase5 13 8" xfId="14535"/>
    <cellStyle name="20% - Ênfase5 13 8 2" xfId="46977"/>
    <cellStyle name="20% - Ênfase5 13 9" xfId="26655"/>
    <cellStyle name="20% - Ênfase5 14" xfId="260"/>
    <cellStyle name="20% - Ênfase5 14 10" xfId="38747"/>
    <cellStyle name="20% - Ênfase5 14 11" xfId="2398"/>
    <cellStyle name="20% - Ênfase5 14 2" xfId="1350"/>
    <cellStyle name="20% - Ênfase5 14 2 2" xfId="5447"/>
    <cellStyle name="20% - Ênfase5 14 2 2 2" xfId="11506"/>
    <cellStyle name="20% - Ênfase5 14 2 2 2 2" xfId="23626"/>
    <cellStyle name="20% - Ênfase5 14 2 2 2 3" xfId="35715"/>
    <cellStyle name="20% - Ênfase5 14 2 2 2 4" xfId="52073"/>
    <cellStyle name="20% - Ênfase5 14 2 2 3" xfId="17566"/>
    <cellStyle name="20% - Ênfase5 14 2 2 4" xfId="29656"/>
    <cellStyle name="20% - Ênfase5 14 2 2 5" xfId="43796"/>
    <cellStyle name="20% - Ênfase5 14 2 3" xfId="7472"/>
    <cellStyle name="20% - Ênfase5 14 2 3 2" xfId="13531"/>
    <cellStyle name="20% - Ênfase5 14 2 3 2 2" xfId="25651"/>
    <cellStyle name="20% - Ênfase5 14 2 3 2 3" xfId="37740"/>
    <cellStyle name="20% - Ênfase5 14 2 3 2 4" xfId="54098"/>
    <cellStyle name="20% - Ênfase5 14 2 3 3" xfId="19591"/>
    <cellStyle name="20% - Ênfase5 14 2 3 4" xfId="31681"/>
    <cellStyle name="20% - Ênfase5 14 2 3 5" xfId="45821"/>
    <cellStyle name="20% - Ênfase5 14 2 4" xfId="9476"/>
    <cellStyle name="20% - Ênfase5 14 2 4 2" xfId="21596"/>
    <cellStyle name="20% - Ênfase5 14 2 4 2 2" xfId="50039"/>
    <cellStyle name="20% - Ênfase5 14 2 4 3" xfId="33685"/>
    <cellStyle name="20% - Ênfase5 14 2 4 4" xfId="41762"/>
    <cellStyle name="20% - Ênfase5 14 2 5" xfId="15536"/>
    <cellStyle name="20% - Ênfase5 14 2 5 2" xfId="47990"/>
    <cellStyle name="20% - Ênfase5 14 2 6" xfId="27651"/>
    <cellStyle name="20% - Ênfase5 14 2 7" xfId="39741"/>
    <cellStyle name="20% - Ênfase5 14 2 8" xfId="3412"/>
    <cellStyle name="20% - Ênfase5 14 3" xfId="841"/>
    <cellStyle name="20% - Ênfase5 14 3 2" xfId="4951"/>
    <cellStyle name="20% - Ênfase5 14 3 2 2" xfId="11010"/>
    <cellStyle name="20% - Ênfase5 14 3 2 2 2" xfId="23130"/>
    <cellStyle name="20% - Ênfase5 14 3 2 2 3" xfId="35219"/>
    <cellStyle name="20% - Ênfase5 14 3 2 2 4" xfId="51577"/>
    <cellStyle name="20% - Ênfase5 14 3 2 3" xfId="17070"/>
    <cellStyle name="20% - Ênfase5 14 3 2 4" xfId="29160"/>
    <cellStyle name="20% - Ênfase5 14 3 2 5" xfId="43300"/>
    <cellStyle name="20% - Ênfase5 14 3 3" xfId="6976"/>
    <cellStyle name="20% - Ênfase5 14 3 3 2" xfId="13035"/>
    <cellStyle name="20% - Ênfase5 14 3 3 2 2" xfId="25155"/>
    <cellStyle name="20% - Ênfase5 14 3 3 2 3" xfId="37244"/>
    <cellStyle name="20% - Ênfase5 14 3 3 2 4" xfId="53602"/>
    <cellStyle name="20% - Ênfase5 14 3 3 3" xfId="19095"/>
    <cellStyle name="20% - Ênfase5 14 3 3 4" xfId="31185"/>
    <cellStyle name="20% - Ênfase5 14 3 3 5" xfId="45325"/>
    <cellStyle name="20% - Ênfase5 14 3 4" xfId="8980"/>
    <cellStyle name="20% - Ênfase5 14 3 4 2" xfId="21100"/>
    <cellStyle name="20% - Ênfase5 14 3 4 2 2" xfId="49534"/>
    <cellStyle name="20% - Ênfase5 14 3 4 3" xfId="33189"/>
    <cellStyle name="20% - Ênfase5 14 3 4 4" xfId="41257"/>
    <cellStyle name="20% - Ênfase5 14 3 5" xfId="15040"/>
    <cellStyle name="20% - Ênfase5 14 3 5 2" xfId="47486"/>
    <cellStyle name="20% - Ênfase5 14 3 6" xfId="27155"/>
    <cellStyle name="20% - Ênfase5 14 3 7" xfId="39245"/>
    <cellStyle name="20% - Ênfase5 14 3 8" xfId="2906"/>
    <cellStyle name="20% - Ênfase5 14 4" xfId="1893"/>
    <cellStyle name="20% - Ênfase5 14 4 2" xfId="5984"/>
    <cellStyle name="20% - Ênfase5 14 4 2 2" xfId="12043"/>
    <cellStyle name="20% - Ênfase5 14 4 2 2 2" xfId="24163"/>
    <cellStyle name="20% - Ênfase5 14 4 2 2 3" xfId="36252"/>
    <cellStyle name="20% - Ênfase5 14 4 2 2 4" xfId="52610"/>
    <cellStyle name="20% - Ênfase5 14 4 2 3" xfId="18103"/>
    <cellStyle name="20% - Ênfase5 14 4 2 4" xfId="30193"/>
    <cellStyle name="20% - Ênfase5 14 4 2 5" xfId="44333"/>
    <cellStyle name="20% - Ênfase5 14 4 3" xfId="7984"/>
    <cellStyle name="20% - Ênfase5 14 4 3 2" xfId="14043"/>
    <cellStyle name="20% - Ênfase5 14 4 3 2 2" xfId="26163"/>
    <cellStyle name="20% - Ênfase5 14 4 3 2 3" xfId="38252"/>
    <cellStyle name="20% - Ênfase5 14 4 3 2 4" xfId="54610"/>
    <cellStyle name="20% - Ênfase5 14 4 3 3" xfId="20103"/>
    <cellStyle name="20% - Ênfase5 14 4 3 4" xfId="32193"/>
    <cellStyle name="20% - Ênfase5 14 4 3 5" xfId="46333"/>
    <cellStyle name="20% - Ênfase5 14 4 4" xfId="10013"/>
    <cellStyle name="20% - Ênfase5 14 4 4 2" xfId="22133"/>
    <cellStyle name="20% - Ênfase5 14 4 4 2 2" xfId="50577"/>
    <cellStyle name="20% - Ênfase5 14 4 4 3" xfId="34222"/>
    <cellStyle name="20% - Ênfase5 14 4 4 4" xfId="42300"/>
    <cellStyle name="20% - Ênfase5 14 4 5" xfId="16073"/>
    <cellStyle name="20% - Ênfase5 14 4 5 2" xfId="48528"/>
    <cellStyle name="20% - Ênfase5 14 4 6" xfId="28163"/>
    <cellStyle name="20% - Ênfase5 14 4 7" xfId="40253"/>
    <cellStyle name="20% - Ênfase5 14 4 8" xfId="3951"/>
    <cellStyle name="20% - Ênfase5 14 5" xfId="4447"/>
    <cellStyle name="20% - Ênfase5 14 5 2" xfId="10507"/>
    <cellStyle name="20% - Ênfase5 14 5 2 2" xfId="22627"/>
    <cellStyle name="20% - Ênfase5 14 5 2 3" xfId="34716"/>
    <cellStyle name="20% - Ênfase5 14 5 2 4" xfId="51073"/>
    <cellStyle name="20% - Ênfase5 14 5 3" xfId="16567"/>
    <cellStyle name="20% - Ênfase5 14 5 4" xfId="28657"/>
    <cellStyle name="20% - Ênfase5 14 5 5" xfId="42796"/>
    <cellStyle name="20% - Ênfase5 14 6" xfId="6478"/>
    <cellStyle name="20% - Ênfase5 14 6 2" xfId="12537"/>
    <cellStyle name="20% - Ênfase5 14 6 2 2" xfId="24657"/>
    <cellStyle name="20% - Ênfase5 14 6 2 3" xfId="36746"/>
    <cellStyle name="20% - Ênfase5 14 6 2 4" xfId="53104"/>
    <cellStyle name="20% - Ênfase5 14 6 3" xfId="18597"/>
    <cellStyle name="20% - Ênfase5 14 6 4" xfId="30687"/>
    <cellStyle name="20% - Ênfase5 14 6 5" xfId="44827"/>
    <cellStyle name="20% - Ênfase5 14 7" xfId="8477"/>
    <cellStyle name="20% - Ênfase5 14 7 2" xfId="20597"/>
    <cellStyle name="20% - Ênfase5 14 7 2 2" xfId="49025"/>
    <cellStyle name="20% - Ênfase5 14 7 3" xfId="32686"/>
    <cellStyle name="20% - Ênfase5 14 7 4" xfId="40748"/>
    <cellStyle name="20% - Ênfase5 14 8" xfId="14537"/>
    <cellStyle name="20% - Ênfase5 14 8 2" xfId="46979"/>
    <cellStyle name="20% - Ênfase5 14 9" xfId="26657"/>
    <cellStyle name="20% - Ênfase5 15" xfId="262"/>
    <cellStyle name="20% - Ênfase5 15 10" xfId="38749"/>
    <cellStyle name="20% - Ênfase5 15 11" xfId="2400"/>
    <cellStyle name="20% - Ênfase5 15 2" xfId="1352"/>
    <cellStyle name="20% - Ênfase5 15 2 2" xfId="5449"/>
    <cellStyle name="20% - Ênfase5 15 2 2 2" xfId="11508"/>
    <cellStyle name="20% - Ênfase5 15 2 2 2 2" xfId="23628"/>
    <cellStyle name="20% - Ênfase5 15 2 2 2 3" xfId="35717"/>
    <cellStyle name="20% - Ênfase5 15 2 2 2 4" xfId="52075"/>
    <cellStyle name="20% - Ênfase5 15 2 2 3" xfId="17568"/>
    <cellStyle name="20% - Ênfase5 15 2 2 4" xfId="29658"/>
    <cellStyle name="20% - Ênfase5 15 2 2 5" xfId="43798"/>
    <cellStyle name="20% - Ênfase5 15 2 3" xfId="7474"/>
    <cellStyle name="20% - Ênfase5 15 2 3 2" xfId="13533"/>
    <cellStyle name="20% - Ênfase5 15 2 3 2 2" xfId="25653"/>
    <cellStyle name="20% - Ênfase5 15 2 3 2 3" xfId="37742"/>
    <cellStyle name="20% - Ênfase5 15 2 3 2 4" xfId="54100"/>
    <cellStyle name="20% - Ênfase5 15 2 3 3" xfId="19593"/>
    <cellStyle name="20% - Ênfase5 15 2 3 4" xfId="31683"/>
    <cellStyle name="20% - Ênfase5 15 2 3 5" xfId="45823"/>
    <cellStyle name="20% - Ênfase5 15 2 4" xfId="9478"/>
    <cellStyle name="20% - Ênfase5 15 2 4 2" xfId="21598"/>
    <cellStyle name="20% - Ênfase5 15 2 4 2 2" xfId="50041"/>
    <cellStyle name="20% - Ênfase5 15 2 4 3" xfId="33687"/>
    <cellStyle name="20% - Ênfase5 15 2 4 4" xfId="41764"/>
    <cellStyle name="20% - Ênfase5 15 2 5" xfId="15538"/>
    <cellStyle name="20% - Ênfase5 15 2 5 2" xfId="47992"/>
    <cellStyle name="20% - Ênfase5 15 2 6" xfId="27653"/>
    <cellStyle name="20% - Ênfase5 15 2 7" xfId="39743"/>
    <cellStyle name="20% - Ênfase5 15 2 8" xfId="3414"/>
    <cellStyle name="20% - Ênfase5 15 3" xfId="843"/>
    <cellStyle name="20% - Ênfase5 15 3 2" xfId="4953"/>
    <cellStyle name="20% - Ênfase5 15 3 2 2" xfId="11012"/>
    <cellStyle name="20% - Ênfase5 15 3 2 2 2" xfId="23132"/>
    <cellStyle name="20% - Ênfase5 15 3 2 2 3" xfId="35221"/>
    <cellStyle name="20% - Ênfase5 15 3 2 2 4" xfId="51579"/>
    <cellStyle name="20% - Ênfase5 15 3 2 3" xfId="17072"/>
    <cellStyle name="20% - Ênfase5 15 3 2 4" xfId="29162"/>
    <cellStyle name="20% - Ênfase5 15 3 2 5" xfId="43302"/>
    <cellStyle name="20% - Ênfase5 15 3 3" xfId="6978"/>
    <cellStyle name="20% - Ênfase5 15 3 3 2" xfId="13037"/>
    <cellStyle name="20% - Ênfase5 15 3 3 2 2" xfId="25157"/>
    <cellStyle name="20% - Ênfase5 15 3 3 2 3" xfId="37246"/>
    <cellStyle name="20% - Ênfase5 15 3 3 2 4" xfId="53604"/>
    <cellStyle name="20% - Ênfase5 15 3 3 3" xfId="19097"/>
    <cellStyle name="20% - Ênfase5 15 3 3 4" xfId="31187"/>
    <cellStyle name="20% - Ênfase5 15 3 3 5" xfId="45327"/>
    <cellStyle name="20% - Ênfase5 15 3 4" xfId="8982"/>
    <cellStyle name="20% - Ênfase5 15 3 4 2" xfId="21102"/>
    <cellStyle name="20% - Ênfase5 15 3 4 2 2" xfId="49536"/>
    <cellStyle name="20% - Ênfase5 15 3 4 3" xfId="33191"/>
    <cellStyle name="20% - Ênfase5 15 3 4 4" xfId="41259"/>
    <cellStyle name="20% - Ênfase5 15 3 5" xfId="15042"/>
    <cellStyle name="20% - Ênfase5 15 3 5 2" xfId="47488"/>
    <cellStyle name="20% - Ênfase5 15 3 6" xfId="27157"/>
    <cellStyle name="20% - Ênfase5 15 3 7" xfId="39247"/>
    <cellStyle name="20% - Ênfase5 15 3 8" xfId="2908"/>
    <cellStyle name="20% - Ênfase5 15 4" xfId="1895"/>
    <cellStyle name="20% - Ênfase5 15 4 2" xfId="5986"/>
    <cellStyle name="20% - Ênfase5 15 4 2 2" xfId="12045"/>
    <cellStyle name="20% - Ênfase5 15 4 2 2 2" xfId="24165"/>
    <cellStyle name="20% - Ênfase5 15 4 2 2 3" xfId="36254"/>
    <cellStyle name="20% - Ênfase5 15 4 2 2 4" xfId="52612"/>
    <cellStyle name="20% - Ênfase5 15 4 2 3" xfId="18105"/>
    <cellStyle name="20% - Ênfase5 15 4 2 4" xfId="30195"/>
    <cellStyle name="20% - Ênfase5 15 4 2 5" xfId="44335"/>
    <cellStyle name="20% - Ênfase5 15 4 3" xfId="7986"/>
    <cellStyle name="20% - Ênfase5 15 4 3 2" xfId="14045"/>
    <cellStyle name="20% - Ênfase5 15 4 3 2 2" xfId="26165"/>
    <cellStyle name="20% - Ênfase5 15 4 3 2 3" xfId="38254"/>
    <cellStyle name="20% - Ênfase5 15 4 3 2 4" xfId="54612"/>
    <cellStyle name="20% - Ênfase5 15 4 3 3" xfId="20105"/>
    <cellStyle name="20% - Ênfase5 15 4 3 4" xfId="32195"/>
    <cellStyle name="20% - Ênfase5 15 4 3 5" xfId="46335"/>
    <cellStyle name="20% - Ênfase5 15 4 4" xfId="10015"/>
    <cellStyle name="20% - Ênfase5 15 4 4 2" xfId="22135"/>
    <cellStyle name="20% - Ênfase5 15 4 4 2 2" xfId="50579"/>
    <cellStyle name="20% - Ênfase5 15 4 4 3" xfId="34224"/>
    <cellStyle name="20% - Ênfase5 15 4 4 4" xfId="42302"/>
    <cellStyle name="20% - Ênfase5 15 4 5" xfId="16075"/>
    <cellStyle name="20% - Ênfase5 15 4 5 2" xfId="48530"/>
    <cellStyle name="20% - Ênfase5 15 4 6" xfId="28165"/>
    <cellStyle name="20% - Ênfase5 15 4 7" xfId="40255"/>
    <cellStyle name="20% - Ênfase5 15 4 8" xfId="3953"/>
    <cellStyle name="20% - Ênfase5 15 5" xfId="4449"/>
    <cellStyle name="20% - Ênfase5 15 5 2" xfId="10509"/>
    <cellStyle name="20% - Ênfase5 15 5 2 2" xfId="22629"/>
    <cellStyle name="20% - Ênfase5 15 5 2 3" xfId="34718"/>
    <cellStyle name="20% - Ênfase5 15 5 2 4" xfId="51075"/>
    <cellStyle name="20% - Ênfase5 15 5 3" xfId="16569"/>
    <cellStyle name="20% - Ênfase5 15 5 4" xfId="28659"/>
    <cellStyle name="20% - Ênfase5 15 5 5" xfId="42798"/>
    <cellStyle name="20% - Ênfase5 15 6" xfId="6480"/>
    <cellStyle name="20% - Ênfase5 15 6 2" xfId="12539"/>
    <cellStyle name="20% - Ênfase5 15 6 2 2" xfId="24659"/>
    <cellStyle name="20% - Ênfase5 15 6 2 3" xfId="36748"/>
    <cellStyle name="20% - Ênfase5 15 6 2 4" xfId="53106"/>
    <cellStyle name="20% - Ênfase5 15 6 3" xfId="18599"/>
    <cellStyle name="20% - Ênfase5 15 6 4" xfId="30689"/>
    <cellStyle name="20% - Ênfase5 15 6 5" xfId="44829"/>
    <cellStyle name="20% - Ênfase5 15 7" xfId="8479"/>
    <cellStyle name="20% - Ênfase5 15 7 2" xfId="20599"/>
    <cellStyle name="20% - Ênfase5 15 7 2 2" xfId="49027"/>
    <cellStyle name="20% - Ênfase5 15 7 3" xfId="32688"/>
    <cellStyle name="20% - Ênfase5 15 7 4" xfId="40750"/>
    <cellStyle name="20% - Ênfase5 15 8" xfId="14539"/>
    <cellStyle name="20% - Ênfase5 15 8 2" xfId="46981"/>
    <cellStyle name="20% - Ênfase5 15 9" xfId="26659"/>
    <cellStyle name="20% - Ênfase5 16" xfId="265"/>
    <cellStyle name="20% - Ênfase5 16 10" xfId="38752"/>
    <cellStyle name="20% - Ênfase5 16 11" xfId="2403"/>
    <cellStyle name="20% - Ênfase5 16 2" xfId="1355"/>
    <cellStyle name="20% - Ênfase5 16 2 2" xfId="5452"/>
    <cellStyle name="20% - Ênfase5 16 2 2 2" xfId="11511"/>
    <cellStyle name="20% - Ênfase5 16 2 2 2 2" xfId="23631"/>
    <cellStyle name="20% - Ênfase5 16 2 2 2 3" xfId="35720"/>
    <cellStyle name="20% - Ênfase5 16 2 2 2 4" xfId="52078"/>
    <cellStyle name="20% - Ênfase5 16 2 2 3" xfId="17571"/>
    <cellStyle name="20% - Ênfase5 16 2 2 4" xfId="29661"/>
    <cellStyle name="20% - Ênfase5 16 2 2 5" xfId="43801"/>
    <cellStyle name="20% - Ênfase5 16 2 3" xfId="7477"/>
    <cellStyle name="20% - Ênfase5 16 2 3 2" xfId="13536"/>
    <cellStyle name="20% - Ênfase5 16 2 3 2 2" xfId="25656"/>
    <cellStyle name="20% - Ênfase5 16 2 3 2 3" xfId="37745"/>
    <cellStyle name="20% - Ênfase5 16 2 3 2 4" xfId="54103"/>
    <cellStyle name="20% - Ênfase5 16 2 3 3" xfId="19596"/>
    <cellStyle name="20% - Ênfase5 16 2 3 4" xfId="31686"/>
    <cellStyle name="20% - Ênfase5 16 2 3 5" xfId="45826"/>
    <cellStyle name="20% - Ênfase5 16 2 4" xfId="9481"/>
    <cellStyle name="20% - Ênfase5 16 2 4 2" xfId="21601"/>
    <cellStyle name="20% - Ênfase5 16 2 4 2 2" xfId="50044"/>
    <cellStyle name="20% - Ênfase5 16 2 4 3" xfId="33690"/>
    <cellStyle name="20% - Ênfase5 16 2 4 4" xfId="41767"/>
    <cellStyle name="20% - Ênfase5 16 2 5" xfId="15541"/>
    <cellStyle name="20% - Ênfase5 16 2 5 2" xfId="47995"/>
    <cellStyle name="20% - Ênfase5 16 2 6" xfId="27656"/>
    <cellStyle name="20% - Ênfase5 16 2 7" xfId="39746"/>
    <cellStyle name="20% - Ênfase5 16 2 8" xfId="3417"/>
    <cellStyle name="20% - Ênfase5 16 3" xfId="846"/>
    <cellStyle name="20% - Ênfase5 16 3 2" xfId="4956"/>
    <cellStyle name="20% - Ênfase5 16 3 2 2" xfId="11015"/>
    <cellStyle name="20% - Ênfase5 16 3 2 2 2" xfId="23135"/>
    <cellStyle name="20% - Ênfase5 16 3 2 2 3" xfId="35224"/>
    <cellStyle name="20% - Ênfase5 16 3 2 2 4" xfId="51582"/>
    <cellStyle name="20% - Ênfase5 16 3 2 3" xfId="17075"/>
    <cellStyle name="20% - Ênfase5 16 3 2 4" xfId="29165"/>
    <cellStyle name="20% - Ênfase5 16 3 2 5" xfId="43305"/>
    <cellStyle name="20% - Ênfase5 16 3 3" xfId="6981"/>
    <cellStyle name="20% - Ênfase5 16 3 3 2" xfId="13040"/>
    <cellStyle name="20% - Ênfase5 16 3 3 2 2" xfId="25160"/>
    <cellStyle name="20% - Ênfase5 16 3 3 2 3" xfId="37249"/>
    <cellStyle name="20% - Ênfase5 16 3 3 2 4" xfId="53607"/>
    <cellStyle name="20% - Ênfase5 16 3 3 3" xfId="19100"/>
    <cellStyle name="20% - Ênfase5 16 3 3 4" xfId="31190"/>
    <cellStyle name="20% - Ênfase5 16 3 3 5" xfId="45330"/>
    <cellStyle name="20% - Ênfase5 16 3 4" xfId="8985"/>
    <cellStyle name="20% - Ênfase5 16 3 4 2" xfId="21105"/>
    <cellStyle name="20% - Ênfase5 16 3 4 2 2" xfId="49539"/>
    <cellStyle name="20% - Ênfase5 16 3 4 3" xfId="33194"/>
    <cellStyle name="20% - Ênfase5 16 3 4 4" xfId="41262"/>
    <cellStyle name="20% - Ênfase5 16 3 5" xfId="15045"/>
    <cellStyle name="20% - Ênfase5 16 3 5 2" xfId="47491"/>
    <cellStyle name="20% - Ênfase5 16 3 6" xfId="27160"/>
    <cellStyle name="20% - Ênfase5 16 3 7" xfId="39250"/>
    <cellStyle name="20% - Ênfase5 16 3 8" xfId="2911"/>
    <cellStyle name="20% - Ênfase5 16 4" xfId="1898"/>
    <cellStyle name="20% - Ênfase5 16 4 2" xfId="5989"/>
    <cellStyle name="20% - Ênfase5 16 4 2 2" xfId="12048"/>
    <cellStyle name="20% - Ênfase5 16 4 2 2 2" xfId="24168"/>
    <cellStyle name="20% - Ênfase5 16 4 2 2 3" xfId="36257"/>
    <cellStyle name="20% - Ênfase5 16 4 2 2 4" xfId="52615"/>
    <cellStyle name="20% - Ênfase5 16 4 2 3" xfId="18108"/>
    <cellStyle name="20% - Ênfase5 16 4 2 4" xfId="30198"/>
    <cellStyle name="20% - Ênfase5 16 4 2 5" xfId="44338"/>
    <cellStyle name="20% - Ênfase5 16 4 3" xfId="7989"/>
    <cellStyle name="20% - Ênfase5 16 4 3 2" xfId="14048"/>
    <cellStyle name="20% - Ênfase5 16 4 3 2 2" xfId="26168"/>
    <cellStyle name="20% - Ênfase5 16 4 3 2 3" xfId="38257"/>
    <cellStyle name="20% - Ênfase5 16 4 3 2 4" xfId="54615"/>
    <cellStyle name="20% - Ênfase5 16 4 3 3" xfId="20108"/>
    <cellStyle name="20% - Ênfase5 16 4 3 4" xfId="32198"/>
    <cellStyle name="20% - Ênfase5 16 4 3 5" xfId="46338"/>
    <cellStyle name="20% - Ênfase5 16 4 4" xfId="10018"/>
    <cellStyle name="20% - Ênfase5 16 4 4 2" xfId="22138"/>
    <cellStyle name="20% - Ênfase5 16 4 4 2 2" xfId="50582"/>
    <cellStyle name="20% - Ênfase5 16 4 4 3" xfId="34227"/>
    <cellStyle name="20% - Ênfase5 16 4 4 4" xfId="42305"/>
    <cellStyle name="20% - Ênfase5 16 4 5" xfId="16078"/>
    <cellStyle name="20% - Ênfase5 16 4 5 2" xfId="48533"/>
    <cellStyle name="20% - Ênfase5 16 4 6" xfId="28168"/>
    <cellStyle name="20% - Ênfase5 16 4 7" xfId="40258"/>
    <cellStyle name="20% - Ênfase5 16 4 8" xfId="3956"/>
    <cellStyle name="20% - Ênfase5 16 5" xfId="4452"/>
    <cellStyle name="20% - Ênfase5 16 5 2" xfId="10512"/>
    <cellStyle name="20% - Ênfase5 16 5 2 2" xfId="22632"/>
    <cellStyle name="20% - Ênfase5 16 5 2 3" xfId="34721"/>
    <cellStyle name="20% - Ênfase5 16 5 2 4" xfId="51078"/>
    <cellStyle name="20% - Ênfase5 16 5 3" xfId="16572"/>
    <cellStyle name="20% - Ênfase5 16 5 4" xfId="28662"/>
    <cellStyle name="20% - Ênfase5 16 5 5" xfId="42801"/>
    <cellStyle name="20% - Ênfase5 16 6" xfId="6483"/>
    <cellStyle name="20% - Ênfase5 16 6 2" xfId="12542"/>
    <cellStyle name="20% - Ênfase5 16 6 2 2" xfId="24662"/>
    <cellStyle name="20% - Ênfase5 16 6 2 3" xfId="36751"/>
    <cellStyle name="20% - Ênfase5 16 6 2 4" xfId="53109"/>
    <cellStyle name="20% - Ênfase5 16 6 3" xfId="18602"/>
    <cellStyle name="20% - Ênfase5 16 6 4" xfId="30692"/>
    <cellStyle name="20% - Ênfase5 16 6 5" xfId="44832"/>
    <cellStyle name="20% - Ênfase5 16 7" xfId="8482"/>
    <cellStyle name="20% - Ênfase5 16 7 2" xfId="20602"/>
    <cellStyle name="20% - Ênfase5 16 7 2 2" xfId="49030"/>
    <cellStyle name="20% - Ênfase5 16 7 3" xfId="32691"/>
    <cellStyle name="20% - Ênfase5 16 7 4" xfId="40753"/>
    <cellStyle name="20% - Ênfase5 16 8" xfId="14542"/>
    <cellStyle name="20% - Ênfase5 16 8 2" xfId="46984"/>
    <cellStyle name="20% - Ênfase5 16 9" xfId="26662"/>
    <cellStyle name="20% - Ênfase5 17" xfId="31"/>
    <cellStyle name="20% - Ênfase5 17 10" xfId="38535"/>
    <cellStyle name="20% - Ênfase5 17 11" xfId="2184"/>
    <cellStyle name="20% - Ênfase5 17 2" xfId="1134"/>
    <cellStyle name="20% - Ênfase5 17 2 2" xfId="5233"/>
    <cellStyle name="20% - Ênfase5 17 2 2 2" xfId="11292"/>
    <cellStyle name="20% - Ênfase5 17 2 2 2 2" xfId="23412"/>
    <cellStyle name="20% - Ênfase5 17 2 2 2 3" xfId="35501"/>
    <cellStyle name="20% - Ênfase5 17 2 2 2 4" xfId="51859"/>
    <cellStyle name="20% - Ênfase5 17 2 2 3" xfId="17352"/>
    <cellStyle name="20% - Ênfase5 17 2 2 4" xfId="29442"/>
    <cellStyle name="20% - Ênfase5 17 2 2 5" xfId="43582"/>
    <cellStyle name="20% - Ênfase5 17 2 3" xfId="7258"/>
    <cellStyle name="20% - Ênfase5 17 2 3 2" xfId="13317"/>
    <cellStyle name="20% - Ênfase5 17 2 3 2 2" xfId="25437"/>
    <cellStyle name="20% - Ênfase5 17 2 3 2 3" xfId="37526"/>
    <cellStyle name="20% - Ênfase5 17 2 3 2 4" xfId="53884"/>
    <cellStyle name="20% - Ênfase5 17 2 3 3" xfId="19377"/>
    <cellStyle name="20% - Ênfase5 17 2 3 4" xfId="31467"/>
    <cellStyle name="20% - Ênfase5 17 2 3 5" xfId="45607"/>
    <cellStyle name="20% - Ênfase5 17 2 4" xfId="9262"/>
    <cellStyle name="20% - Ênfase5 17 2 4 2" xfId="21382"/>
    <cellStyle name="20% - Ênfase5 17 2 4 2 2" xfId="49824"/>
    <cellStyle name="20% - Ênfase5 17 2 4 3" xfId="33471"/>
    <cellStyle name="20% - Ênfase5 17 2 4 4" xfId="41547"/>
    <cellStyle name="20% - Ênfase5 17 2 5" xfId="15322"/>
    <cellStyle name="20% - Ênfase5 17 2 5 2" xfId="47775"/>
    <cellStyle name="20% - Ênfase5 17 2 6" xfId="27437"/>
    <cellStyle name="20% - Ênfase5 17 2 7" xfId="39527"/>
    <cellStyle name="20% - Ênfase5 17 2 8" xfId="3196"/>
    <cellStyle name="20% - Ênfase5 17 3" xfId="626"/>
    <cellStyle name="20% - Ênfase5 17 3 2" xfId="4739"/>
    <cellStyle name="20% - Ênfase5 17 3 2 2" xfId="10798"/>
    <cellStyle name="20% - Ênfase5 17 3 2 2 2" xfId="22918"/>
    <cellStyle name="20% - Ênfase5 17 3 2 2 3" xfId="35007"/>
    <cellStyle name="20% - Ênfase5 17 3 2 2 4" xfId="51365"/>
    <cellStyle name="20% - Ênfase5 17 3 2 3" xfId="16858"/>
    <cellStyle name="20% - Ênfase5 17 3 2 4" xfId="28948"/>
    <cellStyle name="20% - Ênfase5 17 3 2 5" xfId="43088"/>
    <cellStyle name="20% - Ênfase5 17 3 3" xfId="6764"/>
    <cellStyle name="20% - Ênfase5 17 3 3 2" xfId="12823"/>
    <cellStyle name="20% - Ênfase5 17 3 3 2 2" xfId="24943"/>
    <cellStyle name="20% - Ênfase5 17 3 3 2 3" xfId="37032"/>
    <cellStyle name="20% - Ênfase5 17 3 3 2 4" xfId="53390"/>
    <cellStyle name="20% - Ênfase5 17 3 3 3" xfId="18883"/>
    <cellStyle name="20% - Ênfase5 17 3 3 4" xfId="30973"/>
    <cellStyle name="20% - Ênfase5 17 3 3 5" xfId="45113"/>
    <cellStyle name="20% - Ênfase5 17 3 4" xfId="8768"/>
    <cellStyle name="20% - Ênfase5 17 3 4 2" xfId="20888"/>
    <cellStyle name="20% - Ênfase5 17 3 4 2 2" xfId="49320"/>
    <cellStyle name="20% - Ênfase5 17 3 4 3" xfId="32977"/>
    <cellStyle name="20% - Ênfase5 17 3 4 4" xfId="41043"/>
    <cellStyle name="20% - Ênfase5 17 3 5" xfId="14828"/>
    <cellStyle name="20% - Ênfase5 17 3 5 2" xfId="47272"/>
    <cellStyle name="20% - Ênfase5 17 3 6" xfId="26943"/>
    <cellStyle name="20% - Ênfase5 17 3 7" xfId="39033"/>
    <cellStyle name="20% - Ênfase5 17 3 8" xfId="2691"/>
    <cellStyle name="20% - Ênfase5 17 4" xfId="1680"/>
    <cellStyle name="20% - Ênfase5 17 4 2" xfId="5772"/>
    <cellStyle name="20% - Ênfase5 17 4 2 2" xfId="11831"/>
    <cellStyle name="20% - Ênfase5 17 4 2 2 2" xfId="23951"/>
    <cellStyle name="20% - Ênfase5 17 4 2 2 3" xfId="36040"/>
    <cellStyle name="20% - Ênfase5 17 4 2 2 4" xfId="52398"/>
    <cellStyle name="20% - Ênfase5 17 4 2 3" xfId="17891"/>
    <cellStyle name="20% - Ênfase5 17 4 2 4" xfId="29981"/>
    <cellStyle name="20% - Ênfase5 17 4 2 5" xfId="44121"/>
    <cellStyle name="20% - Ênfase5 17 4 3" xfId="7772"/>
    <cellStyle name="20% - Ênfase5 17 4 3 2" xfId="13831"/>
    <cellStyle name="20% - Ênfase5 17 4 3 2 2" xfId="25951"/>
    <cellStyle name="20% - Ênfase5 17 4 3 2 3" xfId="38040"/>
    <cellStyle name="20% - Ênfase5 17 4 3 2 4" xfId="54398"/>
    <cellStyle name="20% - Ênfase5 17 4 3 3" xfId="19891"/>
    <cellStyle name="20% - Ênfase5 17 4 3 4" xfId="31981"/>
    <cellStyle name="20% - Ênfase5 17 4 3 5" xfId="46121"/>
    <cellStyle name="20% - Ênfase5 17 4 4" xfId="9801"/>
    <cellStyle name="20% - Ênfase5 17 4 4 2" xfId="21921"/>
    <cellStyle name="20% - Ênfase5 17 4 4 2 2" xfId="50364"/>
    <cellStyle name="20% - Ênfase5 17 4 4 3" xfId="34010"/>
    <cellStyle name="20% - Ênfase5 17 4 4 4" xfId="42087"/>
    <cellStyle name="20% - Ênfase5 17 4 5" xfId="15861"/>
    <cellStyle name="20% - Ênfase5 17 4 5 2" xfId="48315"/>
    <cellStyle name="20% - Ênfase5 17 4 6" xfId="27951"/>
    <cellStyle name="20% - Ênfase5 17 4 7" xfId="40041"/>
    <cellStyle name="20% - Ênfase5 17 4 8" xfId="3738"/>
    <cellStyle name="20% - Ênfase5 17 5" xfId="4235"/>
    <cellStyle name="20% - Ênfase5 17 5 2" xfId="10295"/>
    <cellStyle name="20% - Ênfase5 17 5 2 2" xfId="22415"/>
    <cellStyle name="20% - Ênfase5 17 5 2 3" xfId="34504"/>
    <cellStyle name="20% - Ênfase5 17 5 2 4" xfId="50861"/>
    <cellStyle name="20% - Ênfase5 17 5 3" xfId="16355"/>
    <cellStyle name="20% - Ênfase5 17 5 4" xfId="28445"/>
    <cellStyle name="20% - Ênfase5 17 5 5" xfId="42584"/>
    <cellStyle name="20% - Ênfase5 17 6" xfId="6266"/>
    <cellStyle name="20% - Ênfase5 17 6 2" xfId="12325"/>
    <cellStyle name="20% - Ênfase5 17 6 2 2" xfId="24445"/>
    <cellStyle name="20% - Ênfase5 17 6 2 3" xfId="36534"/>
    <cellStyle name="20% - Ênfase5 17 6 2 4" xfId="52892"/>
    <cellStyle name="20% - Ênfase5 17 6 3" xfId="18385"/>
    <cellStyle name="20% - Ênfase5 17 6 4" xfId="30475"/>
    <cellStyle name="20% - Ênfase5 17 6 5" xfId="44615"/>
    <cellStyle name="20% - Ênfase5 17 7" xfId="8265"/>
    <cellStyle name="20% - Ênfase5 17 7 2" xfId="20385"/>
    <cellStyle name="20% - Ênfase5 17 7 2 2" xfId="48811"/>
    <cellStyle name="20% - Ênfase5 17 7 3" xfId="32474"/>
    <cellStyle name="20% - Ênfase5 17 7 4" xfId="40534"/>
    <cellStyle name="20% - Ênfase5 17 8" xfId="14325"/>
    <cellStyle name="20% - Ênfase5 17 8 2" xfId="46766"/>
    <cellStyle name="20% - Ênfase5 17 9" xfId="26445"/>
    <cellStyle name="20% - Ênfase5 18" xfId="35"/>
    <cellStyle name="20% - Ênfase5 18 10" xfId="38538"/>
    <cellStyle name="20% - Ênfase5 18 11" xfId="2187"/>
    <cellStyle name="20% - Ênfase5 18 2" xfId="1137"/>
    <cellStyle name="20% - Ênfase5 18 2 2" xfId="5236"/>
    <cellStyle name="20% - Ênfase5 18 2 2 2" xfId="11295"/>
    <cellStyle name="20% - Ênfase5 18 2 2 2 2" xfId="23415"/>
    <cellStyle name="20% - Ênfase5 18 2 2 2 3" xfId="35504"/>
    <cellStyle name="20% - Ênfase5 18 2 2 2 4" xfId="51862"/>
    <cellStyle name="20% - Ênfase5 18 2 2 3" xfId="17355"/>
    <cellStyle name="20% - Ênfase5 18 2 2 4" xfId="29445"/>
    <cellStyle name="20% - Ênfase5 18 2 2 5" xfId="43585"/>
    <cellStyle name="20% - Ênfase5 18 2 3" xfId="7261"/>
    <cellStyle name="20% - Ênfase5 18 2 3 2" xfId="13320"/>
    <cellStyle name="20% - Ênfase5 18 2 3 2 2" xfId="25440"/>
    <cellStyle name="20% - Ênfase5 18 2 3 2 3" xfId="37529"/>
    <cellStyle name="20% - Ênfase5 18 2 3 2 4" xfId="53887"/>
    <cellStyle name="20% - Ênfase5 18 2 3 3" xfId="19380"/>
    <cellStyle name="20% - Ênfase5 18 2 3 4" xfId="31470"/>
    <cellStyle name="20% - Ênfase5 18 2 3 5" xfId="45610"/>
    <cellStyle name="20% - Ênfase5 18 2 4" xfId="9265"/>
    <cellStyle name="20% - Ênfase5 18 2 4 2" xfId="21385"/>
    <cellStyle name="20% - Ênfase5 18 2 4 2 2" xfId="49827"/>
    <cellStyle name="20% - Ênfase5 18 2 4 3" xfId="33474"/>
    <cellStyle name="20% - Ênfase5 18 2 4 4" xfId="41550"/>
    <cellStyle name="20% - Ênfase5 18 2 5" xfId="15325"/>
    <cellStyle name="20% - Ênfase5 18 2 5 2" xfId="47778"/>
    <cellStyle name="20% - Ênfase5 18 2 6" xfId="27440"/>
    <cellStyle name="20% - Ênfase5 18 2 7" xfId="39530"/>
    <cellStyle name="20% - Ênfase5 18 2 8" xfId="3199"/>
    <cellStyle name="20% - Ênfase5 18 3" xfId="629"/>
    <cellStyle name="20% - Ênfase5 18 3 2" xfId="4742"/>
    <cellStyle name="20% - Ênfase5 18 3 2 2" xfId="10801"/>
    <cellStyle name="20% - Ênfase5 18 3 2 2 2" xfId="22921"/>
    <cellStyle name="20% - Ênfase5 18 3 2 2 3" xfId="35010"/>
    <cellStyle name="20% - Ênfase5 18 3 2 2 4" xfId="51368"/>
    <cellStyle name="20% - Ênfase5 18 3 2 3" xfId="16861"/>
    <cellStyle name="20% - Ênfase5 18 3 2 4" xfId="28951"/>
    <cellStyle name="20% - Ênfase5 18 3 2 5" xfId="43091"/>
    <cellStyle name="20% - Ênfase5 18 3 3" xfId="6767"/>
    <cellStyle name="20% - Ênfase5 18 3 3 2" xfId="12826"/>
    <cellStyle name="20% - Ênfase5 18 3 3 2 2" xfId="24946"/>
    <cellStyle name="20% - Ênfase5 18 3 3 2 3" xfId="37035"/>
    <cellStyle name="20% - Ênfase5 18 3 3 2 4" xfId="53393"/>
    <cellStyle name="20% - Ênfase5 18 3 3 3" xfId="18886"/>
    <cellStyle name="20% - Ênfase5 18 3 3 4" xfId="30976"/>
    <cellStyle name="20% - Ênfase5 18 3 3 5" xfId="45116"/>
    <cellStyle name="20% - Ênfase5 18 3 4" xfId="8771"/>
    <cellStyle name="20% - Ênfase5 18 3 4 2" xfId="20891"/>
    <cellStyle name="20% - Ênfase5 18 3 4 2 2" xfId="49323"/>
    <cellStyle name="20% - Ênfase5 18 3 4 3" xfId="32980"/>
    <cellStyle name="20% - Ênfase5 18 3 4 4" xfId="41046"/>
    <cellStyle name="20% - Ênfase5 18 3 5" xfId="14831"/>
    <cellStyle name="20% - Ênfase5 18 3 5 2" xfId="47275"/>
    <cellStyle name="20% - Ênfase5 18 3 6" xfId="26946"/>
    <cellStyle name="20% - Ênfase5 18 3 7" xfId="39036"/>
    <cellStyle name="20% - Ênfase5 18 3 8" xfId="2694"/>
    <cellStyle name="20% - Ênfase5 18 4" xfId="1683"/>
    <cellStyle name="20% - Ênfase5 18 4 2" xfId="5775"/>
    <cellStyle name="20% - Ênfase5 18 4 2 2" xfId="11834"/>
    <cellStyle name="20% - Ênfase5 18 4 2 2 2" xfId="23954"/>
    <cellStyle name="20% - Ênfase5 18 4 2 2 3" xfId="36043"/>
    <cellStyle name="20% - Ênfase5 18 4 2 2 4" xfId="52401"/>
    <cellStyle name="20% - Ênfase5 18 4 2 3" xfId="17894"/>
    <cellStyle name="20% - Ênfase5 18 4 2 4" xfId="29984"/>
    <cellStyle name="20% - Ênfase5 18 4 2 5" xfId="44124"/>
    <cellStyle name="20% - Ênfase5 18 4 3" xfId="7775"/>
    <cellStyle name="20% - Ênfase5 18 4 3 2" xfId="13834"/>
    <cellStyle name="20% - Ênfase5 18 4 3 2 2" xfId="25954"/>
    <cellStyle name="20% - Ênfase5 18 4 3 2 3" xfId="38043"/>
    <cellStyle name="20% - Ênfase5 18 4 3 2 4" xfId="54401"/>
    <cellStyle name="20% - Ênfase5 18 4 3 3" xfId="19894"/>
    <cellStyle name="20% - Ênfase5 18 4 3 4" xfId="31984"/>
    <cellStyle name="20% - Ênfase5 18 4 3 5" xfId="46124"/>
    <cellStyle name="20% - Ênfase5 18 4 4" xfId="9804"/>
    <cellStyle name="20% - Ênfase5 18 4 4 2" xfId="21924"/>
    <cellStyle name="20% - Ênfase5 18 4 4 2 2" xfId="50367"/>
    <cellStyle name="20% - Ênfase5 18 4 4 3" xfId="34013"/>
    <cellStyle name="20% - Ênfase5 18 4 4 4" xfId="42090"/>
    <cellStyle name="20% - Ênfase5 18 4 5" xfId="15864"/>
    <cellStyle name="20% - Ênfase5 18 4 5 2" xfId="48318"/>
    <cellStyle name="20% - Ênfase5 18 4 6" xfId="27954"/>
    <cellStyle name="20% - Ênfase5 18 4 7" xfId="40044"/>
    <cellStyle name="20% - Ênfase5 18 4 8" xfId="3741"/>
    <cellStyle name="20% - Ênfase5 18 5" xfId="4238"/>
    <cellStyle name="20% - Ênfase5 18 5 2" xfId="10298"/>
    <cellStyle name="20% - Ênfase5 18 5 2 2" xfId="22418"/>
    <cellStyle name="20% - Ênfase5 18 5 2 3" xfId="34507"/>
    <cellStyle name="20% - Ênfase5 18 5 2 4" xfId="50864"/>
    <cellStyle name="20% - Ênfase5 18 5 3" xfId="16358"/>
    <cellStyle name="20% - Ênfase5 18 5 4" xfId="28448"/>
    <cellStyle name="20% - Ênfase5 18 5 5" xfId="42587"/>
    <cellStyle name="20% - Ênfase5 18 6" xfId="6269"/>
    <cellStyle name="20% - Ênfase5 18 6 2" xfId="12328"/>
    <cellStyle name="20% - Ênfase5 18 6 2 2" xfId="24448"/>
    <cellStyle name="20% - Ênfase5 18 6 2 3" xfId="36537"/>
    <cellStyle name="20% - Ênfase5 18 6 2 4" xfId="52895"/>
    <cellStyle name="20% - Ênfase5 18 6 3" xfId="18388"/>
    <cellStyle name="20% - Ênfase5 18 6 4" xfId="30478"/>
    <cellStyle name="20% - Ênfase5 18 6 5" xfId="44618"/>
    <cellStyle name="20% - Ênfase5 18 7" xfId="8268"/>
    <cellStyle name="20% - Ênfase5 18 7 2" xfId="20388"/>
    <cellStyle name="20% - Ênfase5 18 7 2 2" xfId="48814"/>
    <cellStyle name="20% - Ênfase5 18 7 3" xfId="32477"/>
    <cellStyle name="20% - Ênfase5 18 7 4" xfId="40537"/>
    <cellStyle name="20% - Ênfase5 18 8" xfId="14328"/>
    <cellStyle name="20% - Ênfase5 18 8 2" xfId="46769"/>
    <cellStyle name="20% - Ênfase5 18 9" xfId="26448"/>
    <cellStyle name="20% - Ênfase5 19" xfId="17"/>
    <cellStyle name="20% - Ênfase5 19 10" xfId="38524"/>
    <cellStyle name="20% - Ênfase5 19 11" xfId="2172"/>
    <cellStyle name="20% - Ênfase5 19 2" xfId="1123"/>
    <cellStyle name="20% - Ênfase5 19 2 2" xfId="5222"/>
    <cellStyle name="20% - Ênfase5 19 2 2 2" xfId="11281"/>
    <cellStyle name="20% - Ênfase5 19 2 2 2 2" xfId="23401"/>
    <cellStyle name="20% - Ênfase5 19 2 2 2 3" xfId="35490"/>
    <cellStyle name="20% - Ênfase5 19 2 2 2 4" xfId="51848"/>
    <cellStyle name="20% - Ênfase5 19 2 2 3" xfId="17341"/>
    <cellStyle name="20% - Ênfase5 19 2 2 4" xfId="29431"/>
    <cellStyle name="20% - Ênfase5 19 2 2 5" xfId="43571"/>
    <cellStyle name="20% - Ênfase5 19 2 3" xfId="7247"/>
    <cellStyle name="20% - Ênfase5 19 2 3 2" xfId="13306"/>
    <cellStyle name="20% - Ênfase5 19 2 3 2 2" xfId="25426"/>
    <cellStyle name="20% - Ênfase5 19 2 3 2 3" xfId="37515"/>
    <cellStyle name="20% - Ênfase5 19 2 3 2 4" xfId="53873"/>
    <cellStyle name="20% - Ênfase5 19 2 3 3" xfId="19366"/>
    <cellStyle name="20% - Ênfase5 19 2 3 4" xfId="31456"/>
    <cellStyle name="20% - Ênfase5 19 2 3 5" xfId="45596"/>
    <cellStyle name="20% - Ênfase5 19 2 4" xfId="9251"/>
    <cellStyle name="20% - Ênfase5 19 2 4 2" xfId="21371"/>
    <cellStyle name="20% - Ênfase5 19 2 4 2 2" xfId="49813"/>
    <cellStyle name="20% - Ênfase5 19 2 4 3" xfId="33460"/>
    <cellStyle name="20% - Ênfase5 19 2 4 4" xfId="41536"/>
    <cellStyle name="20% - Ênfase5 19 2 5" xfId="15311"/>
    <cellStyle name="20% - Ênfase5 19 2 5 2" xfId="47764"/>
    <cellStyle name="20% - Ênfase5 19 2 6" xfId="27426"/>
    <cellStyle name="20% - Ênfase5 19 2 7" xfId="39516"/>
    <cellStyle name="20% - Ênfase5 19 2 8" xfId="3185"/>
    <cellStyle name="20% - Ênfase5 19 3" xfId="615"/>
    <cellStyle name="20% - Ênfase5 19 3 2" xfId="4728"/>
    <cellStyle name="20% - Ênfase5 19 3 2 2" xfId="10787"/>
    <cellStyle name="20% - Ênfase5 19 3 2 2 2" xfId="22907"/>
    <cellStyle name="20% - Ênfase5 19 3 2 2 3" xfId="34996"/>
    <cellStyle name="20% - Ênfase5 19 3 2 2 4" xfId="51354"/>
    <cellStyle name="20% - Ênfase5 19 3 2 3" xfId="16847"/>
    <cellStyle name="20% - Ênfase5 19 3 2 4" xfId="28937"/>
    <cellStyle name="20% - Ênfase5 19 3 2 5" xfId="43077"/>
    <cellStyle name="20% - Ênfase5 19 3 3" xfId="6753"/>
    <cellStyle name="20% - Ênfase5 19 3 3 2" xfId="12812"/>
    <cellStyle name="20% - Ênfase5 19 3 3 2 2" xfId="24932"/>
    <cellStyle name="20% - Ênfase5 19 3 3 2 3" xfId="37021"/>
    <cellStyle name="20% - Ênfase5 19 3 3 2 4" xfId="53379"/>
    <cellStyle name="20% - Ênfase5 19 3 3 3" xfId="18872"/>
    <cellStyle name="20% - Ênfase5 19 3 3 4" xfId="30962"/>
    <cellStyle name="20% - Ênfase5 19 3 3 5" xfId="45102"/>
    <cellStyle name="20% - Ênfase5 19 3 4" xfId="8757"/>
    <cellStyle name="20% - Ênfase5 19 3 4 2" xfId="20877"/>
    <cellStyle name="20% - Ênfase5 19 3 4 2 2" xfId="49309"/>
    <cellStyle name="20% - Ênfase5 19 3 4 3" xfId="32966"/>
    <cellStyle name="20% - Ênfase5 19 3 4 4" xfId="41032"/>
    <cellStyle name="20% - Ênfase5 19 3 5" xfId="14817"/>
    <cellStyle name="20% - Ênfase5 19 3 5 2" xfId="47261"/>
    <cellStyle name="20% - Ênfase5 19 3 6" xfId="26932"/>
    <cellStyle name="20% - Ênfase5 19 3 7" xfId="39022"/>
    <cellStyle name="20% - Ênfase5 19 3 8" xfId="2680"/>
    <cellStyle name="20% - Ênfase5 19 4" xfId="1669"/>
    <cellStyle name="20% - Ênfase5 19 4 2" xfId="5761"/>
    <cellStyle name="20% - Ênfase5 19 4 2 2" xfId="11820"/>
    <cellStyle name="20% - Ênfase5 19 4 2 2 2" xfId="23940"/>
    <cellStyle name="20% - Ênfase5 19 4 2 2 3" xfId="36029"/>
    <cellStyle name="20% - Ênfase5 19 4 2 2 4" xfId="52387"/>
    <cellStyle name="20% - Ênfase5 19 4 2 3" xfId="17880"/>
    <cellStyle name="20% - Ênfase5 19 4 2 4" xfId="29970"/>
    <cellStyle name="20% - Ênfase5 19 4 2 5" xfId="44110"/>
    <cellStyle name="20% - Ênfase5 19 4 3" xfId="7761"/>
    <cellStyle name="20% - Ênfase5 19 4 3 2" xfId="13820"/>
    <cellStyle name="20% - Ênfase5 19 4 3 2 2" xfId="25940"/>
    <cellStyle name="20% - Ênfase5 19 4 3 2 3" xfId="38029"/>
    <cellStyle name="20% - Ênfase5 19 4 3 2 4" xfId="54387"/>
    <cellStyle name="20% - Ênfase5 19 4 3 3" xfId="19880"/>
    <cellStyle name="20% - Ênfase5 19 4 3 4" xfId="31970"/>
    <cellStyle name="20% - Ênfase5 19 4 3 5" xfId="46110"/>
    <cellStyle name="20% - Ênfase5 19 4 4" xfId="9790"/>
    <cellStyle name="20% - Ênfase5 19 4 4 2" xfId="21910"/>
    <cellStyle name="20% - Ênfase5 19 4 4 2 2" xfId="50353"/>
    <cellStyle name="20% - Ênfase5 19 4 4 3" xfId="33999"/>
    <cellStyle name="20% - Ênfase5 19 4 4 4" xfId="42076"/>
    <cellStyle name="20% - Ênfase5 19 4 5" xfId="15850"/>
    <cellStyle name="20% - Ênfase5 19 4 5 2" xfId="48304"/>
    <cellStyle name="20% - Ênfase5 19 4 6" xfId="27940"/>
    <cellStyle name="20% - Ênfase5 19 4 7" xfId="40030"/>
    <cellStyle name="20% - Ênfase5 19 4 8" xfId="3727"/>
    <cellStyle name="20% - Ênfase5 19 5" xfId="4224"/>
    <cellStyle name="20% - Ênfase5 19 5 2" xfId="10284"/>
    <cellStyle name="20% - Ênfase5 19 5 2 2" xfId="22404"/>
    <cellStyle name="20% - Ênfase5 19 5 2 3" xfId="34493"/>
    <cellStyle name="20% - Ênfase5 19 5 2 4" xfId="50850"/>
    <cellStyle name="20% - Ênfase5 19 5 3" xfId="16344"/>
    <cellStyle name="20% - Ênfase5 19 5 4" xfId="28434"/>
    <cellStyle name="20% - Ênfase5 19 5 5" xfId="42573"/>
    <cellStyle name="20% - Ênfase5 19 6" xfId="6255"/>
    <cellStyle name="20% - Ênfase5 19 6 2" xfId="12314"/>
    <cellStyle name="20% - Ênfase5 19 6 2 2" xfId="24434"/>
    <cellStyle name="20% - Ênfase5 19 6 2 3" xfId="36523"/>
    <cellStyle name="20% - Ênfase5 19 6 2 4" xfId="52881"/>
    <cellStyle name="20% - Ênfase5 19 6 3" xfId="18374"/>
    <cellStyle name="20% - Ênfase5 19 6 4" xfId="30464"/>
    <cellStyle name="20% - Ênfase5 19 6 5" xfId="44604"/>
    <cellStyle name="20% - Ênfase5 19 7" xfId="8254"/>
    <cellStyle name="20% - Ênfase5 19 7 2" xfId="20374"/>
    <cellStyle name="20% - Ênfase5 19 7 2 2" xfId="48800"/>
    <cellStyle name="20% - Ênfase5 19 7 3" xfId="32463"/>
    <cellStyle name="20% - Ênfase5 19 7 4" xfId="40523"/>
    <cellStyle name="20% - Ênfase5 19 8" xfId="14314"/>
    <cellStyle name="20% - Ênfase5 19 8 2" xfId="46755"/>
    <cellStyle name="20% - Ênfase5 19 9" xfId="26434"/>
    <cellStyle name="20% - Ênfase5 2" xfId="268"/>
    <cellStyle name="20% - Ênfase5 2 10" xfId="26665"/>
    <cellStyle name="20% - Ênfase5 2 11" xfId="38755"/>
    <cellStyle name="20% - Ênfase5 2 12" xfId="2406"/>
    <cellStyle name="20% - Ênfase5 2 2" xfId="270"/>
    <cellStyle name="20% - Ênfase5 2 2 10" xfId="38757"/>
    <cellStyle name="20% - Ênfase5 2 2 11" xfId="2408"/>
    <cellStyle name="20% - Ênfase5 2 2 2" xfId="1360"/>
    <cellStyle name="20% - Ênfase5 2 2 2 2" xfId="5457"/>
    <cellStyle name="20% - Ênfase5 2 2 2 2 2" xfId="11516"/>
    <cellStyle name="20% - Ênfase5 2 2 2 2 2 2" xfId="23636"/>
    <cellStyle name="20% - Ênfase5 2 2 2 2 2 3" xfId="35725"/>
    <cellStyle name="20% - Ênfase5 2 2 2 2 2 4" xfId="52083"/>
    <cellStyle name="20% - Ênfase5 2 2 2 2 3" xfId="17576"/>
    <cellStyle name="20% - Ênfase5 2 2 2 2 4" xfId="29666"/>
    <cellStyle name="20% - Ênfase5 2 2 2 2 5" xfId="43806"/>
    <cellStyle name="20% - Ênfase5 2 2 2 3" xfId="7482"/>
    <cellStyle name="20% - Ênfase5 2 2 2 3 2" xfId="13541"/>
    <cellStyle name="20% - Ênfase5 2 2 2 3 2 2" xfId="25661"/>
    <cellStyle name="20% - Ênfase5 2 2 2 3 2 3" xfId="37750"/>
    <cellStyle name="20% - Ênfase5 2 2 2 3 2 4" xfId="54108"/>
    <cellStyle name="20% - Ênfase5 2 2 2 3 3" xfId="19601"/>
    <cellStyle name="20% - Ênfase5 2 2 2 3 4" xfId="31691"/>
    <cellStyle name="20% - Ênfase5 2 2 2 3 5" xfId="45831"/>
    <cellStyle name="20% - Ênfase5 2 2 2 4" xfId="9486"/>
    <cellStyle name="20% - Ênfase5 2 2 2 4 2" xfId="21606"/>
    <cellStyle name="20% - Ênfase5 2 2 2 4 2 2" xfId="50049"/>
    <cellStyle name="20% - Ênfase5 2 2 2 4 3" xfId="33695"/>
    <cellStyle name="20% - Ênfase5 2 2 2 4 4" xfId="41772"/>
    <cellStyle name="20% - Ênfase5 2 2 2 5" xfId="15546"/>
    <cellStyle name="20% - Ênfase5 2 2 2 5 2" xfId="48000"/>
    <cellStyle name="20% - Ênfase5 2 2 2 6" xfId="27661"/>
    <cellStyle name="20% - Ênfase5 2 2 2 7" xfId="39751"/>
    <cellStyle name="20% - Ênfase5 2 2 2 8" xfId="3422"/>
    <cellStyle name="20% - Ênfase5 2 2 3" xfId="851"/>
    <cellStyle name="20% - Ênfase5 2 2 3 2" xfId="4961"/>
    <cellStyle name="20% - Ênfase5 2 2 3 2 2" xfId="11020"/>
    <cellStyle name="20% - Ênfase5 2 2 3 2 2 2" xfId="23140"/>
    <cellStyle name="20% - Ênfase5 2 2 3 2 2 3" xfId="35229"/>
    <cellStyle name="20% - Ênfase5 2 2 3 2 2 4" xfId="51587"/>
    <cellStyle name="20% - Ênfase5 2 2 3 2 3" xfId="17080"/>
    <cellStyle name="20% - Ênfase5 2 2 3 2 4" xfId="29170"/>
    <cellStyle name="20% - Ênfase5 2 2 3 2 5" xfId="43310"/>
    <cellStyle name="20% - Ênfase5 2 2 3 3" xfId="6986"/>
    <cellStyle name="20% - Ênfase5 2 2 3 3 2" xfId="13045"/>
    <cellStyle name="20% - Ênfase5 2 2 3 3 2 2" xfId="25165"/>
    <cellStyle name="20% - Ênfase5 2 2 3 3 2 3" xfId="37254"/>
    <cellStyle name="20% - Ênfase5 2 2 3 3 2 4" xfId="53612"/>
    <cellStyle name="20% - Ênfase5 2 2 3 3 3" xfId="19105"/>
    <cellStyle name="20% - Ênfase5 2 2 3 3 4" xfId="31195"/>
    <cellStyle name="20% - Ênfase5 2 2 3 3 5" xfId="45335"/>
    <cellStyle name="20% - Ênfase5 2 2 3 4" xfId="8990"/>
    <cellStyle name="20% - Ênfase5 2 2 3 4 2" xfId="21110"/>
    <cellStyle name="20% - Ênfase5 2 2 3 4 2 2" xfId="49544"/>
    <cellStyle name="20% - Ênfase5 2 2 3 4 3" xfId="33199"/>
    <cellStyle name="20% - Ênfase5 2 2 3 4 4" xfId="41267"/>
    <cellStyle name="20% - Ênfase5 2 2 3 5" xfId="15050"/>
    <cellStyle name="20% - Ênfase5 2 2 3 5 2" xfId="47496"/>
    <cellStyle name="20% - Ênfase5 2 2 3 6" xfId="27165"/>
    <cellStyle name="20% - Ênfase5 2 2 3 7" xfId="39255"/>
    <cellStyle name="20% - Ênfase5 2 2 3 8" xfId="2916"/>
    <cellStyle name="20% - Ênfase5 2 2 4" xfId="1903"/>
    <cellStyle name="20% - Ênfase5 2 2 4 2" xfId="5994"/>
    <cellStyle name="20% - Ênfase5 2 2 4 2 2" xfId="12053"/>
    <cellStyle name="20% - Ênfase5 2 2 4 2 2 2" xfId="24173"/>
    <cellStyle name="20% - Ênfase5 2 2 4 2 2 3" xfId="36262"/>
    <cellStyle name="20% - Ênfase5 2 2 4 2 2 4" xfId="52620"/>
    <cellStyle name="20% - Ênfase5 2 2 4 2 3" xfId="18113"/>
    <cellStyle name="20% - Ênfase5 2 2 4 2 4" xfId="30203"/>
    <cellStyle name="20% - Ênfase5 2 2 4 2 5" xfId="44343"/>
    <cellStyle name="20% - Ênfase5 2 2 4 3" xfId="7994"/>
    <cellStyle name="20% - Ênfase5 2 2 4 3 2" xfId="14053"/>
    <cellStyle name="20% - Ênfase5 2 2 4 3 2 2" xfId="26173"/>
    <cellStyle name="20% - Ênfase5 2 2 4 3 2 3" xfId="38262"/>
    <cellStyle name="20% - Ênfase5 2 2 4 3 2 4" xfId="54620"/>
    <cellStyle name="20% - Ênfase5 2 2 4 3 3" xfId="20113"/>
    <cellStyle name="20% - Ênfase5 2 2 4 3 4" xfId="32203"/>
    <cellStyle name="20% - Ênfase5 2 2 4 3 5" xfId="46343"/>
    <cellStyle name="20% - Ênfase5 2 2 4 4" xfId="10023"/>
    <cellStyle name="20% - Ênfase5 2 2 4 4 2" xfId="22143"/>
    <cellStyle name="20% - Ênfase5 2 2 4 4 2 2" xfId="50587"/>
    <cellStyle name="20% - Ênfase5 2 2 4 4 3" xfId="34232"/>
    <cellStyle name="20% - Ênfase5 2 2 4 4 4" xfId="42310"/>
    <cellStyle name="20% - Ênfase5 2 2 4 5" xfId="16083"/>
    <cellStyle name="20% - Ênfase5 2 2 4 5 2" xfId="48538"/>
    <cellStyle name="20% - Ênfase5 2 2 4 6" xfId="28173"/>
    <cellStyle name="20% - Ênfase5 2 2 4 7" xfId="40263"/>
    <cellStyle name="20% - Ênfase5 2 2 4 8" xfId="3961"/>
    <cellStyle name="20% - Ênfase5 2 2 5" xfId="4457"/>
    <cellStyle name="20% - Ênfase5 2 2 5 2" xfId="10517"/>
    <cellStyle name="20% - Ênfase5 2 2 5 2 2" xfId="22637"/>
    <cellStyle name="20% - Ênfase5 2 2 5 2 3" xfId="34726"/>
    <cellStyle name="20% - Ênfase5 2 2 5 2 4" xfId="51083"/>
    <cellStyle name="20% - Ênfase5 2 2 5 3" xfId="16577"/>
    <cellStyle name="20% - Ênfase5 2 2 5 4" xfId="28667"/>
    <cellStyle name="20% - Ênfase5 2 2 5 5" xfId="42806"/>
    <cellStyle name="20% - Ênfase5 2 2 6" xfId="6488"/>
    <cellStyle name="20% - Ênfase5 2 2 6 2" xfId="12547"/>
    <cellStyle name="20% - Ênfase5 2 2 6 2 2" xfId="24667"/>
    <cellStyle name="20% - Ênfase5 2 2 6 2 3" xfId="36756"/>
    <cellStyle name="20% - Ênfase5 2 2 6 2 4" xfId="53114"/>
    <cellStyle name="20% - Ênfase5 2 2 6 3" xfId="18607"/>
    <cellStyle name="20% - Ênfase5 2 2 6 4" xfId="30697"/>
    <cellStyle name="20% - Ênfase5 2 2 6 5" xfId="44837"/>
    <cellStyle name="20% - Ênfase5 2 2 7" xfId="8487"/>
    <cellStyle name="20% - Ênfase5 2 2 7 2" xfId="20607"/>
    <cellStyle name="20% - Ênfase5 2 2 7 2 2" xfId="49035"/>
    <cellStyle name="20% - Ênfase5 2 2 7 3" xfId="32696"/>
    <cellStyle name="20% - Ênfase5 2 2 7 4" xfId="40758"/>
    <cellStyle name="20% - Ênfase5 2 2 8" xfId="14547"/>
    <cellStyle name="20% - Ênfase5 2 2 8 2" xfId="46989"/>
    <cellStyle name="20% - Ênfase5 2 2 9" xfId="26667"/>
    <cellStyle name="20% - Ênfase5 2 3" xfId="1358"/>
    <cellStyle name="20% - Ênfase5 2 3 2" xfId="5455"/>
    <cellStyle name="20% - Ênfase5 2 3 2 2" xfId="11514"/>
    <cellStyle name="20% - Ênfase5 2 3 2 2 2" xfId="23634"/>
    <cellStyle name="20% - Ênfase5 2 3 2 2 3" xfId="35723"/>
    <cellStyle name="20% - Ênfase5 2 3 2 2 4" xfId="52081"/>
    <cellStyle name="20% - Ênfase5 2 3 2 3" xfId="17574"/>
    <cellStyle name="20% - Ênfase5 2 3 2 4" xfId="29664"/>
    <cellStyle name="20% - Ênfase5 2 3 2 5" xfId="43804"/>
    <cellStyle name="20% - Ênfase5 2 3 3" xfId="7480"/>
    <cellStyle name="20% - Ênfase5 2 3 3 2" xfId="13539"/>
    <cellStyle name="20% - Ênfase5 2 3 3 2 2" xfId="25659"/>
    <cellStyle name="20% - Ênfase5 2 3 3 2 3" xfId="37748"/>
    <cellStyle name="20% - Ênfase5 2 3 3 2 4" xfId="54106"/>
    <cellStyle name="20% - Ênfase5 2 3 3 3" xfId="19599"/>
    <cellStyle name="20% - Ênfase5 2 3 3 4" xfId="31689"/>
    <cellStyle name="20% - Ênfase5 2 3 3 5" xfId="45829"/>
    <cellStyle name="20% - Ênfase5 2 3 4" xfId="9484"/>
    <cellStyle name="20% - Ênfase5 2 3 4 2" xfId="21604"/>
    <cellStyle name="20% - Ênfase5 2 3 4 2 2" xfId="50047"/>
    <cellStyle name="20% - Ênfase5 2 3 4 3" xfId="33693"/>
    <cellStyle name="20% - Ênfase5 2 3 4 4" xfId="41770"/>
    <cellStyle name="20% - Ênfase5 2 3 5" xfId="15544"/>
    <cellStyle name="20% - Ênfase5 2 3 5 2" xfId="47998"/>
    <cellStyle name="20% - Ênfase5 2 3 6" xfId="27659"/>
    <cellStyle name="20% - Ênfase5 2 3 7" xfId="39749"/>
    <cellStyle name="20% - Ênfase5 2 3 8" xfId="3420"/>
    <cellStyle name="20% - Ênfase5 2 4" xfId="849"/>
    <cellStyle name="20% - Ênfase5 2 4 2" xfId="4959"/>
    <cellStyle name="20% - Ênfase5 2 4 2 2" xfId="11018"/>
    <cellStyle name="20% - Ênfase5 2 4 2 2 2" xfId="23138"/>
    <cellStyle name="20% - Ênfase5 2 4 2 2 3" xfId="35227"/>
    <cellStyle name="20% - Ênfase5 2 4 2 2 4" xfId="51585"/>
    <cellStyle name="20% - Ênfase5 2 4 2 3" xfId="17078"/>
    <cellStyle name="20% - Ênfase5 2 4 2 4" xfId="29168"/>
    <cellStyle name="20% - Ênfase5 2 4 2 5" xfId="43308"/>
    <cellStyle name="20% - Ênfase5 2 4 3" xfId="6984"/>
    <cellStyle name="20% - Ênfase5 2 4 3 2" xfId="13043"/>
    <cellStyle name="20% - Ênfase5 2 4 3 2 2" xfId="25163"/>
    <cellStyle name="20% - Ênfase5 2 4 3 2 3" xfId="37252"/>
    <cellStyle name="20% - Ênfase5 2 4 3 2 4" xfId="53610"/>
    <cellStyle name="20% - Ênfase5 2 4 3 3" xfId="19103"/>
    <cellStyle name="20% - Ênfase5 2 4 3 4" xfId="31193"/>
    <cellStyle name="20% - Ênfase5 2 4 3 5" xfId="45333"/>
    <cellStyle name="20% - Ênfase5 2 4 4" xfId="8988"/>
    <cellStyle name="20% - Ênfase5 2 4 4 2" xfId="21108"/>
    <cellStyle name="20% - Ênfase5 2 4 4 2 2" xfId="49542"/>
    <cellStyle name="20% - Ênfase5 2 4 4 3" xfId="33197"/>
    <cellStyle name="20% - Ênfase5 2 4 4 4" xfId="41265"/>
    <cellStyle name="20% - Ênfase5 2 4 5" xfId="15048"/>
    <cellStyle name="20% - Ênfase5 2 4 5 2" xfId="47494"/>
    <cellStyle name="20% - Ênfase5 2 4 6" xfId="27163"/>
    <cellStyle name="20% - Ênfase5 2 4 7" xfId="39253"/>
    <cellStyle name="20% - Ênfase5 2 4 8" xfId="2914"/>
    <cellStyle name="20% - Ênfase5 2 5" xfId="1901"/>
    <cellStyle name="20% - Ênfase5 2 5 2" xfId="5992"/>
    <cellStyle name="20% - Ênfase5 2 5 2 2" xfId="12051"/>
    <cellStyle name="20% - Ênfase5 2 5 2 2 2" xfId="24171"/>
    <cellStyle name="20% - Ênfase5 2 5 2 2 3" xfId="36260"/>
    <cellStyle name="20% - Ênfase5 2 5 2 2 4" xfId="52618"/>
    <cellStyle name="20% - Ênfase5 2 5 2 3" xfId="18111"/>
    <cellStyle name="20% - Ênfase5 2 5 2 4" xfId="30201"/>
    <cellStyle name="20% - Ênfase5 2 5 2 5" xfId="44341"/>
    <cellStyle name="20% - Ênfase5 2 5 3" xfId="7992"/>
    <cellStyle name="20% - Ênfase5 2 5 3 2" xfId="14051"/>
    <cellStyle name="20% - Ênfase5 2 5 3 2 2" xfId="26171"/>
    <cellStyle name="20% - Ênfase5 2 5 3 2 3" xfId="38260"/>
    <cellStyle name="20% - Ênfase5 2 5 3 2 4" xfId="54618"/>
    <cellStyle name="20% - Ênfase5 2 5 3 3" xfId="20111"/>
    <cellStyle name="20% - Ênfase5 2 5 3 4" xfId="32201"/>
    <cellStyle name="20% - Ênfase5 2 5 3 5" xfId="46341"/>
    <cellStyle name="20% - Ênfase5 2 5 4" xfId="10021"/>
    <cellStyle name="20% - Ênfase5 2 5 4 2" xfId="22141"/>
    <cellStyle name="20% - Ênfase5 2 5 4 2 2" xfId="50585"/>
    <cellStyle name="20% - Ênfase5 2 5 4 3" xfId="34230"/>
    <cellStyle name="20% - Ênfase5 2 5 4 4" xfId="42308"/>
    <cellStyle name="20% - Ênfase5 2 5 5" xfId="16081"/>
    <cellStyle name="20% - Ênfase5 2 5 5 2" xfId="48536"/>
    <cellStyle name="20% - Ênfase5 2 5 6" xfId="28171"/>
    <cellStyle name="20% - Ênfase5 2 5 7" xfId="40261"/>
    <cellStyle name="20% - Ênfase5 2 5 8" xfId="3959"/>
    <cellStyle name="20% - Ênfase5 2 6" xfId="4455"/>
    <cellStyle name="20% - Ênfase5 2 6 2" xfId="10515"/>
    <cellStyle name="20% - Ênfase5 2 6 2 2" xfId="22635"/>
    <cellStyle name="20% - Ênfase5 2 6 2 3" xfId="34724"/>
    <cellStyle name="20% - Ênfase5 2 6 2 4" xfId="51081"/>
    <cellStyle name="20% - Ênfase5 2 6 3" xfId="16575"/>
    <cellStyle name="20% - Ênfase5 2 6 4" xfId="28665"/>
    <cellStyle name="20% - Ênfase5 2 6 5" xfId="42804"/>
    <cellStyle name="20% - Ênfase5 2 7" xfId="6486"/>
    <cellStyle name="20% - Ênfase5 2 7 2" xfId="12545"/>
    <cellStyle name="20% - Ênfase5 2 7 2 2" xfId="24665"/>
    <cellStyle name="20% - Ênfase5 2 7 2 3" xfId="36754"/>
    <cellStyle name="20% - Ênfase5 2 7 2 4" xfId="53112"/>
    <cellStyle name="20% - Ênfase5 2 7 3" xfId="18605"/>
    <cellStyle name="20% - Ênfase5 2 7 4" xfId="30695"/>
    <cellStyle name="20% - Ênfase5 2 7 5" xfId="44835"/>
    <cellStyle name="20% - Ênfase5 2 8" xfId="8485"/>
    <cellStyle name="20% - Ênfase5 2 8 2" xfId="20605"/>
    <cellStyle name="20% - Ênfase5 2 8 2 2" xfId="49033"/>
    <cellStyle name="20% - Ênfase5 2 8 3" xfId="32694"/>
    <cellStyle name="20% - Ênfase5 2 8 4" xfId="40756"/>
    <cellStyle name="20% - Ênfase5 2 9" xfId="14545"/>
    <cellStyle name="20% - Ênfase5 2 9 2" xfId="46987"/>
    <cellStyle name="20% - Ênfase5 20" xfId="263"/>
    <cellStyle name="20% - Ênfase5 20 10" xfId="38750"/>
    <cellStyle name="20% - Ênfase5 20 11" xfId="2401"/>
    <cellStyle name="20% - Ênfase5 20 2" xfId="1353"/>
    <cellStyle name="20% - Ênfase5 20 2 2" xfId="5450"/>
    <cellStyle name="20% - Ênfase5 20 2 2 2" xfId="11509"/>
    <cellStyle name="20% - Ênfase5 20 2 2 2 2" xfId="23629"/>
    <cellStyle name="20% - Ênfase5 20 2 2 2 3" xfId="35718"/>
    <cellStyle name="20% - Ênfase5 20 2 2 2 4" xfId="52076"/>
    <cellStyle name="20% - Ênfase5 20 2 2 3" xfId="17569"/>
    <cellStyle name="20% - Ênfase5 20 2 2 4" xfId="29659"/>
    <cellStyle name="20% - Ênfase5 20 2 2 5" xfId="43799"/>
    <cellStyle name="20% - Ênfase5 20 2 3" xfId="7475"/>
    <cellStyle name="20% - Ênfase5 20 2 3 2" xfId="13534"/>
    <cellStyle name="20% - Ênfase5 20 2 3 2 2" xfId="25654"/>
    <cellStyle name="20% - Ênfase5 20 2 3 2 3" xfId="37743"/>
    <cellStyle name="20% - Ênfase5 20 2 3 2 4" xfId="54101"/>
    <cellStyle name="20% - Ênfase5 20 2 3 3" xfId="19594"/>
    <cellStyle name="20% - Ênfase5 20 2 3 4" xfId="31684"/>
    <cellStyle name="20% - Ênfase5 20 2 3 5" xfId="45824"/>
    <cellStyle name="20% - Ênfase5 20 2 4" xfId="9479"/>
    <cellStyle name="20% - Ênfase5 20 2 4 2" xfId="21599"/>
    <cellStyle name="20% - Ênfase5 20 2 4 2 2" xfId="50042"/>
    <cellStyle name="20% - Ênfase5 20 2 4 3" xfId="33688"/>
    <cellStyle name="20% - Ênfase5 20 2 4 4" xfId="41765"/>
    <cellStyle name="20% - Ênfase5 20 2 5" xfId="15539"/>
    <cellStyle name="20% - Ênfase5 20 2 5 2" xfId="47993"/>
    <cellStyle name="20% - Ênfase5 20 2 6" xfId="27654"/>
    <cellStyle name="20% - Ênfase5 20 2 7" xfId="39744"/>
    <cellStyle name="20% - Ênfase5 20 2 8" xfId="3415"/>
    <cellStyle name="20% - Ênfase5 20 3" xfId="844"/>
    <cellStyle name="20% - Ênfase5 20 3 2" xfId="4954"/>
    <cellStyle name="20% - Ênfase5 20 3 2 2" xfId="11013"/>
    <cellStyle name="20% - Ênfase5 20 3 2 2 2" xfId="23133"/>
    <cellStyle name="20% - Ênfase5 20 3 2 2 3" xfId="35222"/>
    <cellStyle name="20% - Ênfase5 20 3 2 2 4" xfId="51580"/>
    <cellStyle name="20% - Ênfase5 20 3 2 3" xfId="17073"/>
    <cellStyle name="20% - Ênfase5 20 3 2 4" xfId="29163"/>
    <cellStyle name="20% - Ênfase5 20 3 2 5" xfId="43303"/>
    <cellStyle name="20% - Ênfase5 20 3 3" xfId="6979"/>
    <cellStyle name="20% - Ênfase5 20 3 3 2" xfId="13038"/>
    <cellStyle name="20% - Ênfase5 20 3 3 2 2" xfId="25158"/>
    <cellStyle name="20% - Ênfase5 20 3 3 2 3" xfId="37247"/>
    <cellStyle name="20% - Ênfase5 20 3 3 2 4" xfId="53605"/>
    <cellStyle name="20% - Ênfase5 20 3 3 3" xfId="19098"/>
    <cellStyle name="20% - Ênfase5 20 3 3 4" xfId="31188"/>
    <cellStyle name="20% - Ênfase5 20 3 3 5" xfId="45328"/>
    <cellStyle name="20% - Ênfase5 20 3 4" xfId="8983"/>
    <cellStyle name="20% - Ênfase5 20 3 4 2" xfId="21103"/>
    <cellStyle name="20% - Ênfase5 20 3 4 2 2" xfId="49537"/>
    <cellStyle name="20% - Ênfase5 20 3 4 3" xfId="33192"/>
    <cellStyle name="20% - Ênfase5 20 3 4 4" xfId="41260"/>
    <cellStyle name="20% - Ênfase5 20 3 5" xfId="15043"/>
    <cellStyle name="20% - Ênfase5 20 3 5 2" xfId="47489"/>
    <cellStyle name="20% - Ênfase5 20 3 6" xfId="27158"/>
    <cellStyle name="20% - Ênfase5 20 3 7" xfId="39248"/>
    <cellStyle name="20% - Ênfase5 20 3 8" xfId="2909"/>
    <cellStyle name="20% - Ênfase5 20 4" xfId="1896"/>
    <cellStyle name="20% - Ênfase5 20 4 2" xfId="5987"/>
    <cellStyle name="20% - Ênfase5 20 4 2 2" xfId="12046"/>
    <cellStyle name="20% - Ênfase5 20 4 2 2 2" xfId="24166"/>
    <cellStyle name="20% - Ênfase5 20 4 2 2 3" xfId="36255"/>
    <cellStyle name="20% - Ênfase5 20 4 2 2 4" xfId="52613"/>
    <cellStyle name="20% - Ênfase5 20 4 2 3" xfId="18106"/>
    <cellStyle name="20% - Ênfase5 20 4 2 4" xfId="30196"/>
    <cellStyle name="20% - Ênfase5 20 4 2 5" xfId="44336"/>
    <cellStyle name="20% - Ênfase5 20 4 3" xfId="7987"/>
    <cellStyle name="20% - Ênfase5 20 4 3 2" xfId="14046"/>
    <cellStyle name="20% - Ênfase5 20 4 3 2 2" xfId="26166"/>
    <cellStyle name="20% - Ênfase5 20 4 3 2 3" xfId="38255"/>
    <cellStyle name="20% - Ênfase5 20 4 3 2 4" xfId="54613"/>
    <cellStyle name="20% - Ênfase5 20 4 3 3" xfId="20106"/>
    <cellStyle name="20% - Ênfase5 20 4 3 4" xfId="32196"/>
    <cellStyle name="20% - Ênfase5 20 4 3 5" xfId="46336"/>
    <cellStyle name="20% - Ênfase5 20 4 4" xfId="10016"/>
    <cellStyle name="20% - Ênfase5 20 4 4 2" xfId="22136"/>
    <cellStyle name="20% - Ênfase5 20 4 4 2 2" xfId="50580"/>
    <cellStyle name="20% - Ênfase5 20 4 4 3" xfId="34225"/>
    <cellStyle name="20% - Ênfase5 20 4 4 4" xfId="42303"/>
    <cellStyle name="20% - Ênfase5 20 4 5" xfId="16076"/>
    <cellStyle name="20% - Ênfase5 20 4 5 2" xfId="48531"/>
    <cellStyle name="20% - Ênfase5 20 4 6" xfId="28166"/>
    <cellStyle name="20% - Ênfase5 20 4 7" xfId="40256"/>
    <cellStyle name="20% - Ênfase5 20 4 8" xfId="3954"/>
    <cellStyle name="20% - Ênfase5 20 5" xfId="4450"/>
    <cellStyle name="20% - Ênfase5 20 5 2" xfId="10510"/>
    <cellStyle name="20% - Ênfase5 20 5 2 2" xfId="22630"/>
    <cellStyle name="20% - Ênfase5 20 5 2 3" xfId="34719"/>
    <cellStyle name="20% - Ênfase5 20 5 2 4" xfId="51076"/>
    <cellStyle name="20% - Ênfase5 20 5 3" xfId="16570"/>
    <cellStyle name="20% - Ênfase5 20 5 4" xfId="28660"/>
    <cellStyle name="20% - Ênfase5 20 5 5" xfId="42799"/>
    <cellStyle name="20% - Ênfase5 20 6" xfId="6481"/>
    <cellStyle name="20% - Ênfase5 20 6 2" xfId="12540"/>
    <cellStyle name="20% - Ênfase5 20 6 2 2" xfId="24660"/>
    <cellStyle name="20% - Ênfase5 20 6 2 3" xfId="36749"/>
    <cellStyle name="20% - Ênfase5 20 6 2 4" xfId="53107"/>
    <cellStyle name="20% - Ênfase5 20 6 3" xfId="18600"/>
    <cellStyle name="20% - Ênfase5 20 6 4" xfId="30690"/>
    <cellStyle name="20% - Ênfase5 20 6 5" xfId="44830"/>
    <cellStyle name="20% - Ênfase5 20 7" xfId="8480"/>
    <cellStyle name="20% - Ênfase5 20 7 2" xfId="20600"/>
    <cellStyle name="20% - Ênfase5 20 7 2 2" xfId="49028"/>
    <cellStyle name="20% - Ênfase5 20 7 3" xfId="32689"/>
    <cellStyle name="20% - Ênfase5 20 7 4" xfId="40751"/>
    <cellStyle name="20% - Ênfase5 20 8" xfId="14540"/>
    <cellStyle name="20% - Ênfase5 20 8 2" xfId="46982"/>
    <cellStyle name="20% - Ênfase5 20 9" xfId="26660"/>
    <cellStyle name="20% - Ênfase5 21" xfId="266"/>
    <cellStyle name="20% - Ênfase5 21 10" xfId="38753"/>
    <cellStyle name="20% - Ênfase5 21 11" xfId="2404"/>
    <cellStyle name="20% - Ênfase5 21 2" xfId="1356"/>
    <cellStyle name="20% - Ênfase5 21 2 2" xfId="5453"/>
    <cellStyle name="20% - Ênfase5 21 2 2 2" xfId="11512"/>
    <cellStyle name="20% - Ênfase5 21 2 2 2 2" xfId="23632"/>
    <cellStyle name="20% - Ênfase5 21 2 2 2 3" xfId="35721"/>
    <cellStyle name="20% - Ênfase5 21 2 2 2 4" xfId="52079"/>
    <cellStyle name="20% - Ênfase5 21 2 2 3" xfId="17572"/>
    <cellStyle name="20% - Ênfase5 21 2 2 4" xfId="29662"/>
    <cellStyle name="20% - Ênfase5 21 2 2 5" xfId="43802"/>
    <cellStyle name="20% - Ênfase5 21 2 3" xfId="7478"/>
    <cellStyle name="20% - Ênfase5 21 2 3 2" xfId="13537"/>
    <cellStyle name="20% - Ênfase5 21 2 3 2 2" xfId="25657"/>
    <cellStyle name="20% - Ênfase5 21 2 3 2 3" xfId="37746"/>
    <cellStyle name="20% - Ênfase5 21 2 3 2 4" xfId="54104"/>
    <cellStyle name="20% - Ênfase5 21 2 3 3" xfId="19597"/>
    <cellStyle name="20% - Ênfase5 21 2 3 4" xfId="31687"/>
    <cellStyle name="20% - Ênfase5 21 2 3 5" xfId="45827"/>
    <cellStyle name="20% - Ênfase5 21 2 4" xfId="9482"/>
    <cellStyle name="20% - Ênfase5 21 2 4 2" xfId="21602"/>
    <cellStyle name="20% - Ênfase5 21 2 4 2 2" xfId="50045"/>
    <cellStyle name="20% - Ênfase5 21 2 4 3" xfId="33691"/>
    <cellStyle name="20% - Ênfase5 21 2 4 4" xfId="41768"/>
    <cellStyle name="20% - Ênfase5 21 2 5" xfId="15542"/>
    <cellStyle name="20% - Ênfase5 21 2 5 2" xfId="47996"/>
    <cellStyle name="20% - Ênfase5 21 2 6" xfId="27657"/>
    <cellStyle name="20% - Ênfase5 21 2 7" xfId="39747"/>
    <cellStyle name="20% - Ênfase5 21 2 8" xfId="3418"/>
    <cellStyle name="20% - Ênfase5 21 3" xfId="847"/>
    <cellStyle name="20% - Ênfase5 21 3 2" xfId="4957"/>
    <cellStyle name="20% - Ênfase5 21 3 2 2" xfId="11016"/>
    <cellStyle name="20% - Ênfase5 21 3 2 2 2" xfId="23136"/>
    <cellStyle name="20% - Ênfase5 21 3 2 2 3" xfId="35225"/>
    <cellStyle name="20% - Ênfase5 21 3 2 2 4" xfId="51583"/>
    <cellStyle name="20% - Ênfase5 21 3 2 3" xfId="17076"/>
    <cellStyle name="20% - Ênfase5 21 3 2 4" xfId="29166"/>
    <cellStyle name="20% - Ênfase5 21 3 2 5" xfId="43306"/>
    <cellStyle name="20% - Ênfase5 21 3 3" xfId="6982"/>
    <cellStyle name="20% - Ênfase5 21 3 3 2" xfId="13041"/>
    <cellStyle name="20% - Ênfase5 21 3 3 2 2" xfId="25161"/>
    <cellStyle name="20% - Ênfase5 21 3 3 2 3" xfId="37250"/>
    <cellStyle name="20% - Ênfase5 21 3 3 2 4" xfId="53608"/>
    <cellStyle name="20% - Ênfase5 21 3 3 3" xfId="19101"/>
    <cellStyle name="20% - Ênfase5 21 3 3 4" xfId="31191"/>
    <cellStyle name="20% - Ênfase5 21 3 3 5" xfId="45331"/>
    <cellStyle name="20% - Ênfase5 21 3 4" xfId="8986"/>
    <cellStyle name="20% - Ênfase5 21 3 4 2" xfId="21106"/>
    <cellStyle name="20% - Ênfase5 21 3 4 2 2" xfId="49540"/>
    <cellStyle name="20% - Ênfase5 21 3 4 3" xfId="33195"/>
    <cellStyle name="20% - Ênfase5 21 3 4 4" xfId="41263"/>
    <cellStyle name="20% - Ênfase5 21 3 5" xfId="15046"/>
    <cellStyle name="20% - Ênfase5 21 3 5 2" xfId="47492"/>
    <cellStyle name="20% - Ênfase5 21 3 6" xfId="27161"/>
    <cellStyle name="20% - Ênfase5 21 3 7" xfId="39251"/>
    <cellStyle name="20% - Ênfase5 21 3 8" xfId="2912"/>
    <cellStyle name="20% - Ênfase5 21 4" xfId="1899"/>
    <cellStyle name="20% - Ênfase5 21 4 2" xfId="5990"/>
    <cellStyle name="20% - Ênfase5 21 4 2 2" xfId="12049"/>
    <cellStyle name="20% - Ênfase5 21 4 2 2 2" xfId="24169"/>
    <cellStyle name="20% - Ênfase5 21 4 2 2 3" xfId="36258"/>
    <cellStyle name="20% - Ênfase5 21 4 2 2 4" xfId="52616"/>
    <cellStyle name="20% - Ênfase5 21 4 2 3" xfId="18109"/>
    <cellStyle name="20% - Ênfase5 21 4 2 4" xfId="30199"/>
    <cellStyle name="20% - Ênfase5 21 4 2 5" xfId="44339"/>
    <cellStyle name="20% - Ênfase5 21 4 3" xfId="7990"/>
    <cellStyle name="20% - Ênfase5 21 4 3 2" xfId="14049"/>
    <cellStyle name="20% - Ênfase5 21 4 3 2 2" xfId="26169"/>
    <cellStyle name="20% - Ênfase5 21 4 3 2 3" xfId="38258"/>
    <cellStyle name="20% - Ênfase5 21 4 3 2 4" xfId="54616"/>
    <cellStyle name="20% - Ênfase5 21 4 3 3" xfId="20109"/>
    <cellStyle name="20% - Ênfase5 21 4 3 4" xfId="32199"/>
    <cellStyle name="20% - Ênfase5 21 4 3 5" xfId="46339"/>
    <cellStyle name="20% - Ênfase5 21 4 4" xfId="10019"/>
    <cellStyle name="20% - Ênfase5 21 4 4 2" xfId="22139"/>
    <cellStyle name="20% - Ênfase5 21 4 4 2 2" xfId="50583"/>
    <cellStyle name="20% - Ênfase5 21 4 4 3" xfId="34228"/>
    <cellStyle name="20% - Ênfase5 21 4 4 4" xfId="42306"/>
    <cellStyle name="20% - Ênfase5 21 4 5" xfId="16079"/>
    <cellStyle name="20% - Ênfase5 21 4 5 2" xfId="48534"/>
    <cellStyle name="20% - Ênfase5 21 4 6" xfId="28169"/>
    <cellStyle name="20% - Ênfase5 21 4 7" xfId="40259"/>
    <cellStyle name="20% - Ênfase5 21 4 8" xfId="3957"/>
    <cellStyle name="20% - Ênfase5 21 5" xfId="4453"/>
    <cellStyle name="20% - Ênfase5 21 5 2" xfId="10513"/>
    <cellStyle name="20% - Ênfase5 21 5 2 2" xfId="22633"/>
    <cellStyle name="20% - Ênfase5 21 5 2 3" xfId="34722"/>
    <cellStyle name="20% - Ênfase5 21 5 2 4" xfId="51079"/>
    <cellStyle name="20% - Ênfase5 21 5 3" xfId="16573"/>
    <cellStyle name="20% - Ênfase5 21 5 4" xfId="28663"/>
    <cellStyle name="20% - Ênfase5 21 5 5" xfId="42802"/>
    <cellStyle name="20% - Ênfase5 21 6" xfId="6484"/>
    <cellStyle name="20% - Ênfase5 21 6 2" xfId="12543"/>
    <cellStyle name="20% - Ênfase5 21 6 2 2" xfId="24663"/>
    <cellStyle name="20% - Ênfase5 21 6 2 3" xfId="36752"/>
    <cellStyle name="20% - Ênfase5 21 6 2 4" xfId="53110"/>
    <cellStyle name="20% - Ênfase5 21 6 3" xfId="18603"/>
    <cellStyle name="20% - Ênfase5 21 6 4" xfId="30693"/>
    <cellStyle name="20% - Ênfase5 21 6 5" xfId="44833"/>
    <cellStyle name="20% - Ênfase5 21 7" xfId="8483"/>
    <cellStyle name="20% - Ênfase5 21 7 2" xfId="20603"/>
    <cellStyle name="20% - Ênfase5 21 7 2 2" xfId="49031"/>
    <cellStyle name="20% - Ênfase5 21 7 3" xfId="32692"/>
    <cellStyle name="20% - Ênfase5 21 7 4" xfId="40754"/>
    <cellStyle name="20% - Ênfase5 21 8" xfId="14543"/>
    <cellStyle name="20% - Ênfase5 21 8 2" xfId="46985"/>
    <cellStyle name="20% - Ênfase5 21 9" xfId="26663"/>
    <cellStyle name="20% - Ênfase5 22" xfId="32"/>
    <cellStyle name="20% - Ênfase5 3" xfId="272"/>
    <cellStyle name="20% - Ênfase5 3 10" xfId="26669"/>
    <cellStyle name="20% - Ênfase5 3 11" xfId="38759"/>
    <cellStyle name="20% - Ênfase5 3 12" xfId="2410"/>
    <cellStyle name="20% - Ênfase5 3 2" xfId="169"/>
    <cellStyle name="20% - Ênfase5 3 2 10" xfId="38663"/>
    <cellStyle name="20% - Ênfase5 3 2 11" xfId="2313"/>
    <cellStyle name="20% - Ênfase5 3 2 2" xfId="1265"/>
    <cellStyle name="20% - Ênfase5 3 2 2 2" xfId="5363"/>
    <cellStyle name="20% - Ênfase5 3 2 2 2 2" xfId="11422"/>
    <cellStyle name="20% - Ênfase5 3 2 2 2 2 2" xfId="23542"/>
    <cellStyle name="20% - Ênfase5 3 2 2 2 2 3" xfId="35631"/>
    <cellStyle name="20% - Ênfase5 3 2 2 2 2 4" xfId="51989"/>
    <cellStyle name="20% - Ênfase5 3 2 2 2 3" xfId="17482"/>
    <cellStyle name="20% - Ênfase5 3 2 2 2 4" xfId="29572"/>
    <cellStyle name="20% - Ênfase5 3 2 2 2 5" xfId="43712"/>
    <cellStyle name="20% - Ênfase5 3 2 2 3" xfId="7388"/>
    <cellStyle name="20% - Ênfase5 3 2 2 3 2" xfId="13447"/>
    <cellStyle name="20% - Ênfase5 3 2 2 3 2 2" xfId="25567"/>
    <cellStyle name="20% - Ênfase5 3 2 2 3 2 3" xfId="37656"/>
    <cellStyle name="20% - Ênfase5 3 2 2 3 2 4" xfId="54014"/>
    <cellStyle name="20% - Ênfase5 3 2 2 3 3" xfId="19507"/>
    <cellStyle name="20% - Ênfase5 3 2 2 3 4" xfId="31597"/>
    <cellStyle name="20% - Ênfase5 3 2 2 3 5" xfId="45737"/>
    <cellStyle name="20% - Ênfase5 3 2 2 4" xfId="9392"/>
    <cellStyle name="20% - Ênfase5 3 2 2 4 2" xfId="21512"/>
    <cellStyle name="20% - Ênfase5 3 2 2 4 2 2" xfId="49954"/>
    <cellStyle name="20% - Ênfase5 3 2 2 4 3" xfId="33601"/>
    <cellStyle name="20% - Ênfase5 3 2 2 4 4" xfId="41677"/>
    <cellStyle name="20% - Ênfase5 3 2 2 5" xfId="15452"/>
    <cellStyle name="20% - Ênfase5 3 2 2 5 2" xfId="47905"/>
    <cellStyle name="20% - Ênfase5 3 2 2 6" xfId="27567"/>
    <cellStyle name="20% - Ênfase5 3 2 2 7" xfId="39657"/>
    <cellStyle name="20% - Ênfase5 3 2 2 8" xfId="3327"/>
    <cellStyle name="20% - Ênfase5 3 2 3" xfId="756"/>
    <cellStyle name="20% - Ênfase5 3 2 3 2" xfId="4867"/>
    <cellStyle name="20% - Ênfase5 3 2 3 2 2" xfId="10926"/>
    <cellStyle name="20% - Ênfase5 3 2 3 2 2 2" xfId="23046"/>
    <cellStyle name="20% - Ênfase5 3 2 3 2 2 3" xfId="35135"/>
    <cellStyle name="20% - Ênfase5 3 2 3 2 2 4" xfId="51493"/>
    <cellStyle name="20% - Ênfase5 3 2 3 2 3" xfId="16986"/>
    <cellStyle name="20% - Ênfase5 3 2 3 2 4" xfId="29076"/>
    <cellStyle name="20% - Ênfase5 3 2 3 2 5" xfId="43216"/>
    <cellStyle name="20% - Ênfase5 3 2 3 3" xfId="6892"/>
    <cellStyle name="20% - Ênfase5 3 2 3 3 2" xfId="12951"/>
    <cellStyle name="20% - Ênfase5 3 2 3 3 2 2" xfId="25071"/>
    <cellStyle name="20% - Ênfase5 3 2 3 3 2 3" xfId="37160"/>
    <cellStyle name="20% - Ênfase5 3 2 3 3 2 4" xfId="53518"/>
    <cellStyle name="20% - Ênfase5 3 2 3 3 3" xfId="19011"/>
    <cellStyle name="20% - Ênfase5 3 2 3 3 4" xfId="31101"/>
    <cellStyle name="20% - Ênfase5 3 2 3 3 5" xfId="45241"/>
    <cellStyle name="20% - Ênfase5 3 2 3 4" xfId="8896"/>
    <cellStyle name="20% - Ênfase5 3 2 3 4 2" xfId="21016"/>
    <cellStyle name="20% - Ênfase5 3 2 3 4 2 2" xfId="49449"/>
    <cellStyle name="20% - Ênfase5 3 2 3 4 3" xfId="33105"/>
    <cellStyle name="20% - Ênfase5 3 2 3 4 4" xfId="41172"/>
    <cellStyle name="20% - Ênfase5 3 2 3 5" xfId="14956"/>
    <cellStyle name="20% - Ênfase5 3 2 3 5 2" xfId="47401"/>
    <cellStyle name="20% - Ênfase5 3 2 3 6" xfId="27071"/>
    <cellStyle name="20% - Ênfase5 3 2 3 7" xfId="39161"/>
    <cellStyle name="20% - Ênfase5 3 2 3 8" xfId="2821"/>
    <cellStyle name="20% - Ênfase5 3 2 4" xfId="1808"/>
    <cellStyle name="20% - Ênfase5 3 2 4 2" xfId="5900"/>
    <cellStyle name="20% - Ênfase5 3 2 4 2 2" xfId="11959"/>
    <cellStyle name="20% - Ênfase5 3 2 4 2 2 2" xfId="24079"/>
    <cellStyle name="20% - Ênfase5 3 2 4 2 2 3" xfId="36168"/>
    <cellStyle name="20% - Ênfase5 3 2 4 2 2 4" xfId="52526"/>
    <cellStyle name="20% - Ênfase5 3 2 4 2 3" xfId="18019"/>
    <cellStyle name="20% - Ênfase5 3 2 4 2 4" xfId="30109"/>
    <cellStyle name="20% - Ênfase5 3 2 4 2 5" xfId="44249"/>
    <cellStyle name="20% - Ênfase5 3 2 4 3" xfId="7900"/>
    <cellStyle name="20% - Ênfase5 3 2 4 3 2" xfId="13959"/>
    <cellStyle name="20% - Ênfase5 3 2 4 3 2 2" xfId="26079"/>
    <cellStyle name="20% - Ênfase5 3 2 4 3 2 3" xfId="38168"/>
    <cellStyle name="20% - Ênfase5 3 2 4 3 2 4" xfId="54526"/>
    <cellStyle name="20% - Ênfase5 3 2 4 3 3" xfId="20019"/>
    <cellStyle name="20% - Ênfase5 3 2 4 3 4" xfId="32109"/>
    <cellStyle name="20% - Ênfase5 3 2 4 3 5" xfId="46249"/>
    <cellStyle name="20% - Ênfase5 3 2 4 4" xfId="9929"/>
    <cellStyle name="20% - Ênfase5 3 2 4 4 2" xfId="22049"/>
    <cellStyle name="20% - Ênfase5 3 2 4 4 2 2" xfId="50492"/>
    <cellStyle name="20% - Ênfase5 3 2 4 4 3" xfId="34138"/>
    <cellStyle name="20% - Ênfase5 3 2 4 4 4" xfId="42215"/>
    <cellStyle name="20% - Ênfase5 3 2 4 5" xfId="15989"/>
    <cellStyle name="20% - Ênfase5 3 2 4 5 2" xfId="48443"/>
    <cellStyle name="20% - Ênfase5 3 2 4 6" xfId="28079"/>
    <cellStyle name="20% - Ênfase5 3 2 4 7" xfId="40169"/>
    <cellStyle name="20% - Ênfase5 3 2 4 8" xfId="3866"/>
    <cellStyle name="20% - Ênfase5 3 2 5" xfId="4363"/>
    <cellStyle name="20% - Ênfase5 3 2 5 2" xfId="10423"/>
    <cellStyle name="20% - Ênfase5 3 2 5 2 2" xfId="22543"/>
    <cellStyle name="20% - Ênfase5 3 2 5 2 3" xfId="34632"/>
    <cellStyle name="20% - Ênfase5 3 2 5 2 4" xfId="50989"/>
    <cellStyle name="20% - Ênfase5 3 2 5 3" xfId="16483"/>
    <cellStyle name="20% - Ênfase5 3 2 5 4" xfId="28573"/>
    <cellStyle name="20% - Ênfase5 3 2 5 5" xfId="42712"/>
    <cellStyle name="20% - Ênfase5 3 2 6" xfId="6394"/>
    <cellStyle name="20% - Ênfase5 3 2 6 2" xfId="12453"/>
    <cellStyle name="20% - Ênfase5 3 2 6 2 2" xfId="24573"/>
    <cellStyle name="20% - Ênfase5 3 2 6 2 3" xfId="36662"/>
    <cellStyle name="20% - Ênfase5 3 2 6 2 4" xfId="53020"/>
    <cellStyle name="20% - Ênfase5 3 2 6 3" xfId="18513"/>
    <cellStyle name="20% - Ênfase5 3 2 6 4" xfId="30603"/>
    <cellStyle name="20% - Ênfase5 3 2 6 5" xfId="44743"/>
    <cellStyle name="20% - Ênfase5 3 2 7" xfId="8393"/>
    <cellStyle name="20% - Ênfase5 3 2 7 2" xfId="20513"/>
    <cellStyle name="20% - Ênfase5 3 2 7 2 2" xfId="48940"/>
    <cellStyle name="20% - Ênfase5 3 2 7 3" xfId="32602"/>
    <cellStyle name="20% - Ênfase5 3 2 7 4" xfId="40663"/>
    <cellStyle name="20% - Ênfase5 3 2 8" xfId="14453"/>
    <cellStyle name="20% - Ênfase5 3 2 8 2" xfId="46894"/>
    <cellStyle name="20% - Ênfase5 3 2 9" xfId="26573"/>
    <cellStyle name="20% - Ênfase5 3 3" xfId="1362"/>
    <cellStyle name="20% - Ênfase5 3 3 2" xfId="5459"/>
    <cellStyle name="20% - Ênfase5 3 3 2 2" xfId="11518"/>
    <cellStyle name="20% - Ênfase5 3 3 2 2 2" xfId="23638"/>
    <cellStyle name="20% - Ênfase5 3 3 2 2 3" xfId="35727"/>
    <cellStyle name="20% - Ênfase5 3 3 2 2 4" xfId="52085"/>
    <cellStyle name="20% - Ênfase5 3 3 2 3" xfId="17578"/>
    <cellStyle name="20% - Ênfase5 3 3 2 4" xfId="29668"/>
    <cellStyle name="20% - Ênfase5 3 3 2 5" xfId="43808"/>
    <cellStyle name="20% - Ênfase5 3 3 3" xfId="7484"/>
    <cellStyle name="20% - Ênfase5 3 3 3 2" xfId="13543"/>
    <cellStyle name="20% - Ênfase5 3 3 3 2 2" xfId="25663"/>
    <cellStyle name="20% - Ênfase5 3 3 3 2 3" xfId="37752"/>
    <cellStyle name="20% - Ênfase5 3 3 3 2 4" xfId="54110"/>
    <cellStyle name="20% - Ênfase5 3 3 3 3" xfId="19603"/>
    <cellStyle name="20% - Ênfase5 3 3 3 4" xfId="31693"/>
    <cellStyle name="20% - Ênfase5 3 3 3 5" xfId="45833"/>
    <cellStyle name="20% - Ênfase5 3 3 4" xfId="9488"/>
    <cellStyle name="20% - Ênfase5 3 3 4 2" xfId="21608"/>
    <cellStyle name="20% - Ênfase5 3 3 4 2 2" xfId="50051"/>
    <cellStyle name="20% - Ênfase5 3 3 4 3" xfId="33697"/>
    <cellStyle name="20% - Ênfase5 3 3 4 4" xfId="41774"/>
    <cellStyle name="20% - Ênfase5 3 3 5" xfId="15548"/>
    <cellStyle name="20% - Ênfase5 3 3 5 2" xfId="48002"/>
    <cellStyle name="20% - Ênfase5 3 3 6" xfId="27663"/>
    <cellStyle name="20% - Ênfase5 3 3 7" xfId="39753"/>
    <cellStyle name="20% - Ênfase5 3 3 8" xfId="3424"/>
    <cellStyle name="20% - Ênfase5 3 4" xfId="853"/>
    <cellStyle name="20% - Ênfase5 3 4 2" xfId="4963"/>
    <cellStyle name="20% - Ênfase5 3 4 2 2" xfId="11022"/>
    <cellStyle name="20% - Ênfase5 3 4 2 2 2" xfId="23142"/>
    <cellStyle name="20% - Ênfase5 3 4 2 2 3" xfId="35231"/>
    <cellStyle name="20% - Ênfase5 3 4 2 2 4" xfId="51589"/>
    <cellStyle name="20% - Ênfase5 3 4 2 3" xfId="17082"/>
    <cellStyle name="20% - Ênfase5 3 4 2 4" xfId="29172"/>
    <cellStyle name="20% - Ênfase5 3 4 2 5" xfId="43312"/>
    <cellStyle name="20% - Ênfase5 3 4 3" xfId="6988"/>
    <cellStyle name="20% - Ênfase5 3 4 3 2" xfId="13047"/>
    <cellStyle name="20% - Ênfase5 3 4 3 2 2" xfId="25167"/>
    <cellStyle name="20% - Ênfase5 3 4 3 2 3" xfId="37256"/>
    <cellStyle name="20% - Ênfase5 3 4 3 2 4" xfId="53614"/>
    <cellStyle name="20% - Ênfase5 3 4 3 3" xfId="19107"/>
    <cellStyle name="20% - Ênfase5 3 4 3 4" xfId="31197"/>
    <cellStyle name="20% - Ênfase5 3 4 3 5" xfId="45337"/>
    <cellStyle name="20% - Ênfase5 3 4 4" xfId="8992"/>
    <cellStyle name="20% - Ênfase5 3 4 4 2" xfId="21112"/>
    <cellStyle name="20% - Ênfase5 3 4 4 2 2" xfId="49546"/>
    <cellStyle name="20% - Ênfase5 3 4 4 3" xfId="33201"/>
    <cellStyle name="20% - Ênfase5 3 4 4 4" xfId="41269"/>
    <cellStyle name="20% - Ênfase5 3 4 5" xfId="15052"/>
    <cellStyle name="20% - Ênfase5 3 4 5 2" xfId="47498"/>
    <cellStyle name="20% - Ênfase5 3 4 6" xfId="27167"/>
    <cellStyle name="20% - Ênfase5 3 4 7" xfId="39257"/>
    <cellStyle name="20% - Ênfase5 3 4 8" xfId="2918"/>
    <cellStyle name="20% - Ênfase5 3 5" xfId="1905"/>
    <cellStyle name="20% - Ênfase5 3 5 2" xfId="5996"/>
    <cellStyle name="20% - Ênfase5 3 5 2 2" xfId="12055"/>
    <cellStyle name="20% - Ênfase5 3 5 2 2 2" xfId="24175"/>
    <cellStyle name="20% - Ênfase5 3 5 2 2 3" xfId="36264"/>
    <cellStyle name="20% - Ênfase5 3 5 2 2 4" xfId="52622"/>
    <cellStyle name="20% - Ênfase5 3 5 2 3" xfId="18115"/>
    <cellStyle name="20% - Ênfase5 3 5 2 4" xfId="30205"/>
    <cellStyle name="20% - Ênfase5 3 5 2 5" xfId="44345"/>
    <cellStyle name="20% - Ênfase5 3 5 3" xfId="7996"/>
    <cellStyle name="20% - Ênfase5 3 5 3 2" xfId="14055"/>
    <cellStyle name="20% - Ênfase5 3 5 3 2 2" xfId="26175"/>
    <cellStyle name="20% - Ênfase5 3 5 3 2 3" xfId="38264"/>
    <cellStyle name="20% - Ênfase5 3 5 3 2 4" xfId="54622"/>
    <cellStyle name="20% - Ênfase5 3 5 3 3" xfId="20115"/>
    <cellStyle name="20% - Ênfase5 3 5 3 4" xfId="32205"/>
    <cellStyle name="20% - Ênfase5 3 5 3 5" xfId="46345"/>
    <cellStyle name="20% - Ênfase5 3 5 4" xfId="10025"/>
    <cellStyle name="20% - Ênfase5 3 5 4 2" xfId="22145"/>
    <cellStyle name="20% - Ênfase5 3 5 4 2 2" xfId="50589"/>
    <cellStyle name="20% - Ênfase5 3 5 4 3" xfId="34234"/>
    <cellStyle name="20% - Ênfase5 3 5 4 4" xfId="42312"/>
    <cellStyle name="20% - Ênfase5 3 5 5" xfId="16085"/>
    <cellStyle name="20% - Ênfase5 3 5 5 2" xfId="48540"/>
    <cellStyle name="20% - Ênfase5 3 5 6" xfId="28175"/>
    <cellStyle name="20% - Ênfase5 3 5 7" xfId="40265"/>
    <cellStyle name="20% - Ênfase5 3 5 8" xfId="3963"/>
    <cellStyle name="20% - Ênfase5 3 6" xfId="4459"/>
    <cellStyle name="20% - Ênfase5 3 6 2" xfId="10519"/>
    <cellStyle name="20% - Ênfase5 3 6 2 2" xfId="22639"/>
    <cellStyle name="20% - Ênfase5 3 6 2 3" xfId="34728"/>
    <cellStyle name="20% - Ênfase5 3 6 2 4" xfId="51085"/>
    <cellStyle name="20% - Ênfase5 3 6 3" xfId="16579"/>
    <cellStyle name="20% - Ênfase5 3 6 4" xfId="28669"/>
    <cellStyle name="20% - Ênfase5 3 6 5" xfId="42808"/>
    <cellStyle name="20% - Ênfase5 3 7" xfId="6490"/>
    <cellStyle name="20% - Ênfase5 3 7 2" xfId="12549"/>
    <cellStyle name="20% - Ênfase5 3 7 2 2" xfId="24669"/>
    <cellStyle name="20% - Ênfase5 3 7 2 3" xfId="36758"/>
    <cellStyle name="20% - Ênfase5 3 7 2 4" xfId="53116"/>
    <cellStyle name="20% - Ênfase5 3 7 3" xfId="18609"/>
    <cellStyle name="20% - Ênfase5 3 7 4" xfId="30699"/>
    <cellStyle name="20% - Ênfase5 3 7 5" xfId="44839"/>
    <cellStyle name="20% - Ênfase5 3 8" xfId="8489"/>
    <cellStyle name="20% - Ênfase5 3 8 2" xfId="20609"/>
    <cellStyle name="20% - Ênfase5 3 8 2 2" xfId="49037"/>
    <cellStyle name="20% - Ênfase5 3 8 3" xfId="32698"/>
    <cellStyle name="20% - Ênfase5 3 8 4" xfId="40760"/>
    <cellStyle name="20% - Ênfase5 3 9" xfId="14549"/>
    <cellStyle name="20% - Ênfase5 3 9 2" xfId="46991"/>
    <cellStyle name="20% - Ênfase5 4" xfId="274"/>
    <cellStyle name="20% - Ênfase5 4 10" xfId="26671"/>
    <cellStyle name="20% - Ênfase5 4 11" xfId="38761"/>
    <cellStyle name="20% - Ênfase5 4 12" xfId="2412"/>
    <cellStyle name="20% - Ênfase5 4 2" xfId="278"/>
    <cellStyle name="20% - Ênfase5 4 2 10" xfId="38764"/>
    <cellStyle name="20% - Ênfase5 4 2 11" xfId="2415"/>
    <cellStyle name="20% - Ênfase5 4 2 2" xfId="1367"/>
    <cellStyle name="20% - Ênfase5 4 2 2 2" xfId="5464"/>
    <cellStyle name="20% - Ênfase5 4 2 2 2 2" xfId="11523"/>
    <cellStyle name="20% - Ênfase5 4 2 2 2 2 2" xfId="23643"/>
    <cellStyle name="20% - Ênfase5 4 2 2 2 2 3" xfId="35732"/>
    <cellStyle name="20% - Ênfase5 4 2 2 2 2 4" xfId="52090"/>
    <cellStyle name="20% - Ênfase5 4 2 2 2 3" xfId="17583"/>
    <cellStyle name="20% - Ênfase5 4 2 2 2 4" xfId="29673"/>
    <cellStyle name="20% - Ênfase5 4 2 2 2 5" xfId="43813"/>
    <cellStyle name="20% - Ênfase5 4 2 2 3" xfId="7489"/>
    <cellStyle name="20% - Ênfase5 4 2 2 3 2" xfId="13548"/>
    <cellStyle name="20% - Ênfase5 4 2 2 3 2 2" xfId="25668"/>
    <cellStyle name="20% - Ênfase5 4 2 2 3 2 3" xfId="37757"/>
    <cellStyle name="20% - Ênfase5 4 2 2 3 2 4" xfId="54115"/>
    <cellStyle name="20% - Ênfase5 4 2 2 3 3" xfId="19608"/>
    <cellStyle name="20% - Ênfase5 4 2 2 3 4" xfId="31698"/>
    <cellStyle name="20% - Ênfase5 4 2 2 3 5" xfId="45838"/>
    <cellStyle name="20% - Ênfase5 4 2 2 4" xfId="9493"/>
    <cellStyle name="20% - Ênfase5 4 2 2 4 2" xfId="21613"/>
    <cellStyle name="20% - Ênfase5 4 2 2 4 2 2" xfId="50056"/>
    <cellStyle name="20% - Ênfase5 4 2 2 4 3" xfId="33702"/>
    <cellStyle name="20% - Ênfase5 4 2 2 4 4" xfId="41779"/>
    <cellStyle name="20% - Ênfase5 4 2 2 5" xfId="15553"/>
    <cellStyle name="20% - Ênfase5 4 2 2 5 2" xfId="48007"/>
    <cellStyle name="20% - Ênfase5 4 2 2 6" xfId="27668"/>
    <cellStyle name="20% - Ênfase5 4 2 2 7" xfId="39758"/>
    <cellStyle name="20% - Ênfase5 4 2 2 8" xfId="3429"/>
    <cellStyle name="20% - Ênfase5 4 2 3" xfId="858"/>
    <cellStyle name="20% - Ênfase5 4 2 3 2" xfId="4968"/>
    <cellStyle name="20% - Ênfase5 4 2 3 2 2" xfId="11027"/>
    <cellStyle name="20% - Ênfase5 4 2 3 2 2 2" xfId="23147"/>
    <cellStyle name="20% - Ênfase5 4 2 3 2 2 3" xfId="35236"/>
    <cellStyle name="20% - Ênfase5 4 2 3 2 2 4" xfId="51594"/>
    <cellStyle name="20% - Ênfase5 4 2 3 2 3" xfId="17087"/>
    <cellStyle name="20% - Ênfase5 4 2 3 2 4" xfId="29177"/>
    <cellStyle name="20% - Ênfase5 4 2 3 2 5" xfId="43317"/>
    <cellStyle name="20% - Ênfase5 4 2 3 3" xfId="6993"/>
    <cellStyle name="20% - Ênfase5 4 2 3 3 2" xfId="13052"/>
    <cellStyle name="20% - Ênfase5 4 2 3 3 2 2" xfId="25172"/>
    <cellStyle name="20% - Ênfase5 4 2 3 3 2 3" xfId="37261"/>
    <cellStyle name="20% - Ênfase5 4 2 3 3 2 4" xfId="53619"/>
    <cellStyle name="20% - Ênfase5 4 2 3 3 3" xfId="19112"/>
    <cellStyle name="20% - Ênfase5 4 2 3 3 4" xfId="31202"/>
    <cellStyle name="20% - Ênfase5 4 2 3 3 5" xfId="45342"/>
    <cellStyle name="20% - Ênfase5 4 2 3 4" xfId="8997"/>
    <cellStyle name="20% - Ênfase5 4 2 3 4 2" xfId="21117"/>
    <cellStyle name="20% - Ênfase5 4 2 3 4 2 2" xfId="49551"/>
    <cellStyle name="20% - Ênfase5 4 2 3 4 3" xfId="33206"/>
    <cellStyle name="20% - Ênfase5 4 2 3 4 4" xfId="41274"/>
    <cellStyle name="20% - Ênfase5 4 2 3 5" xfId="15057"/>
    <cellStyle name="20% - Ênfase5 4 2 3 5 2" xfId="47503"/>
    <cellStyle name="20% - Ênfase5 4 2 3 6" xfId="27172"/>
    <cellStyle name="20% - Ênfase5 4 2 3 7" xfId="39262"/>
    <cellStyle name="20% - Ênfase5 4 2 3 8" xfId="2923"/>
    <cellStyle name="20% - Ênfase5 4 2 4" xfId="1910"/>
    <cellStyle name="20% - Ênfase5 4 2 4 2" xfId="6001"/>
    <cellStyle name="20% - Ênfase5 4 2 4 2 2" xfId="12060"/>
    <cellStyle name="20% - Ênfase5 4 2 4 2 2 2" xfId="24180"/>
    <cellStyle name="20% - Ênfase5 4 2 4 2 2 3" xfId="36269"/>
    <cellStyle name="20% - Ênfase5 4 2 4 2 2 4" xfId="52627"/>
    <cellStyle name="20% - Ênfase5 4 2 4 2 3" xfId="18120"/>
    <cellStyle name="20% - Ênfase5 4 2 4 2 4" xfId="30210"/>
    <cellStyle name="20% - Ênfase5 4 2 4 2 5" xfId="44350"/>
    <cellStyle name="20% - Ênfase5 4 2 4 3" xfId="8001"/>
    <cellStyle name="20% - Ênfase5 4 2 4 3 2" xfId="14060"/>
    <cellStyle name="20% - Ênfase5 4 2 4 3 2 2" xfId="26180"/>
    <cellStyle name="20% - Ênfase5 4 2 4 3 2 3" xfId="38269"/>
    <cellStyle name="20% - Ênfase5 4 2 4 3 2 4" xfId="54627"/>
    <cellStyle name="20% - Ênfase5 4 2 4 3 3" xfId="20120"/>
    <cellStyle name="20% - Ênfase5 4 2 4 3 4" xfId="32210"/>
    <cellStyle name="20% - Ênfase5 4 2 4 3 5" xfId="46350"/>
    <cellStyle name="20% - Ênfase5 4 2 4 4" xfId="10030"/>
    <cellStyle name="20% - Ênfase5 4 2 4 4 2" xfId="22150"/>
    <cellStyle name="20% - Ênfase5 4 2 4 4 2 2" xfId="50594"/>
    <cellStyle name="20% - Ênfase5 4 2 4 4 3" xfId="34239"/>
    <cellStyle name="20% - Ênfase5 4 2 4 4 4" xfId="42317"/>
    <cellStyle name="20% - Ênfase5 4 2 4 5" xfId="16090"/>
    <cellStyle name="20% - Ênfase5 4 2 4 5 2" xfId="48545"/>
    <cellStyle name="20% - Ênfase5 4 2 4 6" xfId="28180"/>
    <cellStyle name="20% - Ênfase5 4 2 4 7" xfId="40270"/>
    <cellStyle name="20% - Ênfase5 4 2 4 8" xfId="3968"/>
    <cellStyle name="20% - Ênfase5 4 2 5" xfId="4464"/>
    <cellStyle name="20% - Ênfase5 4 2 5 2" xfId="10524"/>
    <cellStyle name="20% - Ênfase5 4 2 5 2 2" xfId="22644"/>
    <cellStyle name="20% - Ênfase5 4 2 5 2 3" xfId="34733"/>
    <cellStyle name="20% - Ênfase5 4 2 5 2 4" xfId="51090"/>
    <cellStyle name="20% - Ênfase5 4 2 5 3" xfId="16584"/>
    <cellStyle name="20% - Ênfase5 4 2 5 4" xfId="28674"/>
    <cellStyle name="20% - Ênfase5 4 2 5 5" xfId="42813"/>
    <cellStyle name="20% - Ênfase5 4 2 6" xfId="6495"/>
    <cellStyle name="20% - Ênfase5 4 2 6 2" xfId="12554"/>
    <cellStyle name="20% - Ênfase5 4 2 6 2 2" xfId="24674"/>
    <cellStyle name="20% - Ênfase5 4 2 6 2 3" xfId="36763"/>
    <cellStyle name="20% - Ênfase5 4 2 6 2 4" xfId="53121"/>
    <cellStyle name="20% - Ênfase5 4 2 6 3" xfId="18614"/>
    <cellStyle name="20% - Ênfase5 4 2 6 4" xfId="30704"/>
    <cellStyle name="20% - Ênfase5 4 2 6 5" xfId="44844"/>
    <cellStyle name="20% - Ênfase5 4 2 7" xfId="8494"/>
    <cellStyle name="20% - Ênfase5 4 2 7 2" xfId="20614"/>
    <cellStyle name="20% - Ênfase5 4 2 7 2 2" xfId="49042"/>
    <cellStyle name="20% - Ênfase5 4 2 7 3" xfId="32703"/>
    <cellStyle name="20% - Ênfase5 4 2 7 4" xfId="40765"/>
    <cellStyle name="20% - Ênfase5 4 2 8" xfId="14554"/>
    <cellStyle name="20% - Ênfase5 4 2 8 2" xfId="46996"/>
    <cellStyle name="20% - Ênfase5 4 2 9" xfId="26674"/>
    <cellStyle name="20% - Ênfase5 4 3" xfId="1364"/>
    <cellStyle name="20% - Ênfase5 4 3 2" xfId="5461"/>
    <cellStyle name="20% - Ênfase5 4 3 2 2" xfId="11520"/>
    <cellStyle name="20% - Ênfase5 4 3 2 2 2" xfId="23640"/>
    <cellStyle name="20% - Ênfase5 4 3 2 2 3" xfId="35729"/>
    <cellStyle name="20% - Ênfase5 4 3 2 2 4" xfId="52087"/>
    <cellStyle name="20% - Ênfase5 4 3 2 3" xfId="17580"/>
    <cellStyle name="20% - Ênfase5 4 3 2 4" xfId="29670"/>
    <cellStyle name="20% - Ênfase5 4 3 2 5" xfId="43810"/>
    <cellStyle name="20% - Ênfase5 4 3 3" xfId="7486"/>
    <cellStyle name="20% - Ênfase5 4 3 3 2" xfId="13545"/>
    <cellStyle name="20% - Ênfase5 4 3 3 2 2" xfId="25665"/>
    <cellStyle name="20% - Ênfase5 4 3 3 2 3" xfId="37754"/>
    <cellStyle name="20% - Ênfase5 4 3 3 2 4" xfId="54112"/>
    <cellStyle name="20% - Ênfase5 4 3 3 3" xfId="19605"/>
    <cellStyle name="20% - Ênfase5 4 3 3 4" xfId="31695"/>
    <cellStyle name="20% - Ênfase5 4 3 3 5" xfId="45835"/>
    <cellStyle name="20% - Ênfase5 4 3 4" xfId="9490"/>
    <cellStyle name="20% - Ênfase5 4 3 4 2" xfId="21610"/>
    <cellStyle name="20% - Ênfase5 4 3 4 2 2" xfId="50053"/>
    <cellStyle name="20% - Ênfase5 4 3 4 3" xfId="33699"/>
    <cellStyle name="20% - Ênfase5 4 3 4 4" xfId="41776"/>
    <cellStyle name="20% - Ênfase5 4 3 5" xfId="15550"/>
    <cellStyle name="20% - Ênfase5 4 3 5 2" xfId="48004"/>
    <cellStyle name="20% - Ênfase5 4 3 6" xfId="27665"/>
    <cellStyle name="20% - Ênfase5 4 3 7" xfId="39755"/>
    <cellStyle name="20% - Ênfase5 4 3 8" xfId="3426"/>
    <cellStyle name="20% - Ênfase5 4 4" xfId="855"/>
    <cellStyle name="20% - Ênfase5 4 4 2" xfId="4965"/>
    <cellStyle name="20% - Ênfase5 4 4 2 2" xfId="11024"/>
    <cellStyle name="20% - Ênfase5 4 4 2 2 2" xfId="23144"/>
    <cellStyle name="20% - Ênfase5 4 4 2 2 3" xfId="35233"/>
    <cellStyle name="20% - Ênfase5 4 4 2 2 4" xfId="51591"/>
    <cellStyle name="20% - Ênfase5 4 4 2 3" xfId="17084"/>
    <cellStyle name="20% - Ênfase5 4 4 2 4" xfId="29174"/>
    <cellStyle name="20% - Ênfase5 4 4 2 5" xfId="43314"/>
    <cellStyle name="20% - Ênfase5 4 4 3" xfId="6990"/>
    <cellStyle name="20% - Ênfase5 4 4 3 2" xfId="13049"/>
    <cellStyle name="20% - Ênfase5 4 4 3 2 2" xfId="25169"/>
    <cellStyle name="20% - Ênfase5 4 4 3 2 3" xfId="37258"/>
    <cellStyle name="20% - Ênfase5 4 4 3 2 4" xfId="53616"/>
    <cellStyle name="20% - Ênfase5 4 4 3 3" xfId="19109"/>
    <cellStyle name="20% - Ênfase5 4 4 3 4" xfId="31199"/>
    <cellStyle name="20% - Ênfase5 4 4 3 5" xfId="45339"/>
    <cellStyle name="20% - Ênfase5 4 4 4" xfId="8994"/>
    <cellStyle name="20% - Ênfase5 4 4 4 2" xfId="21114"/>
    <cellStyle name="20% - Ênfase5 4 4 4 2 2" xfId="49548"/>
    <cellStyle name="20% - Ênfase5 4 4 4 3" xfId="33203"/>
    <cellStyle name="20% - Ênfase5 4 4 4 4" xfId="41271"/>
    <cellStyle name="20% - Ênfase5 4 4 5" xfId="15054"/>
    <cellStyle name="20% - Ênfase5 4 4 5 2" xfId="47500"/>
    <cellStyle name="20% - Ênfase5 4 4 6" xfId="27169"/>
    <cellStyle name="20% - Ênfase5 4 4 7" xfId="39259"/>
    <cellStyle name="20% - Ênfase5 4 4 8" xfId="2920"/>
    <cellStyle name="20% - Ênfase5 4 5" xfId="1907"/>
    <cellStyle name="20% - Ênfase5 4 5 2" xfId="5998"/>
    <cellStyle name="20% - Ênfase5 4 5 2 2" xfId="12057"/>
    <cellStyle name="20% - Ênfase5 4 5 2 2 2" xfId="24177"/>
    <cellStyle name="20% - Ênfase5 4 5 2 2 3" xfId="36266"/>
    <cellStyle name="20% - Ênfase5 4 5 2 2 4" xfId="52624"/>
    <cellStyle name="20% - Ênfase5 4 5 2 3" xfId="18117"/>
    <cellStyle name="20% - Ênfase5 4 5 2 4" xfId="30207"/>
    <cellStyle name="20% - Ênfase5 4 5 2 5" xfId="44347"/>
    <cellStyle name="20% - Ênfase5 4 5 3" xfId="7998"/>
    <cellStyle name="20% - Ênfase5 4 5 3 2" xfId="14057"/>
    <cellStyle name="20% - Ênfase5 4 5 3 2 2" xfId="26177"/>
    <cellStyle name="20% - Ênfase5 4 5 3 2 3" xfId="38266"/>
    <cellStyle name="20% - Ênfase5 4 5 3 2 4" xfId="54624"/>
    <cellStyle name="20% - Ênfase5 4 5 3 3" xfId="20117"/>
    <cellStyle name="20% - Ênfase5 4 5 3 4" xfId="32207"/>
    <cellStyle name="20% - Ênfase5 4 5 3 5" xfId="46347"/>
    <cellStyle name="20% - Ênfase5 4 5 4" xfId="10027"/>
    <cellStyle name="20% - Ênfase5 4 5 4 2" xfId="22147"/>
    <cellStyle name="20% - Ênfase5 4 5 4 2 2" xfId="50591"/>
    <cellStyle name="20% - Ênfase5 4 5 4 3" xfId="34236"/>
    <cellStyle name="20% - Ênfase5 4 5 4 4" xfId="42314"/>
    <cellStyle name="20% - Ênfase5 4 5 5" xfId="16087"/>
    <cellStyle name="20% - Ênfase5 4 5 5 2" xfId="48542"/>
    <cellStyle name="20% - Ênfase5 4 5 6" xfId="28177"/>
    <cellStyle name="20% - Ênfase5 4 5 7" xfId="40267"/>
    <cellStyle name="20% - Ênfase5 4 5 8" xfId="3965"/>
    <cellStyle name="20% - Ênfase5 4 6" xfId="4461"/>
    <cellStyle name="20% - Ênfase5 4 6 2" xfId="10521"/>
    <cellStyle name="20% - Ênfase5 4 6 2 2" xfId="22641"/>
    <cellStyle name="20% - Ênfase5 4 6 2 3" xfId="34730"/>
    <cellStyle name="20% - Ênfase5 4 6 2 4" xfId="51087"/>
    <cellStyle name="20% - Ênfase5 4 6 3" xfId="16581"/>
    <cellStyle name="20% - Ênfase5 4 6 4" xfId="28671"/>
    <cellStyle name="20% - Ênfase5 4 6 5" xfId="42810"/>
    <cellStyle name="20% - Ênfase5 4 7" xfId="6492"/>
    <cellStyle name="20% - Ênfase5 4 7 2" xfId="12551"/>
    <cellStyle name="20% - Ênfase5 4 7 2 2" xfId="24671"/>
    <cellStyle name="20% - Ênfase5 4 7 2 3" xfId="36760"/>
    <cellStyle name="20% - Ênfase5 4 7 2 4" xfId="53118"/>
    <cellStyle name="20% - Ênfase5 4 7 3" xfId="18611"/>
    <cellStyle name="20% - Ênfase5 4 7 4" xfId="30701"/>
    <cellStyle name="20% - Ênfase5 4 7 5" xfId="44841"/>
    <cellStyle name="20% - Ênfase5 4 8" xfId="8491"/>
    <cellStyle name="20% - Ênfase5 4 8 2" xfId="20611"/>
    <cellStyle name="20% - Ênfase5 4 8 2 2" xfId="49039"/>
    <cellStyle name="20% - Ênfase5 4 8 3" xfId="32700"/>
    <cellStyle name="20% - Ênfase5 4 8 4" xfId="40762"/>
    <cellStyle name="20% - Ênfase5 4 9" xfId="14551"/>
    <cellStyle name="20% - Ênfase5 4 9 2" xfId="46993"/>
    <cellStyle name="20% - Ênfase5 5" xfId="280"/>
    <cellStyle name="20% - Ênfase5 5 10" xfId="26676"/>
    <cellStyle name="20% - Ênfase5 5 11" xfId="38766"/>
    <cellStyle name="20% - Ênfase5 5 12" xfId="2417"/>
    <cellStyle name="20% - Ênfase5 5 2" xfId="282"/>
    <cellStyle name="20% - Ênfase5 5 2 10" xfId="38768"/>
    <cellStyle name="20% - Ênfase5 5 2 11" xfId="2419"/>
    <cellStyle name="20% - Ênfase5 5 2 2" xfId="1371"/>
    <cellStyle name="20% - Ênfase5 5 2 2 2" xfId="5468"/>
    <cellStyle name="20% - Ênfase5 5 2 2 2 2" xfId="11527"/>
    <cellStyle name="20% - Ênfase5 5 2 2 2 2 2" xfId="23647"/>
    <cellStyle name="20% - Ênfase5 5 2 2 2 2 3" xfId="35736"/>
    <cellStyle name="20% - Ênfase5 5 2 2 2 2 4" xfId="52094"/>
    <cellStyle name="20% - Ênfase5 5 2 2 2 3" xfId="17587"/>
    <cellStyle name="20% - Ênfase5 5 2 2 2 4" xfId="29677"/>
    <cellStyle name="20% - Ênfase5 5 2 2 2 5" xfId="43817"/>
    <cellStyle name="20% - Ênfase5 5 2 2 3" xfId="7493"/>
    <cellStyle name="20% - Ênfase5 5 2 2 3 2" xfId="13552"/>
    <cellStyle name="20% - Ênfase5 5 2 2 3 2 2" xfId="25672"/>
    <cellStyle name="20% - Ênfase5 5 2 2 3 2 3" xfId="37761"/>
    <cellStyle name="20% - Ênfase5 5 2 2 3 2 4" xfId="54119"/>
    <cellStyle name="20% - Ênfase5 5 2 2 3 3" xfId="19612"/>
    <cellStyle name="20% - Ênfase5 5 2 2 3 4" xfId="31702"/>
    <cellStyle name="20% - Ênfase5 5 2 2 3 5" xfId="45842"/>
    <cellStyle name="20% - Ênfase5 5 2 2 4" xfId="9497"/>
    <cellStyle name="20% - Ênfase5 5 2 2 4 2" xfId="21617"/>
    <cellStyle name="20% - Ênfase5 5 2 2 4 2 2" xfId="50060"/>
    <cellStyle name="20% - Ênfase5 5 2 2 4 3" xfId="33706"/>
    <cellStyle name="20% - Ênfase5 5 2 2 4 4" xfId="41783"/>
    <cellStyle name="20% - Ênfase5 5 2 2 5" xfId="15557"/>
    <cellStyle name="20% - Ênfase5 5 2 2 5 2" xfId="48011"/>
    <cellStyle name="20% - Ênfase5 5 2 2 6" xfId="27672"/>
    <cellStyle name="20% - Ênfase5 5 2 2 7" xfId="39762"/>
    <cellStyle name="20% - Ênfase5 5 2 2 8" xfId="3433"/>
    <cellStyle name="20% - Ênfase5 5 2 3" xfId="862"/>
    <cellStyle name="20% - Ênfase5 5 2 3 2" xfId="4972"/>
    <cellStyle name="20% - Ênfase5 5 2 3 2 2" xfId="11031"/>
    <cellStyle name="20% - Ênfase5 5 2 3 2 2 2" xfId="23151"/>
    <cellStyle name="20% - Ênfase5 5 2 3 2 2 3" xfId="35240"/>
    <cellStyle name="20% - Ênfase5 5 2 3 2 2 4" xfId="51598"/>
    <cellStyle name="20% - Ênfase5 5 2 3 2 3" xfId="17091"/>
    <cellStyle name="20% - Ênfase5 5 2 3 2 4" xfId="29181"/>
    <cellStyle name="20% - Ênfase5 5 2 3 2 5" xfId="43321"/>
    <cellStyle name="20% - Ênfase5 5 2 3 3" xfId="6997"/>
    <cellStyle name="20% - Ênfase5 5 2 3 3 2" xfId="13056"/>
    <cellStyle name="20% - Ênfase5 5 2 3 3 2 2" xfId="25176"/>
    <cellStyle name="20% - Ênfase5 5 2 3 3 2 3" xfId="37265"/>
    <cellStyle name="20% - Ênfase5 5 2 3 3 2 4" xfId="53623"/>
    <cellStyle name="20% - Ênfase5 5 2 3 3 3" xfId="19116"/>
    <cellStyle name="20% - Ênfase5 5 2 3 3 4" xfId="31206"/>
    <cellStyle name="20% - Ênfase5 5 2 3 3 5" xfId="45346"/>
    <cellStyle name="20% - Ênfase5 5 2 3 4" xfId="9001"/>
    <cellStyle name="20% - Ênfase5 5 2 3 4 2" xfId="21121"/>
    <cellStyle name="20% - Ênfase5 5 2 3 4 2 2" xfId="49555"/>
    <cellStyle name="20% - Ênfase5 5 2 3 4 3" xfId="33210"/>
    <cellStyle name="20% - Ênfase5 5 2 3 4 4" xfId="41278"/>
    <cellStyle name="20% - Ênfase5 5 2 3 5" xfId="15061"/>
    <cellStyle name="20% - Ênfase5 5 2 3 5 2" xfId="47507"/>
    <cellStyle name="20% - Ênfase5 5 2 3 6" xfId="27176"/>
    <cellStyle name="20% - Ênfase5 5 2 3 7" xfId="39266"/>
    <cellStyle name="20% - Ênfase5 5 2 3 8" xfId="2927"/>
    <cellStyle name="20% - Ênfase5 5 2 4" xfId="1914"/>
    <cellStyle name="20% - Ênfase5 5 2 4 2" xfId="6005"/>
    <cellStyle name="20% - Ênfase5 5 2 4 2 2" xfId="12064"/>
    <cellStyle name="20% - Ênfase5 5 2 4 2 2 2" xfId="24184"/>
    <cellStyle name="20% - Ênfase5 5 2 4 2 2 3" xfId="36273"/>
    <cellStyle name="20% - Ênfase5 5 2 4 2 2 4" xfId="52631"/>
    <cellStyle name="20% - Ênfase5 5 2 4 2 3" xfId="18124"/>
    <cellStyle name="20% - Ênfase5 5 2 4 2 4" xfId="30214"/>
    <cellStyle name="20% - Ênfase5 5 2 4 2 5" xfId="44354"/>
    <cellStyle name="20% - Ênfase5 5 2 4 3" xfId="8005"/>
    <cellStyle name="20% - Ênfase5 5 2 4 3 2" xfId="14064"/>
    <cellStyle name="20% - Ênfase5 5 2 4 3 2 2" xfId="26184"/>
    <cellStyle name="20% - Ênfase5 5 2 4 3 2 3" xfId="38273"/>
    <cellStyle name="20% - Ênfase5 5 2 4 3 2 4" xfId="54631"/>
    <cellStyle name="20% - Ênfase5 5 2 4 3 3" xfId="20124"/>
    <cellStyle name="20% - Ênfase5 5 2 4 3 4" xfId="32214"/>
    <cellStyle name="20% - Ênfase5 5 2 4 3 5" xfId="46354"/>
    <cellStyle name="20% - Ênfase5 5 2 4 4" xfId="10034"/>
    <cellStyle name="20% - Ênfase5 5 2 4 4 2" xfId="22154"/>
    <cellStyle name="20% - Ênfase5 5 2 4 4 2 2" xfId="50598"/>
    <cellStyle name="20% - Ênfase5 5 2 4 4 3" xfId="34243"/>
    <cellStyle name="20% - Ênfase5 5 2 4 4 4" xfId="42321"/>
    <cellStyle name="20% - Ênfase5 5 2 4 5" xfId="16094"/>
    <cellStyle name="20% - Ênfase5 5 2 4 5 2" xfId="48549"/>
    <cellStyle name="20% - Ênfase5 5 2 4 6" xfId="28184"/>
    <cellStyle name="20% - Ênfase5 5 2 4 7" xfId="40274"/>
    <cellStyle name="20% - Ênfase5 5 2 4 8" xfId="3972"/>
    <cellStyle name="20% - Ênfase5 5 2 5" xfId="4468"/>
    <cellStyle name="20% - Ênfase5 5 2 5 2" xfId="10528"/>
    <cellStyle name="20% - Ênfase5 5 2 5 2 2" xfId="22648"/>
    <cellStyle name="20% - Ênfase5 5 2 5 2 3" xfId="34737"/>
    <cellStyle name="20% - Ênfase5 5 2 5 2 4" xfId="51094"/>
    <cellStyle name="20% - Ênfase5 5 2 5 3" xfId="16588"/>
    <cellStyle name="20% - Ênfase5 5 2 5 4" xfId="28678"/>
    <cellStyle name="20% - Ênfase5 5 2 5 5" xfId="42817"/>
    <cellStyle name="20% - Ênfase5 5 2 6" xfId="6499"/>
    <cellStyle name="20% - Ênfase5 5 2 6 2" xfId="12558"/>
    <cellStyle name="20% - Ênfase5 5 2 6 2 2" xfId="24678"/>
    <cellStyle name="20% - Ênfase5 5 2 6 2 3" xfId="36767"/>
    <cellStyle name="20% - Ênfase5 5 2 6 2 4" xfId="53125"/>
    <cellStyle name="20% - Ênfase5 5 2 6 3" xfId="18618"/>
    <cellStyle name="20% - Ênfase5 5 2 6 4" xfId="30708"/>
    <cellStyle name="20% - Ênfase5 5 2 6 5" xfId="44848"/>
    <cellStyle name="20% - Ênfase5 5 2 7" xfId="8498"/>
    <cellStyle name="20% - Ênfase5 5 2 7 2" xfId="20618"/>
    <cellStyle name="20% - Ênfase5 5 2 7 2 2" xfId="49046"/>
    <cellStyle name="20% - Ênfase5 5 2 7 3" xfId="32707"/>
    <cellStyle name="20% - Ênfase5 5 2 7 4" xfId="40769"/>
    <cellStyle name="20% - Ênfase5 5 2 8" xfId="14558"/>
    <cellStyle name="20% - Ênfase5 5 2 8 2" xfId="47000"/>
    <cellStyle name="20% - Ênfase5 5 2 9" xfId="26678"/>
    <cellStyle name="20% - Ênfase5 5 3" xfId="1369"/>
    <cellStyle name="20% - Ênfase5 5 3 2" xfId="5466"/>
    <cellStyle name="20% - Ênfase5 5 3 2 2" xfId="11525"/>
    <cellStyle name="20% - Ênfase5 5 3 2 2 2" xfId="23645"/>
    <cellStyle name="20% - Ênfase5 5 3 2 2 3" xfId="35734"/>
    <cellStyle name="20% - Ênfase5 5 3 2 2 4" xfId="52092"/>
    <cellStyle name="20% - Ênfase5 5 3 2 3" xfId="17585"/>
    <cellStyle name="20% - Ênfase5 5 3 2 4" xfId="29675"/>
    <cellStyle name="20% - Ênfase5 5 3 2 5" xfId="43815"/>
    <cellStyle name="20% - Ênfase5 5 3 3" xfId="7491"/>
    <cellStyle name="20% - Ênfase5 5 3 3 2" xfId="13550"/>
    <cellStyle name="20% - Ênfase5 5 3 3 2 2" xfId="25670"/>
    <cellStyle name="20% - Ênfase5 5 3 3 2 3" xfId="37759"/>
    <cellStyle name="20% - Ênfase5 5 3 3 2 4" xfId="54117"/>
    <cellStyle name="20% - Ênfase5 5 3 3 3" xfId="19610"/>
    <cellStyle name="20% - Ênfase5 5 3 3 4" xfId="31700"/>
    <cellStyle name="20% - Ênfase5 5 3 3 5" xfId="45840"/>
    <cellStyle name="20% - Ênfase5 5 3 4" xfId="9495"/>
    <cellStyle name="20% - Ênfase5 5 3 4 2" xfId="21615"/>
    <cellStyle name="20% - Ênfase5 5 3 4 2 2" xfId="50058"/>
    <cellStyle name="20% - Ênfase5 5 3 4 3" xfId="33704"/>
    <cellStyle name="20% - Ênfase5 5 3 4 4" xfId="41781"/>
    <cellStyle name="20% - Ênfase5 5 3 5" xfId="15555"/>
    <cellStyle name="20% - Ênfase5 5 3 5 2" xfId="48009"/>
    <cellStyle name="20% - Ênfase5 5 3 6" xfId="27670"/>
    <cellStyle name="20% - Ênfase5 5 3 7" xfId="39760"/>
    <cellStyle name="20% - Ênfase5 5 3 8" xfId="3431"/>
    <cellStyle name="20% - Ênfase5 5 4" xfId="860"/>
    <cellStyle name="20% - Ênfase5 5 4 2" xfId="4970"/>
    <cellStyle name="20% - Ênfase5 5 4 2 2" xfId="11029"/>
    <cellStyle name="20% - Ênfase5 5 4 2 2 2" xfId="23149"/>
    <cellStyle name="20% - Ênfase5 5 4 2 2 3" xfId="35238"/>
    <cellStyle name="20% - Ênfase5 5 4 2 2 4" xfId="51596"/>
    <cellStyle name="20% - Ênfase5 5 4 2 3" xfId="17089"/>
    <cellStyle name="20% - Ênfase5 5 4 2 4" xfId="29179"/>
    <cellStyle name="20% - Ênfase5 5 4 2 5" xfId="43319"/>
    <cellStyle name="20% - Ênfase5 5 4 3" xfId="6995"/>
    <cellStyle name="20% - Ênfase5 5 4 3 2" xfId="13054"/>
    <cellStyle name="20% - Ênfase5 5 4 3 2 2" xfId="25174"/>
    <cellStyle name="20% - Ênfase5 5 4 3 2 3" xfId="37263"/>
    <cellStyle name="20% - Ênfase5 5 4 3 2 4" xfId="53621"/>
    <cellStyle name="20% - Ênfase5 5 4 3 3" xfId="19114"/>
    <cellStyle name="20% - Ênfase5 5 4 3 4" xfId="31204"/>
    <cellStyle name="20% - Ênfase5 5 4 3 5" xfId="45344"/>
    <cellStyle name="20% - Ênfase5 5 4 4" xfId="8999"/>
    <cellStyle name="20% - Ênfase5 5 4 4 2" xfId="21119"/>
    <cellStyle name="20% - Ênfase5 5 4 4 2 2" xfId="49553"/>
    <cellStyle name="20% - Ênfase5 5 4 4 3" xfId="33208"/>
    <cellStyle name="20% - Ênfase5 5 4 4 4" xfId="41276"/>
    <cellStyle name="20% - Ênfase5 5 4 5" xfId="15059"/>
    <cellStyle name="20% - Ênfase5 5 4 5 2" xfId="47505"/>
    <cellStyle name="20% - Ênfase5 5 4 6" xfId="27174"/>
    <cellStyle name="20% - Ênfase5 5 4 7" xfId="39264"/>
    <cellStyle name="20% - Ênfase5 5 4 8" xfId="2925"/>
    <cellStyle name="20% - Ênfase5 5 5" xfId="1912"/>
    <cellStyle name="20% - Ênfase5 5 5 2" xfId="6003"/>
    <cellStyle name="20% - Ênfase5 5 5 2 2" xfId="12062"/>
    <cellStyle name="20% - Ênfase5 5 5 2 2 2" xfId="24182"/>
    <cellStyle name="20% - Ênfase5 5 5 2 2 3" xfId="36271"/>
    <cellStyle name="20% - Ênfase5 5 5 2 2 4" xfId="52629"/>
    <cellStyle name="20% - Ênfase5 5 5 2 3" xfId="18122"/>
    <cellStyle name="20% - Ênfase5 5 5 2 4" xfId="30212"/>
    <cellStyle name="20% - Ênfase5 5 5 2 5" xfId="44352"/>
    <cellStyle name="20% - Ênfase5 5 5 3" xfId="8003"/>
    <cellStyle name="20% - Ênfase5 5 5 3 2" xfId="14062"/>
    <cellStyle name="20% - Ênfase5 5 5 3 2 2" xfId="26182"/>
    <cellStyle name="20% - Ênfase5 5 5 3 2 3" xfId="38271"/>
    <cellStyle name="20% - Ênfase5 5 5 3 2 4" xfId="54629"/>
    <cellStyle name="20% - Ênfase5 5 5 3 3" xfId="20122"/>
    <cellStyle name="20% - Ênfase5 5 5 3 4" xfId="32212"/>
    <cellStyle name="20% - Ênfase5 5 5 3 5" xfId="46352"/>
    <cellStyle name="20% - Ênfase5 5 5 4" xfId="10032"/>
    <cellStyle name="20% - Ênfase5 5 5 4 2" xfId="22152"/>
    <cellStyle name="20% - Ênfase5 5 5 4 2 2" xfId="50596"/>
    <cellStyle name="20% - Ênfase5 5 5 4 3" xfId="34241"/>
    <cellStyle name="20% - Ênfase5 5 5 4 4" xfId="42319"/>
    <cellStyle name="20% - Ênfase5 5 5 5" xfId="16092"/>
    <cellStyle name="20% - Ênfase5 5 5 5 2" xfId="48547"/>
    <cellStyle name="20% - Ênfase5 5 5 6" xfId="28182"/>
    <cellStyle name="20% - Ênfase5 5 5 7" xfId="40272"/>
    <cellStyle name="20% - Ênfase5 5 5 8" xfId="3970"/>
    <cellStyle name="20% - Ênfase5 5 6" xfId="4466"/>
    <cellStyle name="20% - Ênfase5 5 6 2" xfId="10526"/>
    <cellStyle name="20% - Ênfase5 5 6 2 2" xfId="22646"/>
    <cellStyle name="20% - Ênfase5 5 6 2 3" xfId="34735"/>
    <cellStyle name="20% - Ênfase5 5 6 2 4" xfId="51092"/>
    <cellStyle name="20% - Ênfase5 5 6 3" xfId="16586"/>
    <cellStyle name="20% - Ênfase5 5 6 4" xfId="28676"/>
    <cellStyle name="20% - Ênfase5 5 6 5" xfId="42815"/>
    <cellStyle name="20% - Ênfase5 5 7" xfId="6497"/>
    <cellStyle name="20% - Ênfase5 5 7 2" xfId="12556"/>
    <cellStyle name="20% - Ênfase5 5 7 2 2" xfId="24676"/>
    <cellStyle name="20% - Ênfase5 5 7 2 3" xfId="36765"/>
    <cellStyle name="20% - Ênfase5 5 7 2 4" xfId="53123"/>
    <cellStyle name="20% - Ênfase5 5 7 3" xfId="18616"/>
    <cellStyle name="20% - Ênfase5 5 7 4" xfId="30706"/>
    <cellStyle name="20% - Ênfase5 5 7 5" xfId="44846"/>
    <cellStyle name="20% - Ênfase5 5 8" xfId="8496"/>
    <cellStyle name="20% - Ênfase5 5 8 2" xfId="20616"/>
    <cellStyle name="20% - Ênfase5 5 8 2 2" xfId="49044"/>
    <cellStyle name="20% - Ênfase5 5 8 3" xfId="32705"/>
    <cellStyle name="20% - Ênfase5 5 8 4" xfId="40767"/>
    <cellStyle name="20% - Ênfase5 5 9" xfId="14556"/>
    <cellStyle name="20% - Ênfase5 5 9 2" xfId="46998"/>
    <cellStyle name="20% - Ênfase5 6" xfId="284"/>
    <cellStyle name="20% - Ênfase5 6 10" xfId="26680"/>
    <cellStyle name="20% - Ênfase5 6 11" xfId="38770"/>
    <cellStyle name="20% - Ênfase5 6 12" xfId="2421"/>
    <cellStyle name="20% - Ênfase5 6 2" xfId="286"/>
    <cellStyle name="20% - Ênfase5 6 2 10" xfId="38772"/>
    <cellStyle name="20% - Ênfase5 6 2 11" xfId="2423"/>
    <cellStyle name="20% - Ênfase5 6 2 2" xfId="1375"/>
    <cellStyle name="20% - Ênfase5 6 2 2 2" xfId="5472"/>
    <cellStyle name="20% - Ênfase5 6 2 2 2 2" xfId="11531"/>
    <cellStyle name="20% - Ênfase5 6 2 2 2 2 2" xfId="23651"/>
    <cellStyle name="20% - Ênfase5 6 2 2 2 2 3" xfId="35740"/>
    <cellStyle name="20% - Ênfase5 6 2 2 2 2 4" xfId="52098"/>
    <cellStyle name="20% - Ênfase5 6 2 2 2 3" xfId="17591"/>
    <cellStyle name="20% - Ênfase5 6 2 2 2 4" xfId="29681"/>
    <cellStyle name="20% - Ênfase5 6 2 2 2 5" xfId="43821"/>
    <cellStyle name="20% - Ênfase5 6 2 2 3" xfId="7497"/>
    <cellStyle name="20% - Ênfase5 6 2 2 3 2" xfId="13556"/>
    <cellStyle name="20% - Ênfase5 6 2 2 3 2 2" xfId="25676"/>
    <cellStyle name="20% - Ênfase5 6 2 2 3 2 3" xfId="37765"/>
    <cellStyle name="20% - Ênfase5 6 2 2 3 2 4" xfId="54123"/>
    <cellStyle name="20% - Ênfase5 6 2 2 3 3" xfId="19616"/>
    <cellStyle name="20% - Ênfase5 6 2 2 3 4" xfId="31706"/>
    <cellStyle name="20% - Ênfase5 6 2 2 3 5" xfId="45846"/>
    <cellStyle name="20% - Ênfase5 6 2 2 4" xfId="9501"/>
    <cellStyle name="20% - Ênfase5 6 2 2 4 2" xfId="21621"/>
    <cellStyle name="20% - Ênfase5 6 2 2 4 2 2" xfId="50064"/>
    <cellStyle name="20% - Ênfase5 6 2 2 4 3" xfId="33710"/>
    <cellStyle name="20% - Ênfase5 6 2 2 4 4" xfId="41787"/>
    <cellStyle name="20% - Ênfase5 6 2 2 5" xfId="15561"/>
    <cellStyle name="20% - Ênfase5 6 2 2 5 2" xfId="48015"/>
    <cellStyle name="20% - Ênfase5 6 2 2 6" xfId="27676"/>
    <cellStyle name="20% - Ênfase5 6 2 2 7" xfId="39766"/>
    <cellStyle name="20% - Ênfase5 6 2 2 8" xfId="3437"/>
    <cellStyle name="20% - Ênfase5 6 2 3" xfId="866"/>
    <cellStyle name="20% - Ênfase5 6 2 3 2" xfId="4976"/>
    <cellStyle name="20% - Ênfase5 6 2 3 2 2" xfId="11035"/>
    <cellStyle name="20% - Ênfase5 6 2 3 2 2 2" xfId="23155"/>
    <cellStyle name="20% - Ênfase5 6 2 3 2 2 3" xfId="35244"/>
    <cellStyle name="20% - Ênfase5 6 2 3 2 2 4" xfId="51602"/>
    <cellStyle name="20% - Ênfase5 6 2 3 2 3" xfId="17095"/>
    <cellStyle name="20% - Ênfase5 6 2 3 2 4" xfId="29185"/>
    <cellStyle name="20% - Ênfase5 6 2 3 2 5" xfId="43325"/>
    <cellStyle name="20% - Ênfase5 6 2 3 3" xfId="7001"/>
    <cellStyle name="20% - Ênfase5 6 2 3 3 2" xfId="13060"/>
    <cellStyle name="20% - Ênfase5 6 2 3 3 2 2" xfId="25180"/>
    <cellStyle name="20% - Ênfase5 6 2 3 3 2 3" xfId="37269"/>
    <cellStyle name="20% - Ênfase5 6 2 3 3 2 4" xfId="53627"/>
    <cellStyle name="20% - Ênfase5 6 2 3 3 3" xfId="19120"/>
    <cellStyle name="20% - Ênfase5 6 2 3 3 4" xfId="31210"/>
    <cellStyle name="20% - Ênfase5 6 2 3 3 5" xfId="45350"/>
    <cellStyle name="20% - Ênfase5 6 2 3 4" xfId="9005"/>
    <cellStyle name="20% - Ênfase5 6 2 3 4 2" xfId="21125"/>
    <cellStyle name="20% - Ênfase5 6 2 3 4 2 2" xfId="49559"/>
    <cellStyle name="20% - Ênfase5 6 2 3 4 3" xfId="33214"/>
    <cellStyle name="20% - Ênfase5 6 2 3 4 4" xfId="41282"/>
    <cellStyle name="20% - Ênfase5 6 2 3 5" xfId="15065"/>
    <cellStyle name="20% - Ênfase5 6 2 3 5 2" xfId="47511"/>
    <cellStyle name="20% - Ênfase5 6 2 3 6" xfId="27180"/>
    <cellStyle name="20% - Ênfase5 6 2 3 7" xfId="39270"/>
    <cellStyle name="20% - Ênfase5 6 2 3 8" xfId="2931"/>
    <cellStyle name="20% - Ênfase5 6 2 4" xfId="1918"/>
    <cellStyle name="20% - Ênfase5 6 2 4 2" xfId="6009"/>
    <cellStyle name="20% - Ênfase5 6 2 4 2 2" xfId="12068"/>
    <cellStyle name="20% - Ênfase5 6 2 4 2 2 2" xfId="24188"/>
    <cellStyle name="20% - Ênfase5 6 2 4 2 2 3" xfId="36277"/>
    <cellStyle name="20% - Ênfase5 6 2 4 2 2 4" xfId="52635"/>
    <cellStyle name="20% - Ênfase5 6 2 4 2 3" xfId="18128"/>
    <cellStyle name="20% - Ênfase5 6 2 4 2 4" xfId="30218"/>
    <cellStyle name="20% - Ênfase5 6 2 4 2 5" xfId="44358"/>
    <cellStyle name="20% - Ênfase5 6 2 4 3" xfId="8009"/>
    <cellStyle name="20% - Ênfase5 6 2 4 3 2" xfId="14068"/>
    <cellStyle name="20% - Ênfase5 6 2 4 3 2 2" xfId="26188"/>
    <cellStyle name="20% - Ênfase5 6 2 4 3 2 3" xfId="38277"/>
    <cellStyle name="20% - Ênfase5 6 2 4 3 2 4" xfId="54635"/>
    <cellStyle name="20% - Ênfase5 6 2 4 3 3" xfId="20128"/>
    <cellStyle name="20% - Ênfase5 6 2 4 3 4" xfId="32218"/>
    <cellStyle name="20% - Ênfase5 6 2 4 3 5" xfId="46358"/>
    <cellStyle name="20% - Ênfase5 6 2 4 4" xfId="10038"/>
    <cellStyle name="20% - Ênfase5 6 2 4 4 2" xfId="22158"/>
    <cellStyle name="20% - Ênfase5 6 2 4 4 2 2" xfId="50602"/>
    <cellStyle name="20% - Ênfase5 6 2 4 4 3" xfId="34247"/>
    <cellStyle name="20% - Ênfase5 6 2 4 4 4" xfId="42325"/>
    <cellStyle name="20% - Ênfase5 6 2 4 5" xfId="16098"/>
    <cellStyle name="20% - Ênfase5 6 2 4 5 2" xfId="48553"/>
    <cellStyle name="20% - Ênfase5 6 2 4 6" xfId="28188"/>
    <cellStyle name="20% - Ênfase5 6 2 4 7" xfId="40278"/>
    <cellStyle name="20% - Ênfase5 6 2 4 8" xfId="3976"/>
    <cellStyle name="20% - Ênfase5 6 2 5" xfId="4472"/>
    <cellStyle name="20% - Ênfase5 6 2 5 2" xfId="10532"/>
    <cellStyle name="20% - Ênfase5 6 2 5 2 2" xfId="22652"/>
    <cellStyle name="20% - Ênfase5 6 2 5 2 3" xfId="34741"/>
    <cellStyle name="20% - Ênfase5 6 2 5 2 4" xfId="51098"/>
    <cellStyle name="20% - Ênfase5 6 2 5 3" xfId="16592"/>
    <cellStyle name="20% - Ênfase5 6 2 5 4" xfId="28682"/>
    <cellStyle name="20% - Ênfase5 6 2 5 5" xfId="42821"/>
    <cellStyle name="20% - Ênfase5 6 2 6" xfId="6503"/>
    <cellStyle name="20% - Ênfase5 6 2 6 2" xfId="12562"/>
    <cellStyle name="20% - Ênfase5 6 2 6 2 2" xfId="24682"/>
    <cellStyle name="20% - Ênfase5 6 2 6 2 3" xfId="36771"/>
    <cellStyle name="20% - Ênfase5 6 2 6 2 4" xfId="53129"/>
    <cellStyle name="20% - Ênfase5 6 2 6 3" xfId="18622"/>
    <cellStyle name="20% - Ênfase5 6 2 6 4" xfId="30712"/>
    <cellStyle name="20% - Ênfase5 6 2 6 5" xfId="44852"/>
    <cellStyle name="20% - Ênfase5 6 2 7" xfId="8502"/>
    <cellStyle name="20% - Ênfase5 6 2 7 2" xfId="20622"/>
    <cellStyle name="20% - Ênfase5 6 2 7 2 2" xfId="49050"/>
    <cellStyle name="20% - Ênfase5 6 2 7 3" xfId="32711"/>
    <cellStyle name="20% - Ênfase5 6 2 7 4" xfId="40773"/>
    <cellStyle name="20% - Ênfase5 6 2 8" xfId="14562"/>
    <cellStyle name="20% - Ênfase5 6 2 8 2" xfId="47004"/>
    <cellStyle name="20% - Ênfase5 6 2 9" xfId="26682"/>
    <cellStyle name="20% - Ênfase5 6 3" xfId="1373"/>
    <cellStyle name="20% - Ênfase5 6 3 2" xfId="5470"/>
    <cellStyle name="20% - Ênfase5 6 3 2 2" xfId="11529"/>
    <cellStyle name="20% - Ênfase5 6 3 2 2 2" xfId="23649"/>
    <cellStyle name="20% - Ênfase5 6 3 2 2 3" xfId="35738"/>
    <cellStyle name="20% - Ênfase5 6 3 2 2 4" xfId="52096"/>
    <cellStyle name="20% - Ênfase5 6 3 2 3" xfId="17589"/>
    <cellStyle name="20% - Ênfase5 6 3 2 4" xfId="29679"/>
    <cellStyle name="20% - Ênfase5 6 3 2 5" xfId="43819"/>
    <cellStyle name="20% - Ênfase5 6 3 3" xfId="7495"/>
    <cellStyle name="20% - Ênfase5 6 3 3 2" xfId="13554"/>
    <cellStyle name="20% - Ênfase5 6 3 3 2 2" xfId="25674"/>
    <cellStyle name="20% - Ênfase5 6 3 3 2 3" xfId="37763"/>
    <cellStyle name="20% - Ênfase5 6 3 3 2 4" xfId="54121"/>
    <cellStyle name="20% - Ênfase5 6 3 3 3" xfId="19614"/>
    <cellStyle name="20% - Ênfase5 6 3 3 4" xfId="31704"/>
    <cellStyle name="20% - Ênfase5 6 3 3 5" xfId="45844"/>
    <cellStyle name="20% - Ênfase5 6 3 4" xfId="9499"/>
    <cellStyle name="20% - Ênfase5 6 3 4 2" xfId="21619"/>
    <cellStyle name="20% - Ênfase5 6 3 4 2 2" xfId="50062"/>
    <cellStyle name="20% - Ênfase5 6 3 4 3" xfId="33708"/>
    <cellStyle name="20% - Ênfase5 6 3 4 4" xfId="41785"/>
    <cellStyle name="20% - Ênfase5 6 3 5" xfId="15559"/>
    <cellStyle name="20% - Ênfase5 6 3 5 2" xfId="48013"/>
    <cellStyle name="20% - Ênfase5 6 3 6" xfId="27674"/>
    <cellStyle name="20% - Ênfase5 6 3 7" xfId="39764"/>
    <cellStyle name="20% - Ênfase5 6 3 8" xfId="3435"/>
    <cellStyle name="20% - Ênfase5 6 4" xfId="864"/>
    <cellStyle name="20% - Ênfase5 6 4 2" xfId="4974"/>
    <cellStyle name="20% - Ênfase5 6 4 2 2" xfId="11033"/>
    <cellStyle name="20% - Ênfase5 6 4 2 2 2" xfId="23153"/>
    <cellStyle name="20% - Ênfase5 6 4 2 2 3" xfId="35242"/>
    <cellStyle name="20% - Ênfase5 6 4 2 2 4" xfId="51600"/>
    <cellStyle name="20% - Ênfase5 6 4 2 3" xfId="17093"/>
    <cellStyle name="20% - Ênfase5 6 4 2 4" xfId="29183"/>
    <cellStyle name="20% - Ênfase5 6 4 2 5" xfId="43323"/>
    <cellStyle name="20% - Ênfase5 6 4 3" xfId="6999"/>
    <cellStyle name="20% - Ênfase5 6 4 3 2" xfId="13058"/>
    <cellStyle name="20% - Ênfase5 6 4 3 2 2" xfId="25178"/>
    <cellStyle name="20% - Ênfase5 6 4 3 2 3" xfId="37267"/>
    <cellStyle name="20% - Ênfase5 6 4 3 2 4" xfId="53625"/>
    <cellStyle name="20% - Ênfase5 6 4 3 3" xfId="19118"/>
    <cellStyle name="20% - Ênfase5 6 4 3 4" xfId="31208"/>
    <cellStyle name="20% - Ênfase5 6 4 3 5" xfId="45348"/>
    <cellStyle name="20% - Ênfase5 6 4 4" xfId="9003"/>
    <cellStyle name="20% - Ênfase5 6 4 4 2" xfId="21123"/>
    <cellStyle name="20% - Ênfase5 6 4 4 2 2" xfId="49557"/>
    <cellStyle name="20% - Ênfase5 6 4 4 3" xfId="33212"/>
    <cellStyle name="20% - Ênfase5 6 4 4 4" xfId="41280"/>
    <cellStyle name="20% - Ênfase5 6 4 5" xfId="15063"/>
    <cellStyle name="20% - Ênfase5 6 4 5 2" xfId="47509"/>
    <cellStyle name="20% - Ênfase5 6 4 6" xfId="27178"/>
    <cellStyle name="20% - Ênfase5 6 4 7" xfId="39268"/>
    <cellStyle name="20% - Ênfase5 6 4 8" xfId="2929"/>
    <cellStyle name="20% - Ênfase5 6 5" xfId="1916"/>
    <cellStyle name="20% - Ênfase5 6 5 2" xfId="6007"/>
    <cellStyle name="20% - Ênfase5 6 5 2 2" xfId="12066"/>
    <cellStyle name="20% - Ênfase5 6 5 2 2 2" xfId="24186"/>
    <cellStyle name="20% - Ênfase5 6 5 2 2 3" xfId="36275"/>
    <cellStyle name="20% - Ênfase5 6 5 2 2 4" xfId="52633"/>
    <cellStyle name="20% - Ênfase5 6 5 2 3" xfId="18126"/>
    <cellStyle name="20% - Ênfase5 6 5 2 4" xfId="30216"/>
    <cellStyle name="20% - Ênfase5 6 5 2 5" xfId="44356"/>
    <cellStyle name="20% - Ênfase5 6 5 3" xfId="8007"/>
    <cellStyle name="20% - Ênfase5 6 5 3 2" xfId="14066"/>
    <cellStyle name="20% - Ênfase5 6 5 3 2 2" xfId="26186"/>
    <cellStyle name="20% - Ênfase5 6 5 3 2 3" xfId="38275"/>
    <cellStyle name="20% - Ênfase5 6 5 3 2 4" xfId="54633"/>
    <cellStyle name="20% - Ênfase5 6 5 3 3" xfId="20126"/>
    <cellStyle name="20% - Ênfase5 6 5 3 4" xfId="32216"/>
    <cellStyle name="20% - Ênfase5 6 5 3 5" xfId="46356"/>
    <cellStyle name="20% - Ênfase5 6 5 4" xfId="10036"/>
    <cellStyle name="20% - Ênfase5 6 5 4 2" xfId="22156"/>
    <cellStyle name="20% - Ênfase5 6 5 4 2 2" xfId="50600"/>
    <cellStyle name="20% - Ênfase5 6 5 4 3" xfId="34245"/>
    <cellStyle name="20% - Ênfase5 6 5 4 4" xfId="42323"/>
    <cellStyle name="20% - Ênfase5 6 5 5" xfId="16096"/>
    <cellStyle name="20% - Ênfase5 6 5 5 2" xfId="48551"/>
    <cellStyle name="20% - Ênfase5 6 5 6" xfId="28186"/>
    <cellStyle name="20% - Ênfase5 6 5 7" xfId="40276"/>
    <cellStyle name="20% - Ênfase5 6 5 8" xfId="3974"/>
    <cellStyle name="20% - Ênfase5 6 6" xfId="4470"/>
    <cellStyle name="20% - Ênfase5 6 6 2" xfId="10530"/>
    <cellStyle name="20% - Ênfase5 6 6 2 2" xfId="22650"/>
    <cellStyle name="20% - Ênfase5 6 6 2 3" xfId="34739"/>
    <cellStyle name="20% - Ênfase5 6 6 2 4" xfId="51096"/>
    <cellStyle name="20% - Ênfase5 6 6 3" xfId="16590"/>
    <cellStyle name="20% - Ênfase5 6 6 4" xfId="28680"/>
    <cellStyle name="20% - Ênfase5 6 6 5" xfId="42819"/>
    <cellStyle name="20% - Ênfase5 6 7" xfId="6501"/>
    <cellStyle name="20% - Ênfase5 6 7 2" xfId="12560"/>
    <cellStyle name="20% - Ênfase5 6 7 2 2" xfId="24680"/>
    <cellStyle name="20% - Ênfase5 6 7 2 3" xfId="36769"/>
    <cellStyle name="20% - Ênfase5 6 7 2 4" xfId="53127"/>
    <cellStyle name="20% - Ênfase5 6 7 3" xfId="18620"/>
    <cellStyle name="20% - Ênfase5 6 7 4" xfId="30710"/>
    <cellStyle name="20% - Ênfase5 6 7 5" xfId="44850"/>
    <cellStyle name="20% - Ênfase5 6 8" xfId="8500"/>
    <cellStyle name="20% - Ênfase5 6 8 2" xfId="20620"/>
    <cellStyle name="20% - Ênfase5 6 8 2 2" xfId="49048"/>
    <cellStyle name="20% - Ênfase5 6 8 3" xfId="32709"/>
    <cellStyle name="20% - Ênfase5 6 8 4" xfId="40771"/>
    <cellStyle name="20% - Ênfase5 6 9" xfId="14560"/>
    <cellStyle name="20% - Ênfase5 6 9 2" xfId="47002"/>
    <cellStyle name="20% - Ênfase5 7" xfId="155"/>
    <cellStyle name="20% - Ênfase5 7 10" xfId="26559"/>
    <cellStyle name="20% - Ênfase5 7 11" xfId="38649"/>
    <cellStyle name="20% - Ênfase5 7 12" xfId="2299"/>
    <cellStyle name="20% - Ênfase5 7 2" xfId="288"/>
    <cellStyle name="20% - Ênfase5 7 2 10" xfId="38774"/>
    <cellStyle name="20% - Ênfase5 7 2 11" xfId="2425"/>
    <cellStyle name="20% - Ênfase5 7 2 2" xfId="1377"/>
    <cellStyle name="20% - Ênfase5 7 2 2 2" xfId="5474"/>
    <cellStyle name="20% - Ênfase5 7 2 2 2 2" xfId="11533"/>
    <cellStyle name="20% - Ênfase5 7 2 2 2 2 2" xfId="23653"/>
    <cellStyle name="20% - Ênfase5 7 2 2 2 2 3" xfId="35742"/>
    <cellStyle name="20% - Ênfase5 7 2 2 2 2 4" xfId="52100"/>
    <cellStyle name="20% - Ênfase5 7 2 2 2 3" xfId="17593"/>
    <cellStyle name="20% - Ênfase5 7 2 2 2 4" xfId="29683"/>
    <cellStyle name="20% - Ênfase5 7 2 2 2 5" xfId="43823"/>
    <cellStyle name="20% - Ênfase5 7 2 2 3" xfId="7499"/>
    <cellStyle name="20% - Ênfase5 7 2 2 3 2" xfId="13558"/>
    <cellStyle name="20% - Ênfase5 7 2 2 3 2 2" xfId="25678"/>
    <cellStyle name="20% - Ênfase5 7 2 2 3 2 3" xfId="37767"/>
    <cellStyle name="20% - Ênfase5 7 2 2 3 2 4" xfId="54125"/>
    <cellStyle name="20% - Ênfase5 7 2 2 3 3" xfId="19618"/>
    <cellStyle name="20% - Ênfase5 7 2 2 3 4" xfId="31708"/>
    <cellStyle name="20% - Ênfase5 7 2 2 3 5" xfId="45848"/>
    <cellStyle name="20% - Ênfase5 7 2 2 4" xfId="9503"/>
    <cellStyle name="20% - Ênfase5 7 2 2 4 2" xfId="21623"/>
    <cellStyle name="20% - Ênfase5 7 2 2 4 2 2" xfId="50066"/>
    <cellStyle name="20% - Ênfase5 7 2 2 4 3" xfId="33712"/>
    <cellStyle name="20% - Ênfase5 7 2 2 4 4" xfId="41789"/>
    <cellStyle name="20% - Ênfase5 7 2 2 5" xfId="15563"/>
    <cellStyle name="20% - Ênfase5 7 2 2 5 2" xfId="48017"/>
    <cellStyle name="20% - Ênfase5 7 2 2 6" xfId="27678"/>
    <cellStyle name="20% - Ênfase5 7 2 2 7" xfId="39768"/>
    <cellStyle name="20% - Ênfase5 7 2 2 8" xfId="3439"/>
    <cellStyle name="20% - Ênfase5 7 2 3" xfId="868"/>
    <cellStyle name="20% - Ênfase5 7 2 3 2" xfId="4978"/>
    <cellStyle name="20% - Ênfase5 7 2 3 2 2" xfId="11037"/>
    <cellStyle name="20% - Ênfase5 7 2 3 2 2 2" xfId="23157"/>
    <cellStyle name="20% - Ênfase5 7 2 3 2 2 3" xfId="35246"/>
    <cellStyle name="20% - Ênfase5 7 2 3 2 2 4" xfId="51604"/>
    <cellStyle name="20% - Ênfase5 7 2 3 2 3" xfId="17097"/>
    <cellStyle name="20% - Ênfase5 7 2 3 2 4" xfId="29187"/>
    <cellStyle name="20% - Ênfase5 7 2 3 2 5" xfId="43327"/>
    <cellStyle name="20% - Ênfase5 7 2 3 3" xfId="7003"/>
    <cellStyle name="20% - Ênfase5 7 2 3 3 2" xfId="13062"/>
    <cellStyle name="20% - Ênfase5 7 2 3 3 2 2" xfId="25182"/>
    <cellStyle name="20% - Ênfase5 7 2 3 3 2 3" xfId="37271"/>
    <cellStyle name="20% - Ênfase5 7 2 3 3 2 4" xfId="53629"/>
    <cellStyle name="20% - Ênfase5 7 2 3 3 3" xfId="19122"/>
    <cellStyle name="20% - Ênfase5 7 2 3 3 4" xfId="31212"/>
    <cellStyle name="20% - Ênfase5 7 2 3 3 5" xfId="45352"/>
    <cellStyle name="20% - Ênfase5 7 2 3 4" xfId="9007"/>
    <cellStyle name="20% - Ênfase5 7 2 3 4 2" xfId="21127"/>
    <cellStyle name="20% - Ênfase5 7 2 3 4 2 2" xfId="49561"/>
    <cellStyle name="20% - Ênfase5 7 2 3 4 3" xfId="33216"/>
    <cellStyle name="20% - Ênfase5 7 2 3 4 4" xfId="41284"/>
    <cellStyle name="20% - Ênfase5 7 2 3 5" xfId="15067"/>
    <cellStyle name="20% - Ênfase5 7 2 3 5 2" xfId="47513"/>
    <cellStyle name="20% - Ênfase5 7 2 3 6" xfId="27182"/>
    <cellStyle name="20% - Ênfase5 7 2 3 7" xfId="39272"/>
    <cellStyle name="20% - Ênfase5 7 2 3 8" xfId="2933"/>
    <cellStyle name="20% - Ênfase5 7 2 4" xfId="1920"/>
    <cellStyle name="20% - Ênfase5 7 2 4 2" xfId="6011"/>
    <cellStyle name="20% - Ênfase5 7 2 4 2 2" xfId="12070"/>
    <cellStyle name="20% - Ênfase5 7 2 4 2 2 2" xfId="24190"/>
    <cellStyle name="20% - Ênfase5 7 2 4 2 2 3" xfId="36279"/>
    <cellStyle name="20% - Ênfase5 7 2 4 2 2 4" xfId="52637"/>
    <cellStyle name="20% - Ênfase5 7 2 4 2 3" xfId="18130"/>
    <cellStyle name="20% - Ênfase5 7 2 4 2 4" xfId="30220"/>
    <cellStyle name="20% - Ênfase5 7 2 4 2 5" xfId="44360"/>
    <cellStyle name="20% - Ênfase5 7 2 4 3" xfId="8011"/>
    <cellStyle name="20% - Ênfase5 7 2 4 3 2" xfId="14070"/>
    <cellStyle name="20% - Ênfase5 7 2 4 3 2 2" xfId="26190"/>
    <cellStyle name="20% - Ênfase5 7 2 4 3 2 3" xfId="38279"/>
    <cellStyle name="20% - Ênfase5 7 2 4 3 2 4" xfId="54637"/>
    <cellStyle name="20% - Ênfase5 7 2 4 3 3" xfId="20130"/>
    <cellStyle name="20% - Ênfase5 7 2 4 3 4" xfId="32220"/>
    <cellStyle name="20% - Ênfase5 7 2 4 3 5" xfId="46360"/>
    <cellStyle name="20% - Ênfase5 7 2 4 4" xfId="10040"/>
    <cellStyle name="20% - Ênfase5 7 2 4 4 2" xfId="22160"/>
    <cellStyle name="20% - Ênfase5 7 2 4 4 2 2" xfId="50604"/>
    <cellStyle name="20% - Ênfase5 7 2 4 4 3" xfId="34249"/>
    <cellStyle name="20% - Ênfase5 7 2 4 4 4" xfId="42327"/>
    <cellStyle name="20% - Ênfase5 7 2 4 5" xfId="16100"/>
    <cellStyle name="20% - Ênfase5 7 2 4 5 2" xfId="48555"/>
    <cellStyle name="20% - Ênfase5 7 2 4 6" xfId="28190"/>
    <cellStyle name="20% - Ênfase5 7 2 4 7" xfId="40280"/>
    <cellStyle name="20% - Ênfase5 7 2 4 8" xfId="3978"/>
    <cellStyle name="20% - Ênfase5 7 2 5" xfId="4474"/>
    <cellStyle name="20% - Ênfase5 7 2 5 2" xfId="10534"/>
    <cellStyle name="20% - Ênfase5 7 2 5 2 2" xfId="22654"/>
    <cellStyle name="20% - Ênfase5 7 2 5 2 3" xfId="34743"/>
    <cellStyle name="20% - Ênfase5 7 2 5 2 4" xfId="51100"/>
    <cellStyle name="20% - Ênfase5 7 2 5 3" xfId="16594"/>
    <cellStyle name="20% - Ênfase5 7 2 5 4" xfId="28684"/>
    <cellStyle name="20% - Ênfase5 7 2 5 5" xfId="42823"/>
    <cellStyle name="20% - Ênfase5 7 2 6" xfId="6505"/>
    <cellStyle name="20% - Ênfase5 7 2 6 2" xfId="12564"/>
    <cellStyle name="20% - Ênfase5 7 2 6 2 2" xfId="24684"/>
    <cellStyle name="20% - Ênfase5 7 2 6 2 3" xfId="36773"/>
    <cellStyle name="20% - Ênfase5 7 2 6 2 4" xfId="53131"/>
    <cellStyle name="20% - Ênfase5 7 2 6 3" xfId="18624"/>
    <cellStyle name="20% - Ênfase5 7 2 6 4" xfId="30714"/>
    <cellStyle name="20% - Ênfase5 7 2 6 5" xfId="44854"/>
    <cellStyle name="20% - Ênfase5 7 2 7" xfId="8504"/>
    <cellStyle name="20% - Ênfase5 7 2 7 2" xfId="20624"/>
    <cellStyle name="20% - Ênfase5 7 2 7 2 2" xfId="49052"/>
    <cellStyle name="20% - Ênfase5 7 2 7 3" xfId="32713"/>
    <cellStyle name="20% - Ênfase5 7 2 7 4" xfId="40775"/>
    <cellStyle name="20% - Ênfase5 7 2 8" xfId="14564"/>
    <cellStyle name="20% - Ênfase5 7 2 8 2" xfId="47006"/>
    <cellStyle name="20% - Ênfase5 7 2 9" xfId="26684"/>
    <cellStyle name="20% - Ênfase5 7 3" xfId="1251"/>
    <cellStyle name="20% - Ênfase5 7 3 2" xfId="5349"/>
    <cellStyle name="20% - Ênfase5 7 3 2 2" xfId="11408"/>
    <cellStyle name="20% - Ênfase5 7 3 2 2 2" xfId="23528"/>
    <cellStyle name="20% - Ênfase5 7 3 2 2 3" xfId="35617"/>
    <cellStyle name="20% - Ênfase5 7 3 2 2 4" xfId="51975"/>
    <cellStyle name="20% - Ênfase5 7 3 2 3" xfId="17468"/>
    <cellStyle name="20% - Ênfase5 7 3 2 4" xfId="29558"/>
    <cellStyle name="20% - Ênfase5 7 3 2 5" xfId="43698"/>
    <cellStyle name="20% - Ênfase5 7 3 3" xfId="7374"/>
    <cellStyle name="20% - Ênfase5 7 3 3 2" xfId="13433"/>
    <cellStyle name="20% - Ênfase5 7 3 3 2 2" xfId="25553"/>
    <cellStyle name="20% - Ênfase5 7 3 3 2 3" xfId="37642"/>
    <cellStyle name="20% - Ênfase5 7 3 3 2 4" xfId="54000"/>
    <cellStyle name="20% - Ênfase5 7 3 3 3" xfId="19493"/>
    <cellStyle name="20% - Ênfase5 7 3 3 4" xfId="31583"/>
    <cellStyle name="20% - Ênfase5 7 3 3 5" xfId="45723"/>
    <cellStyle name="20% - Ênfase5 7 3 4" xfId="9378"/>
    <cellStyle name="20% - Ênfase5 7 3 4 2" xfId="21498"/>
    <cellStyle name="20% - Ênfase5 7 3 4 2 2" xfId="49940"/>
    <cellStyle name="20% - Ênfase5 7 3 4 3" xfId="33587"/>
    <cellStyle name="20% - Ênfase5 7 3 4 4" xfId="41663"/>
    <cellStyle name="20% - Ênfase5 7 3 5" xfId="15438"/>
    <cellStyle name="20% - Ênfase5 7 3 5 2" xfId="47891"/>
    <cellStyle name="20% - Ênfase5 7 3 6" xfId="27553"/>
    <cellStyle name="20% - Ênfase5 7 3 7" xfId="39643"/>
    <cellStyle name="20% - Ênfase5 7 3 8" xfId="3313"/>
    <cellStyle name="20% - Ênfase5 7 4" xfId="742"/>
    <cellStyle name="20% - Ênfase5 7 4 2" xfId="4853"/>
    <cellStyle name="20% - Ênfase5 7 4 2 2" xfId="10912"/>
    <cellStyle name="20% - Ênfase5 7 4 2 2 2" xfId="23032"/>
    <cellStyle name="20% - Ênfase5 7 4 2 2 3" xfId="35121"/>
    <cellStyle name="20% - Ênfase5 7 4 2 2 4" xfId="51479"/>
    <cellStyle name="20% - Ênfase5 7 4 2 3" xfId="16972"/>
    <cellStyle name="20% - Ênfase5 7 4 2 4" xfId="29062"/>
    <cellStyle name="20% - Ênfase5 7 4 2 5" xfId="43202"/>
    <cellStyle name="20% - Ênfase5 7 4 3" xfId="6878"/>
    <cellStyle name="20% - Ênfase5 7 4 3 2" xfId="12937"/>
    <cellStyle name="20% - Ênfase5 7 4 3 2 2" xfId="25057"/>
    <cellStyle name="20% - Ênfase5 7 4 3 2 3" xfId="37146"/>
    <cellStyle name="20% - Ênfase5 7 4 3 2 4" xfId="53504"/>
    <cellStyle name="20% - Ênfase5 7 4 3 3" xfId="18997"/>
    <cellStyle name="20% - Ênfase5 7 4 3 4" xfId="31087"/>
    <cellStyle name="20% - Ênfase5 7 4 3 5" xfId="45227"/>
    <cellStyle name="20% - Ênfase5 7 4 4" xfId="8882"/>
    <cellStyle name="20% - Ênfase5 7 4 4 2" xfId="21002"/>
    <cellStyle name="20% - Ênfase5 7 4 4 2 2" xfId="49435"/>
    <cellStyle name="20% - Ênfase5 7 4 4 3" xfId="33091"/>
    <cellStyle name="20% - Ênfase5 7 4 4 4" xfId="41158"/>
    <cellStyle name="20% - Ênfase5 7 4 5" xfId="14942"/>
    <cellStyle name="20% - Ênfase5 7 4 5 2" xfId="47387"/>
    <cellStyle name="20% - Ênfase5 7 4 6" xfId="27057"/>
    <cellStyle name="20% - Ênfase5 7 4 7" xfId="39147"/>
    <cellStyle name="20% - Ênfase5 7 4 8" xfId="2807"/>
    <cellStyle name="20% - Ênfase5 7 5" xfId="1794"/>
    <cellStyle name="20% - Ênfase5 7 5 2" xfId="5886"/>
    <cellStyle name="20% - Ênfase5 7 5 2 2" xfId="11945"/>
    <cellStyle name="20% - Ênfase5 7 5 2 2 2" xfId="24065"/>
    <cellStyle name="20% - Ênfase5 7 5 2 2 3" xfId="36154"/>
    <cellStyle name="20% - Ênfase5 7 5 2 2 4" xfId="52512"/>
    <cellStyle name="20% - Ênfase5 7 5 2 3" xfId="18005"/>
    <cellStyle name="20% - Ênfase5 7 5 2 4" xfId="30095"/>
    <cellStyle name="20% - Ênfase5 7 5 2 5" xfId="44235"/>
    <cellStyle name="20% - Ênfase5 7 5 3" xfId="7886"/>
    <cellStyle name="20% - Ênfase5 7 5 3 2" xfId="13945"/>
    <cellStyle name="20% - Ênfase5 7 5 3 2 2" xfId="26065"/>
    <cellStyle name="20% - Ênfase5 7 5 3 2 3" xfId="38154"/>
    <cellStyle name="20% - Ênfase5 7 5 3 2 4" xfId="54512"/>
    <cellStyle name="20% - Ênfase5 7 5 3 3" xfId="20005"/>
    <cellStyle name="20% - Ênfase5 7 5 3 4" xfId="32095"/>
    <cellStyle name="20% - Ênfase5 7 5 3 5" xfId="46235"/>
    <cellStyle name="20% - Ênfase5 7 5 4" xfId="9915"/>
    <cellStyle name="20% - Ênfase5 7 5 4 2" xfId="22035"/>
    <cellStyle name="20% - Ênfase5 7 5 4 2 2" xfId="50478"/>
    <cellStyle name="20% - Ênfase5 7 5 4 3" xfId="34124"/>
    <cellStyle name="20% - Ênfase5 7 5 4 4" xfId="42201"/>
    <cellStyle name="20% - Ênfase5 7 5 5" xfId="15975"/>
    <cellStyle name="20% - Ênfase5 7 5 5 2" xfId="48429"/>
    <cellStyle name="20% - Ênfase5 7 5 6" xfId="28065"/>
    <cellStyle name="20% - Ênfase5 7 5 7" xfId="40155"/>
    <cellStyle name="20% - Ênfase5 7 5 8" xfId="3852"/>
    <cellStyle name="20% - Ênfase5 7 6" xfId="4349"/>
    <cellStyle name="20% - Ênfase5 7 6 2" xfId="10409"/>
    <cellStyle name="20% - Ênfase5 7 6 2 2" xfId="22529"/>
    <cellStyle name="20% - Ênfase5 7 6 2 3" xfId="34618"/>
    <cellStyle name="20% - Ênfase5 7 6 2 4" xfId="50975"/>
    <cellStyle name="20% - Ênfase5 7 6 3" xfId="16469"/>
    <cellStyle name="20% - Ênfase5 7 6 4" xfId="28559"/>
    <cellStyle name="20% - Ênfase5 7 6 5" xfId="42698"/>
    <cellStyle name="20% - Ênfase5 7 7" xfId="6380"/>
    <cellStyle name="20% - Ênfase5 7 7 2" xfId="12439"/>
    <cellStyle name="20% - Ênfase5 7 7 2 2" xfId="24559"/>
    <cellStyle name="20% - Ênfase5 7 7 2 3" xfId="36648"/>
    <cellStyle name="20% - Ênfase5 7 7 2 4" xfId="53006"/>
    <cellStyle name="20% - Ênfase5 7 7 3" xfId="18499"/>
    <cellStyle name="20% - Ênfase5 7 7 4" xfId="30589"/>
    <cellStyle name="20% - Ênfase5 7 7 5" xfId="44729"/>
    <cellStyle name="20% - Ênfase5 7 8" xfId="8379"/>
    <cellStyle name="20% - Ênfase5 7 8 2" xfId="20499"/>
    <cellStyle name="20% - Ênfase5 7 8 2 2" xfId="48926"/>
    <cellStyle name="20% - Ênfase5 7 8 3" xfId="32588"/>
    <cellStyle name="20% - Ênfase5 7 8 4" xfId="40649"/>
    <cellStyle name="20% - Ênfase5 7 9" xfId="14439"/>
    <cellStyle name="20% - Ênfase5 7 9 2" xfId="46880"/>
    <cellStyle name="20% - Ênfase5 8" xfId="290"/>
    <cellStyle name="20% - Ênfase5 8 10" xfId="26686"/>
    <cellStyle name="20% - Ênfase5 8 11" xfId="38776"/>
    <cellStyle name="20% - Ênfase5 8 12" xfId="2427"/>
    <cellStyle name="20% - Ênfase5 8 2" xfId="212"/>
    <cellStyle name="20% - Ênfase5 8 2 10" xfId="38704"/>
    <cellStyle name="20% - Ênfase5 8 2 11" xfId="2355"/>
    <cellStyle name="20% - Ênfase5 8 2 2" xfId="1307"/>
    <cellStyle name="20% - Ênfase5 8 2 2 2" xfId="5404"/>
    <cellStyle name="20% - Ênfase5 8 2 2 2 2" xfId="11463"/>
    <cellStyle name="20% - Ênfase5 8 2 2 2 2 2" xfId="23583"/>
    <cellStyle name="20% - Ênfase5 8 2 2 2 2 3" xfId="35672"/>
    <cellStyle name="20% - Ênfase5 8 2 2 2 2 4" xfId="52030"/>
    <cellStyle name="20% - Ênfase5 8 2 2 2 3" xfId="17523"/>
    <cellStyle name="20% - Ênfase5 8 2 2 2 4" xfId="29613"/>
    <cellStyle name="20% - Ênfase5 8 2 2 2 5" xfId="43753"/>
    <cellStyle name="20% - Ênfase5 8 2 2 3" xfId="7429"/>
    <cellStyle name="20% - Ênfase5 8 2 2 3 2" xfId="13488"/>
    <cellStyle name="20% - Ênfase5 8 2 2 3 2 2" xfId="25608"/>
    <cellStyle name="20% - Ênfase5 8 2 2 3 2 3" xfId="37697"/>
    <cellStyle name="20% - Ênfase5 8 2 2 3 2 4" xfId="54055"/>
    <cellStyle name="20% - Ênfase5 8 2 2 3 3" xfId="19548"/>
    <cellStyle name="20% - Ênfase5 8 2 2 3 4" xfId="31638"/>
    <cellStyle name="20% - Ênfase5 8 2 2 3 5" xfId="45778"/>
    <cellStyle name="20% - Ênfase5 8 2 2 4" xfId="9433"/>
    <cellStyle name="20% - Ênfase5 8 2 2 4 2" xfId="21553"/>
    <cellStyle name="20% - Ênfase5 8 2 2 4 2 2" xfId="49996"/>
    <cellStyle name="20% - Ênfase5 8 2 2 4 3" xfId="33642"/>
    <cellStyle name="20% - Ênfase5 8 2 2 4 4" xfId="41719"/>
    <cellStyle name="20% - Ênfase5 8 2 2 5" xfId="15493"/>
    <cellStyle name="20% - Ênfase5 8 2 2 5 2" xfId="47947"/>
    <cellStyle name="20% - Ênfase5 8 2 2 6" xfId="27608"/>
    <cellStyle name="20% - Ênfase5 8 2 2 7" xfId="39698"/>
    <cellStyle name="20% - Ênfase5 8 2 2 8" xfId="3369"/>
    <cellStyle name="20% - Ênfase5 8 2 3" xfId="798"/>
    <cellStyle name="20% - Ênfase5 8 2 3 2" xfId="4908"/>
    <cellStyle name="20% - Ênfase5 8 2 3 2 2" xfId="10967"/>
    <cellStyle name="20% - Ênfase5 8 2 3 2 2 2" xfId="23087"/>
    <cellStyle name="20% - Ênfase5 8 2 3 2 2 3" xfId="35176"/>
    <cellStyle name="20% - Ênfase5 8 2 3 2 2 4" xfId="51534"/>
    <cellStyle name="20% - Ênfase5 8 2 3 2 3" xfId="17027"/>
    <cellStyle name="20% - Ênfase5 8 2 3 2 4" xfId="29117"/>
    <cellStyle name="20% - Ênfase5 8 2 3 2 5" xfId="43257"/>
    <cellStyle name="20% - Ênfase5 8 2 3 3" xfId="6933"/>
    <cellStyle name="20% - Ênfase5 8 2 3 3 2" xfId="12992"/>
    <cellStyle name="20% - Ênfase5 8 2 3 3 2 2" xfId="25112"/>
    <cellStyle name="20% - Ênfase5 8 2 3 3 2 3" xfId="37201"/>
    <cellStyle name="20% - Ênfase5 8 2 3 3 2 4" xfId="53559"/>
    <cellStyle name="20% - Ênfase5 8 2 3 3 3" xfId="19052"/>
    <cellStyle name="20% - Ênfase5 8 2 3 3 4" xfId="31142"/>
    <cellStyle name="20% - Ênfase5 8 2 3 3 5" xfId="45282"/>
    <cellStyle name="20% - Ênfase5 8 2 3 4" xfId="8937"/>
    <cellStyle name="20% - Ênfase5 8 2 3 4 2" xfId="21057"/>
    <cellStyle name="20% - Ênfase5 8 2 3 4 2 2" xfId="49491"/>
    <cellStyle name="20% - Ênfase5 8 2 3 4 3" xfId="33146"/>
    <cellStyle name="20% - Ênfase5 8 2 3 4 4" xfId="41214"/>
    <cellStyle name="20% - Ênfase5 8 2 3 5" xfId="14997"/>
    <cellStyle name="20% - Ênfase5 8 2 3 5 2" xfId="47443"/>
    <cellStyle name="20% - Ênfase5 8 2 3 6" xfId="27112"/>
    <cellStyle name="20% - Ênfase5 8 2 3 7" xfId="39202"/>
    <cellStyle name="20% - Ênfase5 8 2 3 8" xfId="2863"/>
    <cellStyle name="20% - Ênfase5 8 2 4" xfId="1850"/>
    <cellStyle name="20% - Ênfase5 8 2 4 2" xfId="5941"/>
    <cellStyle name="20% - Ênfase5 8 2 4 2 2" xfId="12000"/>
    <cellStyle name="20% - Ênfase5 8 2 4 2 2 2" xfId="24120"/>
    <cellStyle name="20% - Ênfase5 8 2 4 2 2 3" xfId="36209"/>
    <cellStyle name="20% - Ênfase5 8 2 4 2 2 4" xfId="52567"/>
    <cellStyle name="20% - Ênfase5 8 2 4 2 3" xfId="18060"/>
    <cellStyle name="20% - Ênfase5 8 2 4 2 4" xfId="30150"/>
    <cellStyle name="20% - Ênfase5 8 2 4 2 5" xfId="44290"/>
    <cellStyle name="20% - Ênfase5 8 2 4 3" xfId="7941"/>
    <cellStyle name="20% - Ênfase5 8 2 4 3 2" xfId="14000"/>
    <cellStyle name="20% - Ênfase5 8 2 4 3 2 2" xfId="26120"/>
    <cellStyle name="20% - Ênfase5 8 2 4 3 2 3" xfId="38209"/>
    <cellStyle name="20% - Ênfase5 8 2 4 3 2 4" xfId="54567"/>
    <cellStyle name="20% - Ênfase5 8 2 4 3 3" xfId="20060"/>
    <cellStyle name="20% - Ênfase5 8 2 4 3 4" xfId="32150"/>
    <cellStyle name="20% - Ênfase5 8 2 4 3 5" xfId="46290"/>
    <cellStyle name="20% - Ênfase5 8 2 4 4" xfId="9970"/>
    <cellStyle name="20% - Ênfase5 8 2 4 4 2" xfId="22090"/>
    <cellStyle name="20% - Ênfase5 8 2 4 4 2 2" xfId="50534"/>
    <cellStyle name="20% - Ênfase5 8 2 4 4 3" xfId="34179"/>
    <cellStyle name="20% - Ênfase5 8 2 4 4 4" xfId="42257"/>
    <cellStyle name="20% - Ênfase5 8 2 4 5" xfId="16030"/>
    <cellStyle name="20% - Ênfase5 8 2 4 5 2" xfId="48485"/>
    <cellStyle name="20% - Ênfase5 8 2 4 6" xfId="28120"/>
    <cellStyle name="20% - Ênfase5 8 2 4 7" xfId="40210"/>
    <cellStyle name="20% - Ênfase5 8 2 4 8" xfId="3908"/>
    <cellStyle name="20% - Ênfase5 8 2 5" xfId="4404"/>
    <cellStyle name="20% - Ênfase5 8 2 5 2" xfId="10464"/>
    <cellStyle name="20% - Ênfase5 8 2 5 2 2" xfId="22584"/>
    <cellStyle name="20% - Ênfase5 8 2 5 2 3" xfId="34673"/>
    <cellStyle name="20% - Ênfase5 8 2 5 2 4" xfId="51030"/>
    <cellStyle name="20% - Ênfase5 8 2 5 3" xfId="16524"/>
    <cellStyle name="20% - Ênfase5 8 2 5 4" xfId="28614"/>
    <cellStyle name="20% - Ênfase5 8 2 5 5" xfId="42753"/>
    <cellStyle name="20% - Ênfase5 8 2 6" xfId="6435"/>
    <cellStyle name="20% - Ênfase5 8 2 6 2" xfId="12494"/>
    <cellStyle name="20% - Ênfase5 8 2 6 2 2" xfId="24614"/>
    <cellStyle name="20% - Ênfase5 8 2 6 2 3" xfId="36703"/>
    <cellStyle name="20% - Ênfase5 8 2 6 2 4" xfId="53061"/>
    <cellStyle name="20% - Ênfase5 8 2 6 3" xfId="18554"/>
    <cellStyle name="20% - Ênfase5 8 2 6 4" xfId="30644"/>
    <cellStyle name="20% - Ênfase5 8 2 6 5" xfId="44784"/>
    <cellStyle name="20% - Ênfase5 8 2 7" xfId="8434"/>
    <cellStyle name="20% - Ênfase5 8 2 7 2" xfId="20554"/>
    <cellStyle name="20% - Ênfase5 8 2 7 2 2" xfId="48982"/>
    <cellStyle name="20% - Ênfase5 8 2 7 3" xfId="32643"/>
    <cellStyle name="20% - Ênfase5 8 2 7 4" xfId="40705"/>
    <cellStyle name="20% - Ênfase5 8 2 8" xfId="14494"/>
    <cellStyle name="20% - Ênfase5 8 2 8 2" xfId="46936"/>
    <cellStyle name="20% - Ênfase5 8 2 9" xfId="26614"/>
    <cellStyle name="20% - Ênfase5 8 3" xfId="1379"/>
    <cellStyle name="20% - Ênfase5 8 3 2" xfId="5476"/>
    <cellStyle name="20% - Ênfase5 8 3 2 2" xfId="11535"/>
    <cellStyle name="20% - Ênfase5 8 3 2 2 2" xfId="23655"/>
    <cellStyle name="20% - Ênfase5 8 3 2 2 3" xfId="35744"/>
    <cellStyle name="20% - Ênfase5 8 3 2 2 4" xfId="52102"/>
    <cellStyle name="20% - Ênfase5 8 3 2 3" xfId="17595"/>
    <cellStyle name="20% - Ênfase5 8 3 2 4" xfId="29685"/>
    <cellStyle name="20% - Ênfase5 8 3 2 5" xfId="43825"/>
    <cellStyle name="20% - Ênfase5 8 3 3" xfId="7501"/>
    <cellStyle name="20% - Ênfase5 8 3 3 2" xfId="13560"/>
    <cellStyle name="20% - Ênfase5 8 3 3 2 2" xfId="25680"/>
    <cellStyle name="20% - Ênfase5 8 3 3 2 3" xfId="37769"/>
    <cellStyle name="20% - Ênfase5 8 3 3 2 4" xfId="54127"/>
    <cellStyle name="20% - Ênfase5 8 3 3 3" xfId="19620"/>
    <cellStyle name="20% - Ênfase5 8 3 3 4" xfId="31710"/>
    <cellStyle name="20% - Ênfase5 8 3 3 5" xfId="45850"/>
    <cellStyle name="20% - Ênfase5 8 3 4" xfId="9505"/>
    <cellStyle name="20% - Ênfase5 8 3 4 2" xfId="21625"/>
    <cellStyle name="20% - Ênfase5 8 3 4 2 2" xfId="50068"/>
    <cellStyle name="20% - Ênfase5 8 3 4 3" xfId="33714"/>
    <cellStyle name="20% - Ênfase5 8 3 4 4" xfId="41791"/>
    <cellStyle name="20% - Ênfase5 8 3 5" xfId="15565"/>
    <cellStyle name="20% - Ênfase5 8 3 5 2" xfId="48019"/>
    <cellStyle name="20% - Ênfase5 8 3 6" xfId="27680"/>
    <cellStyle name="20% - Ênfase5 8 3 7" xfId="39770"/>
    <cellStyle name="20% - Ênfase5 8 3 8" xfId="3441"/>
    <cellStyle name="20% - Ênfase5 8 4" xfId="870"/>
    <cellStyle name="20% - Ênfase5 8 4 2" xfId="4980"/>
    <cellStyle name="20% - Ênfase5 8 4 2 2" xfId="11039"/>
    <cellStyle name="20% - Ênfase5 8 4 2 2 2" xfId="23159"/>
    <cellStyle name="20% - Ênfase5 8 4 2 2 3" xfId="35248"/>
    <cellStyle name="20% - Ênfase5 8 4 2 2 4" xfId="51606"/>
    <cellStyle name="20% - Ênfase5 8 4 2 3" xfId="17099"/>
    <cellStyle name="20% - Ênfase5 8 4 2 4" xfId="29189"/>
    <cellStyle name="20% - Ênfase5 8 4 2 5" xfId="43329"/>
    <cellStyle name="20% - Ênfase5 8 4 3" xfId="7005"/>
    <cellStyle name="20% - Ênfase5 8 4 3 2" xfId="13064"/>
    <cellStyle name="20% - Ênfase5 8 4 3 2 2" xfId="25184"/>
    <cellStyle name="20% - Ênfase5 8 4 3 2 3" xfId="37273"/>
    <cellStyle name="20% - Ênfase5 8 4 3 2 4" xfId="53631"/>
    <cellStyle name="20% - Ênfase5 8 4 3 3" xfId="19124"/>
    <cellStyle name="20% - Ênfase5 8 4 3 4" xfId="31214"/>
    <cellStyle name="20% - Ênfase5 8 4 3 5" xfId="45354"/>
    <cellStyle name="20% - Ênfase5 8 4 4" xfId="9009"/>
    <cellStyle name="20% - Ênfase5 8 4 4 2" xfId="21129"/>
    <cellStyle name="20% - Ênfase5 8 4 4 2 2" xfId="49563"/>
    <cellStyle name="20% - Ênfase5 8 4 4 3" xfId="33218"/>
    <cellStyle name="20% - Ênfase5 8 4 4 4" xfId="41286"/>
    <cellStyle name="20% - Ênfase5 8 4 5" xfId="15069"/>
    <cellStyle name="20% - Ênfase5 8 4 5 2" xfId="47515"/>
    <cellStyle name="20% - Ênfase5 8 4 6" xfId="27184"/>
    <cellStyle name="20% - Ênfase5 8 4 7" xfId="39274"/>
    <cellStyle name="20% - Ênfase5 8 4 8" xfId="2935"/>
    <cellStyle name="20% - Ênfase5 8 5" xfId="1922"/>
    <cellStyle name="20% - Ênfase5 8 5 2" xfId="6013"/>
    <cellStyle name="20% - Ênfase5 8 5 2 2" xfId="12072"/>
    <cellStyle name="20% - Ênfase5 8 5 2 2 2" xfId="24192"/>
    <cellStyle name="20% - Ênfase5 8 5 2 2 3" xfId="36281"/>
    <cellStyle name="20% - Ênfase5 8 5 2 2 4" xfId="52639"/>
    <cellStyle name="20% - Ênfase5 8 5 2 3" xfId="18132"/>
    <cellStyle name="20% - Ênfase5 8 5 2 4" xfId="30222"/>
    <cellStyle name="20% - Ênfase5 8 5 2 5" xfId="44362"/>
    <cellStyle name="20% - Ênfase5 8 5 3" xfId="8013"/>
    <cellStyle name="20% - Ênfase5 8 5 3 2" xfId="14072"/>
    <cellStyle name="20% - Ênfase5 8 5 3 2 2" xfId="26192"/>
    <cellStyle name="20% - Ênfase5 8 5 3 2 3" xfId="38281"/>
    <cellStyle name="20% - Ênfase5 8 5 3 2 4" xfId="54639"/>
    <cellStyle name="20% - Ênfase5 8 5 3 3" xfId="20132"/>
    <cellStyle name="20% - Ênfase5 8 5 3 4" xfId="32222"/>
    <cellStyle name="20% - Ênfase5 8 5 3 5" xfId="46362"/>
    <cellStyle name="20% - Ênfase5 8 5 4" xfId="10042"/>
    <cellStyle name="20% - Ênfase5 8 5 4 2" xfId="22162"/>
    <cellStyle name="20% - Ênfase5 8 5 4 2 2" xfId="50606"/>
    <cellStyle name="20% - Ênfase5 8 5 4 3" xfId="34251"/>
    <cellStyle name="20% - Ênfase5 8 5 4 4" xfId="42329"/>
    <cellStyle name="20% - Ênfase5 8 5 5" xfId="16102"/>
    <cellStyle name="20% - Ênfase5 8 5 5 2" xfId="48557"/>
    <cellStyle name="20% - Ênfase5 8 5 6" xfId="28192"/>
    <cellStyle name="20% - Ênfase5 8 5 7" xfId="40282"/>
    <cellStyle name="20% - Ênfase5 8 5 8" xfId="3980"/>
    <cellStyle name="20% - Ênfase5 8 6" xfId="4476"/>
    <cellStyle name="20% - Ênfase5 8 6 2" xfId="10536"/>
    <cellStyle name="20% - Ênfase5 8 6 2 2" xfId="22656"/>
    <cellStyle name="20% - Ênfase5 8 6 2 3" xfId="34745"/>
    <cellStyle name="20% - Ênfase5 8 6 2 4" xfId="51102"/>
    <cellStyle name="20% - Ênfase5 8 6 3" xfId="16596"/>
    <cellStyle name="20% - Ênfase5 8 6 4" xfId="28686"/>
    <cellStyle name="20% - Ênfase5 8 6 5" xfId="42825"/>
    <cellStyle name="20% - Ênfase5 8 7" xfId="6507"/>
    <cellStyle name="20% - Ênfase5 8 7 2" xfId="12566"/>
    <cellStyle name="20% - Ênfase5 8 7 2 2" xfId="24686"/>
    <cellStyle name="20% - Ênfase5 8 7 2 3" xfId="36775"/>
    <cellStyle name="20% - Ênfase5 8 7 2 4" xfId="53133"/>
    <cellStyle name="20% - Ênfase5 8 7 3" xfId="18626"/>
    <cellStyle name="20% - Ênfase5 8 7 4" xfId="30716"/>
    <cellStyle name="20% - Ênfase5 8 7 5" xfId="44856"/>
    <cellStyle name="20% - Ênfase5 8 8" xfId="8506"/>
    <cellStyle name="20% - Ênfase5 8 8 2" xfId="20626"/>
    <cellStyle name="20% - Ênfase5 8 8 2 2" xfId="49054"/>
    <cellStyle name="20% - Ênfase5 8 8 3" xfId="32715"/>
    <cellStyle name="20% - Ênfase5 8 8 4" xfId="40777"/>
    <cellStyle name="20% - Ênfase5 8 9" xfId="14566"/>
    <cellStyle name="20% - Ênfase5 8 9 2" xfId="47008"/>
    <cellStyle name="20% - Ênfase5 9" xfId="291"/>
    <cellStyle name="20% - Ênfase5 9 10" xfId="26687"/>
    <cellStyle name="20% - Ênfase5 9 11" xfId="38777"/>
    <cellStyle name="20% - Ênfase5 9 12" xfId="2428"/>
    <cellStyle name="20% - Ênfase5 9 2" xfId="295"/>
    <cellStyle name="20% - Ênfase5 9 2 10" xfId="38780"/>
    <cellStyle name="20% - Ênfase5 9 2 11" xfId="2431"/>
    <cellStyle name="20% - Ênfase5 9 2 2" xfId="1383"/>
    <cellStyle name="20% - Ênfase5 9 2 2 2" xfId="5480"/>
    <cellStyle name="20% - Ênfase5 9 2 2 2 2" xfId="11539"/>
    <cellStyle name="20% - Ênfase5 9 2 2 2 2 2" xfId="23659"/>
    <cellStyle name="20% - Ênfase5 9 2 2 2 2 3" xfId="35748"/>
    <cellStyle name="20% - Ênfase5 9 2 2 2 2 4" xfId="52106"/>
    <cellStyle name="20% - Ênfase5 9 2 2 2 3" xfId="17599"/>
    <cellStyle name="20% - Ênfase5 9 2 2 2 4" xfId="29689"/>
    <cellStyle name="20% - Ênfase5 9 2 2 2 5" xfId="43829"/>
    <cellStyle name="20% - Ênfase5 9 2 2 3" xfId="7505"/>
    <cellStyle name="20% - Ênfase5 9 2 2 3 2" xfId="13564"/>
    <cellStyle name="20% - Ênfase5 9 2 2 3 2 2" xfId="25684"/>
    <cellStyle name="20% - Ênfase5 9 2 2 3 2 3" xfId="37773"/>
    <cellStyle name="20% - Ênfase5 9 2 2 3 2 4" xfId="54131"/>
    <cellStyle name="20% - Ênfase5 9 2 2 3 3" xfId="19624"/>
    <cellStyle name="20% - Ênfase5 9 2 2 3 4" xfId="31714"/>
    <cellStyle name="20% - Ênfase5 9 2 2 3 5" xfId="45854"/>
    <cellStyle name="20% - Ênfase5 9 2 2 4" xfId="9509"/>
    <cellStyle name="20% - Ênfase5 9 2 2 4 2" xfId="21629"/>
    <cellStyle name="20% - Ênfase5 9 2 2 4 2 2" xfId="50072"/>
    <cellStyle name="20% - Ênfase5 9 2 2 4 3" xfId="33718"/>
    <cellStyle name="20% - Ênfase5 9 2 2 4 4" xfId="41795"/>
    <cellStyle name="20% - Ênfase5 9 2 2 5" xfId="15569"/>
    <cellStyle name="20% - Ênfase5 9 2 2 5 2" xfId="48023"/>
    <cellStyle name="20% - Ênfase5 9 2 2 6" xfId="27684"/>
    <cellStyle name="20% - Ênfase5 9 2 2 7" xfId="39774"/>
    <cellStyle name="20% - Ênfase5 9 2 2 8" xfId="3445"/>
    <cellStyle name="20% - Ênfase5 9 2 3" xfId="874"/>
    <cellStyle name="20% - Ênfase5 9 2 3 2" xfId="4984"/>
    <cellStyle name="20% - Ênfase5 9 2 3 2 2" xfId="11043"/>
    <cellStyle name="20% - Ênfase5 9 2 3 2 2 2" xfId="23163"/>
    <cellStyle name="20% - Ênfase5 9 2 3 2 2 3" xfId="35252"/>
    <cellStyle name="20% - Ênfase5 9 2 3 2 2 4" xfId="51610"/>
    <cellStyle name="20% - Ênfase5 9 2 3 2 3" xfId="17103"/>
    <cellStyle name="20% - Ênfase5 9 2 3 2 4" xfId="29193"/>
    <cellStyle name="20% - Ênfase5 9 2 3 2 5" xfId="43333"/>
    <cellStyle name="20% - Ênfase5 9 2 3 3" xfId="7009"/>
    <cellStyle name="20% - Ênfase5 9 2 3 3 2" xfId="13068"/>
    <cellStyle name="20% - Ênfase5 9 2 3 3 2 2" xfId="25188"/>
    <cellStyle name="20% - Ênfase5 9 2 3 3 2 3" xfId="37277"/>
    <cellStyle name="20% - Ênfase5 9 2 3 3 2 4" xfId="53635"/>
    <cellStyle name="20% - Ênfase5 9 2 3 3 3" xfId="19128"/>
    <cellStyle name="20% - Ênfase5 9 2 3 3 4" xfId="31218"/>
    <cellStyle name="20% - Ênfase5 9 2 3 3 5" xfId="45358"/>
    <cellStyle name="20% - Ênfase5 9 2 3 4" xfId="9013"/>
    <cellStyle name="20% - Ênfase5 9 2 3 4 2" xfId="21133"/>
    <cellStyle name="20% - Ênfase5 9 2 3 4 2 2" xfId="49567"/>
    <cellStyle name="20% - Ênfase5 9 2 3 4 3" xfId="33222"/>
    <cellStyle name="20% - Ênfase5 9 2 3 4 4" xfId="41290"/>
    <cellStyle name="20% - Ênfase5 9 2 3 5" xfId="15073"/>
    <cellStyle name="20% - Ênfase5 9 2 3 5 2" xfId="47519"/>
    <cellStyle name="20% - Ênfase5 9 2 3 6" xfId="27188"/>
    <cellStyle name="20% - Ênfase5 9 2 3 7" xfId="39278"/>
    <cellStyle name="20% - Ênfase5 9 2 3 8" xfId="2939"/>
    <cellStyle name="20% - Ênfase5 9 2 4" xfId="1926"/>
    <cellStyle name="20% - Ênfase5 9 2 4 2" xfId="6017"/>
    <cellStyle name="20% - Ênfase5 9 2 4 2 2" xfId="12076"/>
    <cellStyle name="20% - Ênfase5 9 2 4 2 2 2" xfId="24196"/>
    <cellStyle name="20% - Ênfase5 9 2 4 2 2 3" xfId="36285"/>
    <cellStyle name="20% - Ênfase5 9 2 4 2 2 4" xfId="52643"/>
    <cellStyle name="20% - Ênfase5 9 2 4 2 3" xfId="18136"/>
    <cellStyle name="20% - Ênfase5 9 2 4 2 4" xfId="30226"/>
    <cellStyle name="20% - Ênfase5 9 2 4 2 5" xfId="44366"/>
    <cellStyle name="20% - Ênfase5 9 2 4 3" xfId="8017"/>
    <cellStyle name="20% - Ênfase5 9 2 4 3 2" xfId="14076"/>
    <cellStyle name="20% - Ênfase5 9 2 4 3 2 2" xfId="26196"/>
    <cellStyle name="20% - Ênfase5 9 2 4 3 2 3" xfId="38285"/>
    <cellStyle name="20% - Ênfase5 9 2 4 3 2 4" xfId="54643"/>
    <cellStyle name="20% - Ênfase5 9 2 4 3 3" xfId="20136"/>
    <cellStyle name="20% - Ênfase5 9 2 4 3 4" xfId="32226"/>
    <cellStyle name="20% - Ênfase5 9 2 4 3 5" xfId="46366"/>
    <cellStyle name="20% - Ênfase5 9 2 4 4" xfId="10046"/>
    <cellStyle name="20% - Ênfase5 9 2 4 4 2" xfId="22166"/>
    <cellStyle name="20% - Ênfase5 9 2 4 4 2 2" xfId="50610"/>
    <cellStyle name="20% - Ênfase5 9 2 4 4 3" xfId="34255"/>
    <cellStyle name="20% - Ênfase5 9 2 4 4 4" xfId="42333"/>
    <cellStyle name="20% - Ênfase5 9 2 4 5" xfId="16106"/>
    <cellStyle name="20% - Ênfase5 9 2 4 5 2" xfId="48561"/>
    <cellStyle name="20% - Ênfase5 9 2 4 6" xfId="28196"/>
    <cellStyle name="20% - Ênfase5 9 2 4 7" xfId="40286"/>
    <cellStyle name="20% - Ênfase5 9 2 4 8" xfId="3984"/>
    <cellStyle name="20% - Ênfase5 9 2 5" xfId="4480"/>
    <cellStyle name="20% - Ênfase5 9 2 5 2" xfId="10540"/>
    <cellStyle name="20% - Ênfase5 9 2 5 2 2" xfId="22660"/>
    <cellStyle name="20% - Ênfase5 9 2 5 2 3" xfId="34749"/>
    <cellStyle name="20% - Ênfase5 9 2 5 2 4" xfId="51106"/>
    <cellStyle name="20% - Ênfase5 9 2 5 3" xfId="16600"/>
    <cellStyle name="20% - Ênfase5 9 2 5 4" xfId="28690"/>
    <cellStyle name="20% - Ênfase5 9 2 5 5" xfId="42829"/>
    <cellStyle name="20% - Ênfase5 9 2 6" xfId="6511"/>
    <cellStyle name="20% - Ênfase5 9 2 6 2" xfId="12570"/>
    <cellStyle name="20% - Ênfase5 9 2 6 2 2" xfId="24690"/>
    <cellStyle name="20% - Ênfase5 9 2 6 2 3" xfId="36779"/>
    <cellStyle name="20% - Ênfase5 9 2 6 2 4" xfId="53137"/>
    <cellStyle name="20% - Ênfase5 9 2 6 3" xfId="18630"/>
    <cellStyle name="20% - Ênfase5 9 2 6 4" xfId="30720"/>
    <cellStyle name="20% - Ênfase5 9 2 6 5" xfId="44860"/>
    <cellStyle name="20% - Ênfase5 9 2 7" xfId="8510"/>
    <cellStyle name="20% - Ênfase5 9 2 7 2" xfId="20630"/>
    <cellStyle name="20% - Ênfase5 9 2 7 2 2" xfId="49058"/>
    <cellStyle name="20% - Ênfase5 9 2 7 3" xfId="32719"/>
    <cellStyle name="20% - Ênfase5 9 2 7 4" xfId="40781"/>
    <cellStyle name="20% - Ênfase5 9 2 8" xfId="14570"/>
    <cellStyle name="20% - Ênfase5 9 2 8 2" xfId="47012"/>
    <cellStyle name="20% - Ênfase5 9 2 9" xfId="26690"/>
    <cellStyle name="20% - Ênfase5 9 3" xfId="1380"/>
    <cellStyle name="20% - Ênfase5 9 3 2" xfId="5477"/>
    <cellStyle name="20% - Ênfase5 9 3 2 2" xfId="11536"/>
    <cellStyle name="20% - Ênfase5 9 3 2 2 2" xfId="23656"/>
    <cellStyle name="20% - Ênfase5 9 3 2 2 3" xfId="35745"/>
    <cellStyle name="20% - Ênfase5 9 3 2 2 4" xfId="52103"/>
    <cellStyle name="20% - Ênfase5 9 3 2 3" xfId="17596"/>
    <cellStyle name="20% - Ênfase5 9 3 2 4" xfId="29686"/>
    <cellStyle name="20% - Ênfase5 9 3 2 5" xfId="43826"/>
    <cellStyle name="20% - Ênfase5 9 3 3" xfId="7502"/>
    <cellStyle name="20% - Ênfase5 9 3 3 2" xfId="13561"/>
    <cellStyle name="20% - Ênfase5 9 3 3 2 2" xfId="25681"/>
    <cellStyle name="20% - Ênfase5 9 3 3 2 3" xfId="37770"/>
    <cellStyle name="20% - Ênfase5 9 3 3 2 4" xfId="54128"/>
    <cellStyle name="20% - Ênfase5 9 3 3 3" xfId="19621"/>
    <cellStyle name="20% - Ênfase5 9 3 3 4" xfId="31711"/>
    <cellStyle name="20% - Ênfase5 9 3 3 5" xfId="45851"/>
    <cellStyle name="20% - Ênfase5 9 3 4" xfId="9506"/>
    <cellStyle name="20% - Ênfase5 9 3 4 2" xfId="21626"/>
    <cellStyle name="20% - Ênfase5 9 3 4 2 2" xfId="50069"/>
    <cellStyle name="20% - Ênfase5 9 3 4 3" xfId="33715"/>
    <cellStyle name="20% - Ênfase5 9 3 4 4" xfId="41792"/>
    <cellStyle name="20% - Ênfase5 9 3 5" xfId="15566"/>
    <cellStyle name="20% - Ênfase5 9 3 5 2" xfId="48020"/>
    <cellStyle name="20% - Ênfase5 9 3 6" xfId="27681"/>
    <cellStyle name="20% - Ênfase5 9 3 7" xfId="39771"/>
    <cellStyle name="20% - Ênfase5 9 3 8" xfId="3442"/>
    <cellStyle name="20% - Ênfase5 9 4" xfId="871"/>
    <cellStyle name="20% - Ênfase5 9 4 2" xfId="4981"/>
    <cellStyle name="20% - Ênfase5 9 4 2 2" xfId="11040"/>
    <cellStyle name="20% - Ênfase5 9 4 2 2 2" xfId="23160"/>
    <cellStyle name="20% - Ênfase5 9 4 2 2 3" xfId="35249"/>
    <cellStyle name="20% - Ênfase5 9 4 2 2 4" xfId="51607"/>
    <cellStyle name="20% - Ênfase5 9 4 2 3" xfId="17100"/>
    <cellStyle name="20% - Ênfase5 9 4 2 4" xfId="29190"/>
    <cellStyle name="20% - Ênfase5 9 4 2 5" xfId="43330"/>
    <cellStyle name="20% - Ênfase5 9 4 3" xfId="7006"/>
    <cellStyle name="20% - Ênfase5 9 4 3 2" xfId="13065"/>
    <cellStyle name="20% - Ênfase5 9 4 3 2 2" xfId="25185"/>
    <cellStyle name="20% - Ênfase5 9 4 3 2 3" xfId="37274"/>
    <cellStyle name="20% - Ênfase5 9 4 3 2 4" xfId="53632"/>
    <cellStyle name="20% - Ênfase5 9 4 3 3" xfId="19125"/>
    <cellStyle name="20% - Ênfase5 9 4 3 4" xfId="31215"/>
    <cellStyle name="20% - Ênfase5 9 4 3 5" xfId="45355"/>
    <cellStyle name="20% - Ênfase5 9 4 4" xfId="9010"/>
    <cellStyle name="20% - Ênfase5 9 4 4 2" xfId="21130"/>
    <cellStyle name="20% - Ênfase5 9 4 4 2 2" xfId="49564"/>
    <cellStyle name="20% - Ênfase5 9 4 4 3" xfId="33219"/>
    <cellStyle name="20% - Ênfase5 9 4 4 4" xfId="41287"/>
    <cellStyle name="20% - Ênfase5 9 4 5" xfId="15070"/>
    <cellStyle name="20% - Ênfase5 9 4 5 2" xfId="47516"/>
    <cellStyle name="20% - Ênfase5 9 4 6" xfId="27185"/>
    <cellStyle name="20% - Ênfase5 9 4 7" xfId="39275"/>
    <cellStyle name="20% - Ênfase5 9 4 8" xfId="2936"/>
    <cellStyle name="20% - Ênfase5 9 5" xfId="1923"/>
    <cellStyle name="20% - Ênfase5 9 5 2" xfId="6014"/>
    <cellStyle name="20% - Ênfase5 9 5 2 2" xfId="12073"/>
    <cellStyle name="20% - Ênfase5 9 5 2 2 2" xfId="24193"/>
    <cellStyle name="20% - Ênfase5 9 5 2 2 3" xfId="36282"/>
    <cellStyle name="20% - Ênfase5 9 5 2 2 4" xfId="52640"/>
    <cellStyle name="20% - Ênfase5 9 5 2 3" xfId="18133"/>
    <cellStyle name="20% - Ênfase5 9 5 2 4" xfId="30223"/>
    <cellStyle name="20% - Ênfase5 9 5 2 5" xfId="44363"/>
    <cellStyle name="20% - Ênfase5 9 5 3" xfId="8014"/>
    <cellStyle name="20% - Ênfase5 9 5 3 2" xfId="14073"/>
    <cellStyle name="20% - Ênfase5 9 5 3 2 2" xfId="26193"/>
    <cellStyle name="20% - Ênfase5 9 5 3 2 3" xfId="38282"/>
    <cellStyle name="20% - Ênfase5 9 5 3 2 4" xfId="54640"/>
    <cellStyle name="20% - Ênfase5 9 5 3 3" xfId="20133"/>
    <cellStyle name="20% - Ênfase5 9 5 3 4" xfId="32223"/>
    <cellStyle name="20% - Ênfase5 9 5 3 5" xfId="46363"/>
    <cellStyle name="20% - Ênfase5 9 5 4" xfId="10043"/>
    <cellStyle name="20% - Ênfase5 9 5 4 2" xfId="22163"/>
    <cellStyle name="20% - Ênfase5 9 5 4 2 2" xfId="50607"/>
    <cellStyle name="20% - Ênfase5 9 5 4 3" xfId="34252"/>
    <cellStyle name="20% - Ênfase5 9 5 4 4" xfId="42330"/>
    <cellStyle name="20% - Ênfase5 9 5 5" xfId="16103"/>
    <cellStyle name="20% - Ênfase5 9 5 5 2" xfId="48558"/>
    <cellStyle name="20% - Ênfase5 9 5 6" xfId="28193"/>
    <cellStyle name="20% - Ênfase5 9 5 7" xfId="40283"/>
    <cellStyle name="20% - Ênfase5 9 5 8" xfId="3981"/>
    <cellStyle name="20% - Ênfase5 9 6" xfId="4477"/>
    <cellStyle name="20% - Ênfase5 9 6 2" xfId="10537"/>
    <cellStyle name="20% - Ênfase5 9 6 2 2" xfId="22657"/>
    <cellStyle name="20% - Ênfase5 9 6 2 3" xfId="34746"/>
    <cellStyle name="20% - Ênfase5 9 6 2 4" xfId="51103"/>
    <cellStyle name="20% - Ênfase5 9 6 3" xfId="16597"/>
    <cellStyle name="20% - Ênfase5 9 6 4" xfId="28687"/>
    <cellStyle name="20% - Ênfase5 9 6 5" xfId="42826"/>
    <cellStyle name="20% - Ênfase5 9 7" xfId="6508"/>
    <cellStyle name="20% - Ênfase5 9 7 2" xfId="12567"/>
    <cellStyle name="20% - Ênfase5 9 7 2 2" xfId="24687"/>
    <cellStyle name="20% - Ênfase5 9 7 2 3" xfId="36776"/>
    <cellStyle name="20% - Ênfase5 9 7 2 4" xfId="53134"/>
    <cellStyle name="20% - Ênfase5 9 7 3" xfId="18627"/>
    <cellStyle name="20% - Ênfase5 9 7 4" xfId="30717"/>
    <cellStyle name="20% - Ênfase5 9 7 5" xfId="44857"/>
    <cellStyle name="20% - Ênfase5 9 8" xfId="8507"/>
    <cellStyle name="20% - Ênfase5 9 8 2" xfId="20627"/>
    <cellStyle name="20% - Ênfase5 9 8 2 2" xfId="49055"/>
    <cellStyle name="20% - Ênfase5 9 8 3" xfId="32716"/>
    <cellStyle name="20% - Ênfase5 9 8 4" xfId="40778"/>
    <cellStyle name="20% - Ênfase5 9 9" xfId="14567"/>
    <cellStyle name="20% - Ênfase5 9 9 2" xfId="47009"/>
    <cellStyle name="20% - Ênfase6 10" xfId="297"/>
    <cellStyle name="20% - Ênfase6 10 10" xfId="26692"/>
    <cellStyle name="20% - Ênfase6 10 11" xfId="38782"/>
    <cellStyle name="20% - Ênfase6 10 12" xfId="2433"/>
    <cellStyle name="20% - Ênfase6 10 2" xfId="298"/>
    <cellStyle name="20% - Ênfase6 10 2 10" xfId="38783"/>
    <cellStyle name="20% - Ênfase6 10 2 11" xfId="2434"/>
    <cellStyle name="20% - Ênfase6 10 2 2" xfId="1386"/>
    <cellStyle name="20% - Ênfase6 10 2 2 2" xfId="5483"/>
    <cellStyle name="20% - Ênfase6 10 2 2 2 2" xfId="11542"/>
    <cellStyle name="20% - Ênfase6 10 2 2 2 2 2" xfId="23662"/>
    <cellStyle name="20% - Ênfase6 10 2 2 2 2 3" xfId="35751"/>
    <cellStyle name="20% - Ênfase6 10 2 2 2 2 4" xfId="52109"/>
    <cellStyle name="20% - Ênfase6 10 2 2 2 3" xfId="17602"/>
    <cellStyle name="20% - Ênfase6 10 2 2 2 4" xfId="29692"/>
    <cellStyle name="20% - Ênfase6 10 2 2 2 5" xfId="43832"/>
    <cellStyle name="20% - Ênfase6 10 2 2 3" xfId="7508"/>
    <cellStyle name="20% - Ênfase6 10 2 2 3 2" xfId="13567"/>
    <cellStyle name="20% - Ênfase6 10 2 2 3 2 2" xfId="25687"/>
    <cellStyle name="20% - Ênfase6 10 2 2 3 2 3" xfId="37776"/>
    <cellStyle name="20% - Ênfase6 10 2 2 3 2 4" xfId="54134"/>
    <cellStyle name="20% - Ênfase6 10 2 2 3 3" xfId="19627"/>
    <cellStyle name="20% - Ênfase6 10 2 2 3 4" xfId="31717"/>
    <cellStyle name="20% - Ênfase6 10 2 2 3 5" xfId="45857"/>
    <cellStyle name="20% - Ênfase6 10 2 2 4" xfId="9512"/>
    <cellStyle name="20% - Ênfase6 10 2 2 4 2" xfId="21632"/>
    <cellStyle name="20% - Ênfase6 10 2 2 4 2 2" xfId="50075"/>
    <cellStyle name="20% - Ênfase6 10 2 2 4 3" xfId="33721"/>
    <cellStyle name="20% - Ênfase6 10 2 2 4 4" xfId="41798"/>
    <cellStyle name="20% - Ênfase6 10 2 2 5" xfId="15572"/>
    <cellStyle name="20% - Ênfase6 10 2 2 5 2" xfId="48026"/>
    <cellStyle name="20% - Ênfase6 10 2 2 6" xfId="27687"/>
    <cellStyle name="20% - Ênfase6 10 2 2 7" xfId="39777"/>
    <cellStyle name="20% - Ênfase6 10 2 2 8" xfId="3448"/>
    <cellStyle name="20% - Ênfase6 10 2 3" xfId="877"/>
    <cellStyle name="20% - Ênfase6 10 2 3 2" xfId="4987"/>
    <cellStyle name="20% - Ênfase6 10 2 3 2 2" xfId="11046"/>
    <cellStyle name="20% - Ênfase6 10 2 3 2 2 2" xfId="23166"/>
    <cellStyle name="20% - Ênfase6 10 2 3 2 2 3" xfId="35255"/>
    <cellStyle name="20% - Ênfase6 10 2 3 2 2 4" xfId="51613"/>
    <cellStyle name="20% - Ênfase6 10 2 3 2 3" xfId="17106"/>
    <cellStyle name="20% - Ênfase6 10 2 3 2 4" xfId="29196"/>
    <cellStyle name="20% - Ênfase6 10 2 3 2 5" xfId="43336"/>
    <cellStyle name="20% - Ênfase6 10 2 3 3" xfId="7012"/>
    <cellStyle name="20% - Ênfase6 10 2 3 3 2" xfId="13071"/>
    <cellStyle name="20% - Ênfase6 10 2 3 3 2 2" xfId="25191"/>
    <cellStyle name="20% - Ênfase6 10 2 3 3 2 3" xfId="37280"/>
    <cellStyle name="20% - Ênfase6 10 2 3 3 2 4" xfId="53638"/>
    <cellStyle name="20% - Ênfase6 10 2 3 3 3" xfId="19131"/>
    <cellStyle name="20% - Ênfase6 10 2 3 3 4" xfId="31221"/>
    <cellStyle name="20% - Ênfase6 10 2 3 3 5" xfId="45361"/>
    <cellStyle name="20% - Ênfase6 10 2 3 4" xfId="9016"/>
    <cellStyle name="20% - Ênfase6 10 2 3 4 2" xfId="21136"/>
    <cellStyle name="20% - Ênfase6 10 2 3 4 2 2" xfId="49570"/>
    <cellStyle name="20% - Ênfase6 10 2 3 4 3" xfId="33225"/>
    <cellStyle name="20% - Ênfase6 10 2 3 4 4" xfId="41293"/>
    <cellStyle name="20% - Ênfase6 10 2 3 5" xfId="15076"/>
    <cellStyle name="20% - Ênfase6 10 2 3 5 2" xfId="47522"/>
    <cellStyle name="20% - Ênfase6 10 2 3 6" xfId="27191"/>
    <cellStyle name="20% - Ênfase6 10 2 3 7" xfId="39281"/>
    <cellStyle name="20% - Ênfase6 10 2 3 8" xfId="2942"/>
    <cellStyle name="20% - Ênfase6 10 2 4" xfId="1929"/>
    <cellStyle name="20% - Ênfase6 10 2 4 2" xfId="6020"/>
    <cellStyle name="20% - Ênfase6 10 2 4 2 2" xfId="12079"/>
    <cellStyle name="20% - Ênfase6 10 2 4 2 2 2" xfId="24199"/>
    <cellStyle name="20% - Ênfase6 10 2 4 2 2 3" xfId="36288"/>
    <cellStyle name="20% - Ênfase6 10 2 4 2 2 4" xfId="52646"/>
    <cellStyle name="20% - Ênfase6 10 2 4 2 3" xfId="18139"/>
    <cellStyle name="20% - Ênfase6 10 2 4 2 4" xfId="30229"/>
    <cellStyle name="20% - Ênfase6 10 2 4 2 5" xfId="44369"/>
    <cellStyle name="20% - Ênfase6 10 2 4 3" xfId="8020"/>
    <cellStyle name="20% - Ênfase6 10 2 4 3 2" xfId="14079"/>
    <cellStyle name="20% - Ênfase6 10 2 4 3 2 2" xfId="26199"/>
    <cellStyle name="20% - Ênfase6 10 2 4 3 2 3" xfId="38288"/>
    <cellStyle name="20% - Ênfase6 10 2 4 3 2 4" xfId="54646"/>
    <cellStyle name="20% - Ênfase6 10 2 4 3 3" xfId="20139"/>
    <cellStyle name="20% - Ênfase6 10 2 4 3 4" xfId="32229"/>
    <cellStyle name="20% - Ênfase6 10 2 4 3 5" xfId="46369"/>
    <cellStyle name="20% - Ênfase6 10 2 4 4" xfId="10049"/>
    <cellStyle name="20% - Ênfase6 10 2 4 4 2" xfId="22169"/>
    <cellStyle name="20% - Ênfase6 10 2 4 4 2 2" xfId="50613"/>
    <cellStyle name="20% - Ênfase6 10 2 4 4 3" xfId="34258"/>
    <cellStyle name="20% - Ênfase6 10 2 4 4 4" xfId="42336"/>
    <cellStyle name="20% - Ênfase6 10 2 4 5" xfId="16109"/>
    <cellStyle name="20% - Ênfase6 10 2 4 5 2" xfId="48564"/>
    <cellStyle name="20% - Ênfase6 10 2 4 6" xfId="28199"/>
    <cellStyle name="20% - Ênfase6 10 2 4 7" xfId="40289"/>
    <cellStyle name="20% - Ênfase6 10 2 4 8" xfId="3987"/>
    <cellStyle name="20% - Ênfase6 10 2 5" xfId="4483"/>
    <cellStyle name="20% - Ênfase6 10 2 5 2" xfId="10543"/>
    <cellStyle name="20% - Ênfase6 10 2 5 2 2" xfId="22663"/>
    <cellStyle name="20% - Ênfase6 10 2 5 2 3" xfId="34752"/>
    <cellStyle name="20% - Ênfase6 10 2 5 2 4" xfId="51109"/>
    <cellStyle name="20% - Ênfase6 10 2 5 3" xfId="16603"/>
    <cellStyle name="20% - Ênfase6 10 2 5 4" xfId="28693"/>
    <cellStyle name="20% - Ênfase6 10 2 5 5" xfId="42832"/>
    <cellStyle name="20% - Ênfase6 10 2 6" xfId="6514"/>
    <cellStyle name="20% - Ênfase6 10 2 6 2" xfId="12573"/>
    <cellStyle name="20% - Ênfase6 10 2 6 2 2" xfId="24693"/>
    <cellStyle name="20% - Ênfase6 10 2 6 2 3" xfId="36782"/>
    <cellStyle name="20% - Ênfase6 10 2 6 2 4" xfId="53140"/>
    <cellStyle name="20% - Ênfase6 10 2 6 3" xfId="18633"/>
    <cellStyle name="20% - Ênfase6 10 2 6 4" xfId="30723"/>
    <cellStyle name="20% - Ênfase6 10 2 6 5" xfId="44863"/>
    <cellStyle name="20% - Ênfase6 10 2 7" xfId="8513"/>
    <cellStyle name="20% - Ênfase6 10 2 7 2" xfId="20633"/>
    <cellStyle name="20% - Ênfase6 10 2 7 2 2" xfId="49061"/>
    <cellStyle name="20% - Ênfase6 10 2 7 3" xfId="32722"/>
    <cellStyle name="20% - Ênfase6 10 2 7 4" xfId="40784"/>
    <cellStyle name="20% - Ênfase6 10 2 8" xfId="14573"/>
    <cellStyle name="20% - Ênfase6 10 2 8 2" xfId="47015"/>
    <cellStyle name="20% - Ênfase6 10 2 9" xfId="26693"/>
    <cellStyle name="20% - Ênfase6 10 3" xfId="1385"/>
    <cellStyle name="20% - Ênfase6 10 3 2" xfId="5482"/>
    <cellStyle name="20% - Ênfase6 10 3 2 2" xfId="11541"/>
    <cellStyle name="20% - Ênfase6 10 3 2 2 2" xfId="23661"/>
    <cellStyle name="20% - Ênfase6 10 3 2 2 3" xfId="35750"/>
    <cellStyle name="20% - Ênfase6 10 3 2 2 4" xfId="52108"/>
    <cellStyle name="20% - Ênfase6 10 3 2 3" xfId="17601"/>
    <cellStyle name="20% - Ênfase6 10 3 2 4" xfId="29691"/>
    <cellStyle name="20% - Ênfase6 10 3 2 5" xfId="43831"/>
    <cellStyle name="20% - Ênfase6 10 3 3" xfId="7507"/>
    <cellStyle name="20% - Ênfase6 10 3 3 2" xfId="13566"/>
    <cellStyle name="20% - Ênfase6 10 3 3 2 2" xfId="25686"/>
    <cellStyle name="20% - Ênfase6 10 3 3 2 3" xfId="37775"/>
    <cellStyle name="20% - Ênfase6 10 3 3 2 4" xfId="54133"/>
    <cellStyle name="20% - Ênfase6 10 3 3 3" xfId="19626"/>
    <cellStyle name="20% - Ênfase6 10 3 3 4" xfId="31716"/>
    <cellStyle name="20% - Ênfase6 10 3 3 5" xfId="45856"/>
    <cellStyle name="20% - Ênfase6 10 3 4" xfId="9511"/>
    <cellStyle name="20% - Ênfase6 10 3 4 2" xfId="21631"/>
    <cellStyle name="20% - Ênfase6 10 3 4 2 2" xfId="50074"/>
    <cellStyle name="20% - Ênfase6 10 3 4 3" xfId="33720"/>
    <cellStyle name="20% - Ênfase6 10 3 4 4" xfId="41797"/>
    <cellStyle name="20% - Ênfase6 10 3 5" xfId="15571"/>
    <cellStyle name="20% - Ênfase6 10 3 5 2" xfId="48025"/>
    <cellStyle name="20% - Ênfase6 10 3 6" xfId="27686"/>
    <cellStyle name="20% - Ênfase6 10 3 7" xfId="39776"/>
    <cellStyle name="20% - Ênfase6 10 3 8" xfId="3447"/>
    <cellStyle name="20% - Ênfase6 10 4" xfId="876"/>
    <cellStyle name="20% - Ênfase6 10 4 2" xfId="4986"/>
    <cellStyle name="20% - Ênfase6 10 4 2 2" xfId="11045"/>
    <cellStyle name="20% - Ênfase6 10 4 2 2 2" xfId="23165"/>
    <cellStyle name="20% - Ênfase6 10 4 2 2 3" xfId="35254"/>
    <cellStyle name="20% - Ênfase6 10 4 2 2 4" xfId="51612"/>
    <cellStyle name="20% - Ênfase6 10 4 2 3" xfId="17105"/>
    <cellStyle name="20% - Ênfase6 10 4 2 4" xfId="29195"/>
    <cellStyle name="20% - Ênfase6 10 4 2 5" xfId="43335"/>
    <cellStyle name="20% - Ênfase6 10 4 3" xfId="7011"/>
    <cellStyle name="20% - Ênfase6 10 4 3 2" xfId="13070"/>
    <cellStyle name="20% - Ênfase6 10 4 3 2 2" xfId="25190"/>
    <cellStyle name="20% - Ênfase6 10 4 3 2 3" xfId="37279"/>
    <cellStyle name="20% - Ênfase6 10 4 3 2 4" xfId="53637"/>
    <cellStyle name="20% - Ênfase6 10 4 3 3" xfId="19130"/>
    <cellStyle name="20% - Ênfase6 10 4 3 4" xfId="31220"/>
    <cellStyle name="20% - Ênfase6 10 4 3 5" xfId="45360"/>
    <cellStyle name="20% - Ênfase6 10 4 4" xfId="9015"/>
    <cellStyle name="20% - Ênfase6 10 4 4 2" xfId="21135"/>
    <cellStyle name="20% - Ênfase6 10 4 4 2 2" xfId="49569"/>
    <cellStyle name="20% - Ênfase6 10 4 4 3" xfId="33224"/>
    <cellStyle name="20% - Ênfase6 10 4 4 4" xfId="41292"/>
    <cellStyle name="20% - Ênfase6 10 4 5" xfId="15075"/>
    <cellStyle name="20% - Ênfase6 10 4 5 2" xfId="47521"/>
    <cellStyle name="20% - Ênfase6 10 4 6" xfId="27190"/>
    <cellStyle name="20% - Ênfase6 10 4 7" xfId="39280"/>
    <cellStyle name="20% - Ênfase6 10 4 8" xfId="2941"/>
    <cellStyle name="20% - Ênfase6 10 5" xfId="1928"/>
    <cellStyle name="20% - Ênfase6 10 5 2" xfId="6019"/>
    <cellStyle name="20% - Ênfase6 10 5 2 2" xfId="12078"/>
    <cellStyle name="20% - Ênfase6 10 5 2 2 2" xfId="24198"/>
    <cellStyle name="20% - Ênfase6 10 5 2 2 3" xfId="36287"/>
    <cellStyle name="20% - Ênfase6 10 5 2 2 4" xfId="52645"/>
    <cellStyle name="20% - Ênfase6 10 5 2 3" xfId="18138"/>
    <cellStyle name="20% - Ênfase6 10 5 2 4" xfId="30228"/>
    <cellStyle name="20% - Ênfase6 10 5 2 5" xfId="44368"/>
    <cellStyle name="20% - Ênfase6 10 5 3" xfId="8019"/>
    <cellStyle name="20% - Ênfase6 10 5 3 2" xfId="14078"/>
    <cellStyle name="20% - Ênfase6 10 5 3 2 2" xfId="26198"/>
    <cellStyle name="20% - Ênfase6 10 5 3 2 3" xfId="38287"/>
    <cellStyle name="20% - Ênfase6 10 5 3 2 4" xfId="54645"/>
    <cellStyle name="20% - Ênfase6 10 5 3 3" xfId="20138"/>
    <cellStyle name="20% - Ênfase6 10 5 3 4" xfId="32228"/>
    <cellStyle name="20% - Ênfase6 10 5 3 5" xfId="46368"/>
    <cellStyle name="20% - Ênfase6 10 5 4" xfId="10048"/>
    <cellStyle name="20% - Ênfase6 10 5 4 2" xfId="22168"/>
    <cellStyle name="20% - Ênfase6 10 5 4 2 2" xfId="50612"/>
    <cellStyle name="20% - Ênfase6 10 5 4 3" xfId="34257"/>
    <cellStyle name="20% - Ênfase6 10 5 4 4" xfId="42335"/>
    <cellStyle name="20% - Ênfase6 10 5 5" xfId="16108"/>
    <cellStyle name="20% - Ênfase6 10 5 5 2" xfId="48563"/>
    <cellStyle name="20% - Ênfase6 10 5 6" xfId="28198"/>
    <cellStyle name="20% - Ênfase6 10 5 7" xfId="40288"/>
    <cellStyle name="20% - Ênfase6 10 5 8" xfId="3986"/>
    <cellStyle name="20% - Ênfase6 10 6" xfId="4482"/>
    <cellStyle name="20% - Ênfase6 10 6 2" xfId="10542"/>
    <cellStyle name="20% - Ênfase6 10 6 2 2" xfId="22662"/>
    <cellStyle name="20% - Ênfase6 10 6 2 3" xfId="34751"/>
    <cellStyle name="20% - Ênfase6 10 6 2 4" xfId="51108"/>
    <cellStyle name="20% - Ênfase6 10 6 3" xfId="16602"/>
    <cellStyle name="20% - Ênfase6 10 6 4" xfId="28692"/>
    <cellStyle name="20% - Ênfase6 10 6 5" xfId="42831"/>
    <cellStyle name="20% - Ênfase6 10 7" xfId="6513"/>
    <cellStyle name="20% - Ênfase6 10 7 2" xfId="12572"/>
    <cellStyle name="20% - Ênfase6 10 7 2 2" xfId="24692"/>
    <cellStyle name="20% - Ênfase6 10 7 2 3" xfId="36781"/>
    <cellStyle name="20% - Ênfase6 10 7 2 4" xfId="53139"/>
    <cellStyle name="20% - Ênfase6 10 7 3" xfId="18632"/>
    <cellStyle name="20% - Ênfase6 10 7 4" xfId="30722"/>
    <cellStyle name="20% - Ênfase6 10 7 5" xfId="44862"/>
    <cellStyle name="20% - Ênfase6 10 8" xfId="8512"/>
    <cellStyle name="20% - Ênfase6 10 8 2" xfId="20632"/>
    <cellStyle name="20% - Ênfase6 10 8 2 2" xfId="49060"/>
    <cellStyle name="20% - Ênfase6 10 8 3" xfId="32721"/>
    <cellStyle name="20% - Ênfase6 10 8 4" xfId="40783"/>
    <cellStyle name="20% - Ênfase6 10 9" xfId="14572"/>
    <cellStyle name="20% - Ênfase6 10 9 2" xfId="47014"/>
    <cellStyle name="20% - Ênfase6 11" xfId="235"/>
    <cellStyle name="20% - Ênfase6 11 10" xfId="38722"/>
    <cellStyle name="20% - Ênfase6 11 11" xfId="2373"/>
    <cellStyle name="20% - Ênfase6 11 2" xfId="1325"/>
    <cellStyle name="20% - Ênfase6 11 2 2" xfId="5422"/>
    <cellStyle name="20% - Ênfase6 11 2 2 2" xfId="11481"/>
    <cellStyle name="20% - Ênfase6 11 2 2 2 2" xfId="23601"/>
    <cellStyle name="20% - Ênfase6 11 2 2 2 3" xfId="35690"/>
    <cellStyle name="20% - Ênfase6 11 2 2 2 4" xfId="52048"/>
    <cellStyle name="20% - Ênfase6 11 2 2 3" xfId="17541"/>
    <cellStyle name="20% - Ênfase6 11 2 2 4" xfId="29631"/>
    <cellStyle name="20% - Ênfase6 11 2 2 5" xfId="43771"/>
    <cellStyle name="20% - Ênfase6 11 2 3" xfId="7447"/>
    <cellStyle name="20% - Ênfase6 11 2 3 2" xfId="13506"/>
    <cellStyle name="20% - Ênfase6 11 2 3 2 2" xfId="25626"/>
    <cellStyle name="20% - Ênfase6 11 2 3 2 3" xfId="37715"/>
    <cellStyle name="20% - Ênfase6 11 2 3 2 4" xfId="54073"/>
    <cellStyle name="20% - Ênfase6 11 2 3 3" xfId="19566"/>
    <cellStyle name="20% - Ênfase6 11 2 3 4" xfId="31656"/>
    <cellStyle name="20% - Ênfase6 11 2 3 5" xfId="45796"/>
    <cellStyle name="20% - Ênfase6 11 2 4" xfId="9451"/>
    <cellStyle name="20% - Ênfase6 11 2 4 2" xfId="21571"/>
    <cellStyle name="20% - Ênfase6 11 2 4 2 2" xfId="50014"/>
    <cellStyle name="20% - Ênfase6 11 2 4 3" xfId="33660"/>
    <cellStyle name="20% - Ênfase6 11 2 4 4" xfId="41737"/>
    <cellStyle name="20% - Ênfase6 11 2 5" xfId="15511"/>
    <cellStyle name="20% - Ênfase6 11 2 5 2" xfId="47965"/>
    <cellStyle name="20% - Ênfase6 11 2 6" xfId="27626"/>
    <cellStyle name="20% - Ênfase6 11 2 7" xfId="39716"/>
    <cellStyle name="20% - Ênfase6 11 2 8" xfId="3387"/>
    <cellStyle name="20% - Ênfase6 11 3" xfId="816"/>
    <cellStyle name="20% - Ênfase6 11 3 2" xfId="4926"/>
    <cellStyle name="20% - Ênfase6 11 3 2 2" xfId="10985"/>
    <cellStyle name="20% - Ênfase6 11 3 2 2 2" xfId="23105"/>
    <cellStyle name="20% - Ênfase6 11 3 2 2 3" xfId="35194"/>
    <cellStyle name="20% - Ênfase6 11 3 2 2 4" xfId="51552"/>
    <cellStyle name="20% - Ênfase6 11 3 2 3" xfId="17045"/>
    <cellStyle name="20% - Ênfase6 11 3 2 4" xfId="29135"/>
    <cellStyle name="20% - Ênfase6 11 3 2 5" xfId="43275"/>
    <cellStyle name="20% - Ênfase6 11 3 3" xfId="6951"/>
    <cellStyle name="20% - Ênfase6 11 3 3 2" xfId="13010"/>
    <cellStyle name="20% - Ênfase6 11 3 3 2 2" xfId="25130"/>
    <cellStyle name="20% - Ênfase6 11 3 3 2 3" xfId="37219"/>
    <cellStyle name="20% - Ênfase6 11 3 3 2 4" xfId="53577"/>
    <cellStyle name="20% - Ênfase6 11 3 3 3" xfId="19070"/>
    <cellStyle name="20% - Ênfase6 11 3 3 4" xfId="31160"/>
    <cellStyle name="20% - Ênfase6 11 3 3 5" xfId="45300"/>
    <cellStyle name="20% - Ênfase6 11 3 4" xfId="8955"/>
    <cellStyle name="20% - Ênfase6 11 3 4 2" xfId="21075"/>
    <cellStyle name="20% - Ênfase6 11 3 4 2 2" xfId="49509"/>
    <cellStyle name="20% - Ênfase6 11 3 4 3" xfId="33164"/>
    <cellStyle name="20% - Ênfase6 11 3 4 4" xfId="41232"/>
    <cellStyle name="20% - Ênfase6 11 3 5" xfId="15015"/>
    <cellStyle name="20% - Ênfase6 11 3 5 2" xfId="47461"/>
    <cellStyle name="20% - Ênfase6 11 3 6" xfId="27130"/>
    <cellStyle name="20% - Ênfase6 11 3 7" xfId="39220"/>
    <cellStyle name="20% - Ênfase6 11 3 8" xfId="2881"/>
    <cellStyle name="20% - Ênfase6 11 4" xfId="1868"/>
    <cellStyle name="20% - Ênfase6 11 4 2" xfId="5959"/>
    <cellStyle name="20% - Ênfase6 11 4 2 2" xfId="12018"/>
    <cellStyle name="20% - Ênfase6 11 4 2 2 2" xfId="24138"/>
    <cellStyle name="20% - Ênfase6 11 4 2 2 3" xfId="36227"/>
    <cellStyle name="20% - Ênfase6 11 4 2 2 4" xfId="52585"/>
    <cellStyle name="20% - Ênfase6 11 4 2 3" xfId="18078"/>
    <cellStyle name="20% - Ênfase6 11 4 2 4" xfId="30168"/>
    <cellStyle name="20% - Ênfase6 11 4 2 5" xfId="44308"/>
    <cellStyle name="20% - Ênfase6 11 4 3" xfId="7959"/>
    <cellStyle name="20% - Ênfase6 11 4 3 2" xfId="14018"/>
    <cellStyle name="20% - Ênfase6 11 4 3 2 2" xfId="26138"/>
    <cellStyle name="20% - Ênfase6 11 4 3 2 3" xfId="38227"/>
    <cellStyle name="20% - Ênfase6 11 4 3 2 4" xfId="54585"/>
    <cellStyle name="20% - Ênfase6 11 4 3 3" xfId="20078"/>
    <cellStyle name="20% - Ênfase6 11 4 3 4" xfId="32168"/>
    <cellStyle name="20% - Ênfase6 11 4 3 5" xfId="46308"/>
    <cellStyle name="20% - Ênfase6 11 4 4" xfId="9988"/>
    <cellStyle name="20% - Ênfase6 11 4 4 2" xfId="22108"/>
    <cellStyle name="20% - Ênfase6 11 4 4 2 2" xfId="50552"/>
    <cellStyle name="20% - Ênfase6 11 4 4 3" xfId="34197"/>
    <cellStyle name="20% - Ênfase6 11 4 4 4" xfId="42275"/>
    <cellStyle name="20% - Ênfase6 11 4 5" xfId="16048"/>
    <cellStyle name="20% - Ênfase6 11 4 5 2" xfId="48503"/>
    <cellStyle name="20% - Ênfase6 11 4 6" xfId="28138"/>
    <cellStyle name="20% - Ênfase6 11 4 7" xfId="40228"/>
    <cellStyle name="20% - Ênfase6 11 4 8" xfId="3926"/>
    <cellStyle name="20% - Ênfase6 11 5" xfId="4422"/>
    <cellStyle name="20% - Ênfase6 11 5 2" xfId="10482"/>
    <cellStyle name="20% - Ênfase6 11 5 2 2" xfId="22602"/>
    <cellStyle name="20% - Ênfase6 11 5 2 3" xfId="34691"/>
    <cellStyle name="20% - Ênfase6 11 5 2 4" xfId="51048"/>
    <cellStyle name="20% - Ênfase6 11 5 3" xfId="16542"/>
    <cellStyle name="20% - Ênfase6 11 5 4" xfId="28632"/>
    <cellStyle name="20% - Ênfase6 11 5 5" xfId="42771"/>
    <cellStyle name="20% - Ênfase6 11 6" xfId="6453"/>
    <cellStyle name="20% - Ênfase6 11 6 2" xfId="12512"/>
    <cellStyle name="20% - Ênfase6 11 6 2 2" xfId="24632"/>
    <cellStyle name="20% - Ênfase6 11 6 2 3" xfId="36721"/>
    <cellStyle name="20% - Ênfase6 11 6 2 4" xfId="53079"/>
    <cellStyle name="20% - Ênfase6 11 6 3" xfId="18572"/>
    <cellStyle name="20% - Ênfase6 11 6 4" xfId="30662"/>
    <cellStyle name="20% - Ênfase6 11 6 5" xfId="44802"/>
    <cellStyle name="20% - Ênfase6 11 7" xfId="8452"/>
    <cellStyle name="20% - Ênfase6 11 7 2" xfId="20572"/>
    <cellStyle name="20% - Ênfase6 11 7 2 2" xfId="49000"/>
    <cellStyle name="20% - Ênfase6 11 7 3" xfId="32661"/>
    <cellStyle name="20% - Ênfase6 11 7 4" xfId="40723"/>
    <cellStyle name="20% - Ênfase6 11 8" xfId="14512"/>
    <cellStyle name="20% - Ênfase6 11 8 2" xfId="46954"/>
    <cellStyle name="20% - Ênfase6 11 9" xfId="26632"/>
    <cellStyle name="20% - Ênfase6 12" xfId="299"/>
    <cellStyle name="20% - Ênfase6 12 10" xfId="38784"/>
    <cellStyle name="20% - Ênfase6 12 11" xfId="2435"/>
    <cellStyle name="20% - Ênfase6 12 2" xfId="1387"/>
    <cellStyle name="20% - Ênfase6 12 2 2" xfId="5484"/>
    <cellStyle name="20% - Ênfase6 12 2 2 2" xfId="11543"/>
    <cellStyle name="20% - Ênfase6 12 2 2 2 2" xfId="23663"/>
    <cellStyle name="20% - Ênfase6 12 2 2 2 3" xfId="35752"/>
    <cellStyle name="20% - Ênfase6 12 2 2 2 4" xfId="52110"/>
    <cellStyle name="20% - Ênfase6 12 2 2 3" xfId="17603"/>
    <cellStyle name="20% - Ênfase6 12 2 2 4" xfId="29693"/>
    <cellStyle name="20% - Ênfase6 12 2 2 5" xfId="43833"/>
    <cellStyle name="20% - Ênfase6 12 2 3" xfId="7509"/>
    <cellStyle name="20% - Ênfase6 12 2 3 2" xfId="13568"/>
    <cellStyle name="20% - Ênfase6 12 2 3 2 2" xfId="25688"/>
    <cellStyle name="20% - Ênfase6 12 2 3 2 3" xfId="37777"/>
    <cellStyle name="20% - Ênfase6 12 2 3 2 4" xfId="54135"/>
    <cellStyle name="20% - Ênfase6 12 2 3 3" xfId="19628"/>
    <cellStyle name="20% - Ênfase6 12 2 3 4" xfId="31718"/>
    <cellStyle name="20% - Ênfase6 12 2 3 5" xfId="45858"/>
    <cellStyle name="20% - Ênfase6 12 2 4" xfId="9513"/>
    <cellStyle name="20% - Ênfase6 12 2 4 2" xfId="21633"/>
    <cellStyle name="20% - Ênfase6 12 2 4 2 2" xfId="50076"/>
    <cellStyle name="20% - Ênfase6 12 2 4 3" xfId="33722"/>
    <cellStyle name="20% - Ênfase6 12 2 4 4" xfId="41799"/>
    <cellStyle name="20% - Ênfase6 12 2 5" xfId="15573"/>
    <cellStyle name="20% - Ênfase6 12 2 5 2" xfId="48027"/>
    <cellStyle name="20% - Ênfase6 12 2 6" xfId="27688"/>
    <cellStyle name="20% - Ênfase6 12 2 7" xfId="39778"/>
    <cellStyle name="20% - Ênfase6 12 2 8" xfId="3449"/>
    <cellStyle name="20% - Ênfase6 12 3" xfId="878"/>
    <cellStyle name="20% - Ênfase6 12 3 2" xfId="4988"/>
    <cellStyle name="20% - Ênfase6 12 3 2 2" xfId="11047"/>
    <cellStyle name="20% - Ênfase6 12 3 2 2 2" xfId="23167"/>
    <cellStyle name="20% - Ênfase6 12 3 2 2 3" xfId="35256"/>
    <cellStyle name="20% - Ênfase6 12 3 2 2 4" xfId="51614"/>
    <cellStyle name="20% - Ênfase6 12 3 2 3" xfId="17107"/>
    <cellStyle name="20% - Ênfase6 12 3 2 4" xfId="29197"/>
    <cellStyle name="20% - Ênfase6 12 3 2 5" xfId="43337"/>
    <cellStyle name="20% - Ênfase6 12 3 3" xfId="7013"/>
    <cellStyle name="20% - Ênfase6 12 3 3 2" xfId="13072"/>
    <cellStyle name="20% - Ênfase6 12 3 3 2 2" xfId="25192"/>
    <cellStyle name="20% - Ênfase6 12 3 3 2 3" xfId="37281"/>
    <cellStyle name="20% - Ênfase6 12 3 3 2 4" xfId="53639"/>
    <cellStyle name="20% - Ênfase6 12 3 3 3" xfId="19132"/>
    <cellStyle name="20% - Ênfase6 12 3 3 4" xfId="31222"/>
    <cellStyle name="20% - Ênfase6 12 3 3 5" xfId="45362"/>
    <cellStyle name="20% - Ênfase6 12 3 4" xfId="9017"/>
    <cellStyle name="20% - Ênfase6 12 3 4 2" xfId="21137"/>
    <cellStyle name="20% - Ênfase6 12 3 4 2 2" xfId="49571"/>
    <cellStyle name="20% - Ênfase6 12 3 4 3" xfId="33226"/>
    <cellStyle name="20% - Ênfase6 12 3 4 4" xfId="41294"/>
    <cellStyle name="20% - Ênfase6 12 3 5" xfId="15077"/>
    <cellStyle name="20% - Ênfase6 12 3 5 2" xfId="47523"/>
    <cellStyle name="20% - Ênfase6 12 3 6" xfId="27192"/>
    <cellStyle name="20% - Ênfase6 12 3 7" xfId="39282"/>
    <cellStyle name="20% - Ênfase6 12 3 8" xfId="2943"/>
    <cellStyle name="20% - Ênfase6 12 4" xfId="1930"/>
    <cellStyle name="20% - Ênfase6 12 4 2" xfId="6021"/>
    <cellStyle name="20% - Ênfase6 12 4 2 2" xfId="12080"/>
    <cellStyle name="20% - Ênfase6 12 4 2 2 2" xfId="24200"/>
    <cellStyle name="20% - Ênfase6 12 4 2 2 3" xfId="36289"/>
    <cellStyle name="20% - Ênfase6 12 4 2 2 4" xfId="52647"/>
    <cellStyle name="20% - Ênfase6 12 4 2 3" xfId="18140"/>
    <cellStyle name="20% - Ênfase6 12 4 2 4" xfId="30230"/>
    <cellStyle name="20% - Ênfase6 12 4 2 5" xfId="44370"/>
    <cellStyle name="20% - Ênfase6 12 4 3" xfId="8021"/>
    <cellStyle name="20% - Ênfase6 12 4 3 2" xfId="14080"/>
    <cellStyle name="20% - Ênfase6 12 4 3 2 2" xfId="26200"/>
    <cellStyle name="20% - Ênfase6 12 4 3 2 3" xfId="38289"/>
    <cellStyle name="20% - Ênfase6 12 4 3 2 4" xfId="54647"/>
    <cellStyle name="20% - Ênfase6 12 4 3 3" xfId="20140"/>
    <cellStyle name="20% - Ênfase6 12 4 3 4" xfId="32230"/>
    <cellStyle name="20% - Ênfase6 12 4 3 5" xfId="46370"/>
    <cellStyle name="20% - Ênfase6 12 4 4" xfId="10050"/>
    <cellStyle name="20% - Ênfase6 12 4 4 2" xfId="22170"/>
    <cellStyle name="20% - Ênfase6 12 4 4 2 2" xfId="50614"/>
    <cellStyle name="20% - Ênfase6 12 4 4 3" xfId="34259"/>
    <cellStyle name="20% - Ênfase6 12 4 4 4" xfId="42337"/>
    <cellStyle name="20% - Ênfase6 12 4 5" xfId="16110"/>
    <cellStyle name="20% - Ênfase6 12 4 5 2" xfId="48565"/>
    <cellStyle name="20% - Ênfase6 12 4 6" xfId="28200"/>
    <cellStyle name="20% - Ênfase6 12 4 7" xfId="40290"/>
    <cellStyle name="20% - Ênfase6 12 4 8" xfId="3988"/>
    <cellStyle name="20% - Ênfase6 12 5" xfId="4484"/>
    <cellStyle name="20% - Ênfase6 12 5 2" xfId="10544"/>
    <cellStyle name="20% - Ênfase6 12 5 2 2" xfId="22664"/>
    <cellStyle name="20% - Ênfase6 12 5 2 3" xfId="34753"/>
    <cellStyle name="20% - Ênfase6 12 5 2 4" xfId="51110"/>
    <cellStyle name="20% - Ênfase6 12 5 3" xfId="16604"/>
    <cellStyle name="20% - Ênfase6 12 5 4" xfId="28694"/>
    <cellStyle name="20% - Ênfase6 12 5 5" xfId="42833"/>
    <cellStyle name="20% - Ênfase6 12 6" xfId="6515"/>
    <cellStyle name="20% - Ênfase6 12 6 2" xfId="12574"/>
    <cellStyle name="20% - Ênfase6 12 6 2 2" xfId="24694"/>
    <cellStyle name="20% - Ênfase6 12 6 2 3" xfId="36783"/>
    <cellStyle name="20% - Ênfase6 12 6 2 4" xfId="53141"/>
    <cellStyle name="20% - Ênfase6 12 6 3" xfId="18634"/>
    <cellStyle name="20% - Ênfase6 12 6 4" xfId="30724"/>
    <cellStyle name="20% - Ênfase6 12 6 5" xfId="44864"/>
    <cellStyle name="20% - Ênfase6 12 7" xfId="8514"/>
    <cellStyle name="20% - Ênfase6 12 7 2" xfId="20634"/>
    <cellStyle name="20% - Ênfase6 12 7 2 2" xfId="49062"/>
    <cellStyle name="20% - Ênfase6 12 7 3" xfId="32723"/>
    <cellStyle name="20% - Ênfase6 12 7 4" xfId="40785"/>
    <cellStyle name="20% - Ênfase6 12 8" xfId="14574"/>
    <cellStyle name="20% - Ênfase6 12 8 2" xfId="47016"/>
    <cellStyle name="20% - Ênfase6 12 9" xfId="26694"/>
    <cellStyle name="20% - Ênfase6 13" xfId="300"/>
    <cellStyle name="20% - Ênfase6 13 10" xfId="38785"/>
    <cellStyle name="20% - Ênfase6 13 11" xfId="2436"/>
    <cellStyle name="20% - Ênfase6 13 2" xfId="1388"/>
    <cellStyle name="20% - Ênfase6 13 2 2" xfId="5485"/>
    <cellStyle name="20% - Ênfase6 13 2 2 2" xfId="11544"/>
    <cellStyle name="20% - Ênfase6 13 2 2 2 2" xfId="23664"/>
    <cellStyle name="20% - Ênfase6 13 2 2 2 3" xfId="35753"/>
    <cellStyle name="20% - Ênfase6 13 2 2 2 4" xfId="52111"/>
    <cellStyle name="20% - Ênfase6 13 2 2 3" xfId="17604"/>
    <cellStyle name="20% - Ênfase6 13 2 2 4" xfId="29694"/>
    <cellStyle name="20% - Ênfase6 13 2 2 5" xfId="43834"/>
    <cellStyle name="20% - Ênfase6 13 2 3" xfId="7510"/>
    <cellStyle name="20% - Ênfase6 13 2 3 2" xfId="13569"/>
    <cellStyle name="20% - Ênfase6 13 2 3 2 2" xfId="25689"/>
    <cellStyle name="20% - Ênfase6 13 2 3 2 3" xfId="37778"/>
    <cellStyle name="20% - Ênfase6 13 2 3 2 4" xfId="54136"/>
    <cellStyle name="20% - Ênfase6 13 2 3 3" xfId="19629"/>
    <cellStyle name="20% - Ênfase6 13 2 3 4" xfId="31719"/>
    <cellStyle name="20% - Ênfase6 13 2 3 5" xfId="45859"/>
    <cellStyle name="20% - Ênfase6 13 2 4" xfId="9514"/>
    <cellStyle name="20% - Ênfase6 13 2 4 2" xfId="21634"/>
    <cellStyle name="20% - Ênfase6 13 2 4 2 2" xfId="50077"/>
    <cellStyle name="20% - Ênfase6 13 2 4 3" xfId="33723"/>
    <cellStyle name="20% - Ênfase6 13 2 4 4" xfId="41800"/>
    <cellStyle name="20% - Ênfase6 13 2 5" xfId="15574"/>
    <cellStyle name="20% - Ênfase6 13 2 5 2" xfId="48028"/>
    <cellStyle name="20% - Ênfase6 13 2 6" xfId="27689"/>
    <cellStyle name="20% - Ênfase6 13 2 7" xfId="39779"/>
    <cellStyle name="20% - Ênfase6 13 2 8" xfId="3450"/>
    <cellStyle name="20% - Ênfase6 13 3" xfId="879"/>
    <cellStyle name="20% - Ênfase6 13 3 2" xfId="4989"/>
    <cellStyle name="20% - Ênfase6 13 3 2 2" xfId="11048"/>
    <cellStyle name="20% - Ênfase6 13 3 2 2 2" xfId="23168"/>
    <cellStyle name="20% - Ênfase6 13 3 2 2 3" xfId="35257"/>
    <cellStyle name="20% - Ênfase6 13 3 2 2 4" xfId="51615"/>
    <cellStyle name="20% - Ênfase6 13 3 2 3" xfId="17108"/>
    <cellStyle name="20% - Ênfase6 13 3 2 4" xfId="29198"/>
    <cellStyle name="20% - Ênfase6 13 3 2 5" xfId="43338"/>
    <cellStyle name="20% - Ênfase6 13 3 3" xfId="7014"/>
    <cellStyle name="20% - Ênfase6 13 3 3 2" xfId="13073"/>
    <cellStyle name="20% - Ênfase6 13 3 3 2 2" xfId="25193"/>
    <cellStyle name="20% - Ênfase6 13 3 3 2 3" xfId="37282"/>
    <cellStyle name="20% - Ênfase6 13 3 3 2 4" xfId="53640"/>
    <cellStyle name="20% - Ênfase6 13 3 3 3" xfId="19133"/>
    <cellStyle name="20% - Ênfase6 13 3 3 4" xfId="31223"/>
    <cellStyle name="20% - Ênfase6 13 3 3 5" xfId="45363"/>
    <cellStyle name="20% - Ênfase6 13 3 4" xfId="9018"/>
    <cellStyle name="20% - Ênfase6 13 3 4 2" xfId="21138"/>
    <cellStyle name="20% - Ênfase6 13 3 4 2 2" xfId="49572"/>
    <cellStyle name="20% - Ênfase6 13 3 4 3" xfId="33227"/>
    <cellStyle name="20% - Ênfase6 13 3 4 4" xfId="41295"/>
    <cellStyle name="20% - Ênfase6 13 3 5" xfId="15078"/>
    <cellStyle name="20% - Ênfase6 13 3 5 2" xfId="47524"/>
    <cellStyle name="20% - Ênfase6 13 3 6" xfId="27193"/>
    <cellStyle name="20% - Ênfase6 13 3 7" xfId="39283"/>
    <cellStyle name="20% - Ênfase6 13 3 8" xfId="2944"/>
    <cellStyle name="20% - Ênfase6 13 4" xfId="1931"/>
    <cellStyle name="20% - Ênfase6 13 4 2" xfId="6022"/>
    <cellStyle name="20% - Ênfase6 13 4 2 2" xfId="12081"/>
    <cellStyle name="20% - Ênfase6 13 4 2 2 2" xfId="24201"/>
    <cellStyle name="20% - Ênfase6 13 4 2 2 3" xfId="36290"/>
    <cellStyle name="20% - Ênfase6 13 4 2 2 4" xfId="52648"/>
    <cellStyle name="20% - Ênfase6 13 4 2 3" xfId="18141"/>
    <cellStyle name="20% - Ênfase6 13 4 2 4" xfId="30231"/>
    <cellStyle name="20% - Ênfase6 13 4 2 5" xfId="44371"/>
    <cellStyle name="20% - Ênfase6 13 4 3" xfId="8022"/>
    <cellStyle name="20% - Ênfase6 13 4 3 2" xfId="14081"/>
    <cellStyle name="20% - Ênfase6 13 4 3 2 2" xfId="26201"/>
    <cellStyle name="20% - Ênfase6 13 4 3 2 3" xfId="38290"/>
    <cellStyle name="20% - Ênfase6 13 4 3 2 4" xfId="54648"/>
    <cellStyle name="20% - Ênfase6 13 4 3 3" xfId="20141"/>
    <cellStyle name="20% - Ênfase6 13 4 3 4" xfId="32231"/>
    <cellStyle name="20% - Ênfase6 13 4 3 5" xfId="46371"/>
    <cellStyle name="20% - Ênfase6 13 4 4" xfId="10051"/>
    <cellStyle name="20% - Ênfase6 13 4 4 2" xfId="22171"/>
    <cellStyle name="20% - Ênfase6 13 4 4 2 2" xfId="50615"/>
    <cellStyle name="20% - Ênfase6 13 4 4 3" xfId="34260"/>
    <cellStyle name="20% - Ênfase6 13 4 4 4" xfId="42338"/>
    <cellStyle name="20% - Ênfase6 13 4 5" xfId="16111"/>
    <cellStyle name="20% - Ênfase6 13 4 5 2" xfId="48566"/>
    <cellStyle name="20% - Ênfase6 13 4 6" xfId="28201"/>
    <cellStyle name="20% - Ênfase6 13 4 7" xfId="40291"/>
    <cellStyle name="20% - Ênfase6 13 4 8" xfId="3989"/>
    <cellStyle name="20% - Ênfase6 13 5" xfId="4485"/>
    <cellStyle name="20% - Ênfase6 13 5 2" xfId="10545"/>
    <cellStyle name="20% - Ênfase6 13 5 2 2" xfId="22665"/>
    <cellStyle name="20% - Ênfase6 13 5 2 3" xfId="34754"/>
    <cellStyle name="20% - Ênfase6 13 5 2 4" xfId="51111"/>
    <cellStyle name="20% - Ênfase6 13 5 3" xfId="16605"/>
    <cellStyle name="20% - Ênfase6 13 5 4" xfId="28695"/>
    <cellStyle name="20% - Ênfase6 13 5 5" xfId="42834"/>
    <cellStyle name="20% - Ênfase6 13 6" xfId="6516"/>
    <cellStyle name="20% - Ênfase6 13 6 2" xfId="12575"/>
    <cellStyle name="20% - Ênfase6 13 6 2 2" xfId="24695"/>
    <cellStyle name="20% - Ênfase6 13 6 2 3" xfId="36784"/>
    <cellStyle name="20% - Ênfase6 13 6 2 4" xfId="53142"/>
    <cellStyle name="20% - Ênfase6 13 6 3" xfId="18635"/>
    <cellStyle name="20% - Ênfase6 13 6 4" xfId="30725"/>
    <cellStyle name="20% - Ênfase6 13 6 5" xfId="44865"/>
    <cellStyle name="20% - Ênfase6 13 7" xfId="8515"/>
    <cellStyle name="20% - Ênfase6 13 7 2" xfId="20635"/>
    <cellStyle name="20% - Ênfase6 13 7 2 2" xfId="49063"/>
    <cellStyle name="20% - Ênfase6 13 7 3" xfId="32724"/>
    <cellStyle name="20% - Ênfase6 13 7 4" xfId="40786"/>
    <cellStyle name="20% - Ênfase6 13 8" xfId="14575"/>
    <cellStyle name="20% - Ênfase6 13 8 2" xfId="47017"/>
    <cellStyle name="20% - Ênfase6 13 9" xfId="26695"/>
    <cellStyle name="20% - Ênfase6 14" xfId="301"/>
    <cellStyle name="20% - Ênfase6 14 10" xfId="38786"/>
    <cellStyle name="20% - Ênfase6 14 11" xfId="2437"/>
    <cellStyle name="20% - Ênfase6 14 2" xfId="1389"/>
    <cellStyle name="20% - Ênfase6 14 2 2" xfId="5486"/>
    <cellStyle name="20% - Ênfase6 14 2 2 2" xfId="11545"/>
    <cellStyle name="20% - Ênfase6 14 2 2 2 2" xfId="23665"/>
    <cellStyle name="20% - Ênfase6 14 2 2 2 3" xfId="35754"/>
    <cellStyle name="20% - Ênfase6 14 2 2 2 4" xfId="52112"/>
    <cellStyle name="20% - Ênfase6 14 2 2 3" xfId="17605"/>
    <cellStyle name="20% - Ênfase6 14 2 2 4" xfId="29695"/>
    <cellStyle name="20% - Ênfase6 14 2 2 5" xfId="43835"/>
    <cellStyle name="20% - Ênfase6 14 2 3" xfId="7511"/>
    <cellStyle name="20% - Ênfase6 14 2 3 2" xfId="13570"/>
    <cellStyle name="20% - Ênfase6 14 2 3 2 2" xfId="25690"/>
    <cellStyle name="20% - Ênfase6 14 2 3 2 3" xfId="37779"/>
    <cellStyle name="20% - Ênfase6 14 2 3 2 4" xfId="54137"/>
    <cellStyle name="20% - Ênfase6 14 2 3 3" xfId="19630"/>
    <cellStyle name="20% - Ênfase6 14 2 3 4" xfId="31720"/>
    <cellStyle name="20% - Ênfase6 14 2 3 5" xfId="45860"/>
    <cellStyle name="20% - Ênfase6 14 2 4" xfId="9515"/>
    <cellStyle name="20% - Ênfase6 14 2 4 2" xfId="21635"/>
    <cellStyle name="20% - Ênfase6 14 2 4 2 2" xfId="50078"/>
    <cellStyle name="20% - Ênfase6 14 2 4 3" xfId="33724"/>
    <cellStyle name="20% - Ênfase6 14 2 4 4" xfId="41801"/>
    <cellStyle name="20% - Ênfase6 14 2 5" xfId="15575"/>
    <cellStyle name="20% - Ênfase6 14 2 5 2" xfId="48029"/>
    <cellStyle name="20% - Ênfase6 14 2 6" xfId="27690"/>
    <cellStyle name="20% - Ênfase6 14 2 7" xfId="39780"/>
    <cellStyle name="20% - Ênfase6 14 2 8" xfId="3451"/>
    <cellStyle name="20% - Ênfase6 14 3" xfId="880"/>
    <cellStyle name="20% - Ênfase6 14 3 2" xfId="4990"/>
    <cellStyle name="20% - Ênfase6 14 3 2 2" xfId="11049"/>
    <cellStyle name="20% - Ênfase6 14 3 2 2 2" xfId="23169"/>
    <cellStyle name="20% - Ênfase6 14 3 2 2 3" xfId="35258"/>
    <cellStyle name="20% - Ênfase6 14 3 2 2 4" xfId="51616"/>
    <cellStyle name="20% - Ênfase6 14 3 2 3" xfId="17109"/>
    <cellStyle name="20% - Ênfase6 14 3 2 4" xfId="29199"/>
    <cellStyle name="20% - Ênfase6 14 3 2 5" xfId="43339"/>
    <cellStyle name="20% - Ênfase6 14 3 3" xfId="7015"/>
    <cellStyle name="20% - Ênfase6 14 3 3 2" xfId="13074"/>
    <cellStyle name="20% - Ênfase6 14 3 3 2 2" xfId="25194"/>
    <cellStyle name="20% - Ênfase6 14 3 3 2 3" xfId="37283"/>
    <cellStyle name="20% - Ênfase6 14 3 3 2 4" xfId="53641"/>
    <cellStyle name="20% - Ênfase6 14 3 3 3" xfId="19134"/>
    <cellStyle name="20% - Ênfase6 14 3 3 4" xfId="31224"/>
    <cellStyle name="20% - Ênfase6 14 3 3 5" xfId="45364"/>
    <cellStyle name="20% - Ênfase6 14 3 4" xfId="9019"/>
    <cellStyle name="20% - Ênfase6 14 3 4 2" xfId="21139"/>
    <cellStyle name="20% - Ênfase6 14 3 4 2 2" xfId="49573"/>
    <cellStyle name="20% - Ênfase6 14 3 4 3" xfId="33228"/>
    <cellStyle name="20% - Ênfase6 14 3 4 4" xfId="41296"/>
    <cellStyle name="20% - Ênfase6 14 3 5" xfId="15079"/>
    <cellStyle name="20% - Ênfase6 14 3 5 2" xfId="47525"/>
    <cellStyle name="20% - Ênfase6 14 3 6" xfId="27194"/>
    <cellStyle name="20% - Ênfase6 14 3 7" xfId="39284"/>
    <cellStyle name="20% - Ênfase6 14 3 8" xfId="2945"/>
    <cellStyle name="20% - Ênfase6 14 4" xfId="1932"/>
    <cellStyle name="20% - Ênfase6 14 4 2" xfId="6023"/>
    <cellStyle name="20% - Ênfase6 14 4 2 2" xfId="12082"/>
    <cellStyle name="20% - Ênfase6 14 4 2 2 2" xfId="24202"/>
    <cellStyle name="20% - Ênfase6 14 4 2 2 3" xfId="36291"/>
    <cellStyle name="20% - Ênfase6 14 4 2 2 4" xfId="52649"/>
    <cellStyle name="20% - Ênfase6 14 4 2 3" xfId="18142"/>
    <cellStyle name="20% - Ênfase6 14 4 2 4" xfId="30232"/>
    <cellStyle name="20% - Ênfase6 14 4 2 5" xfId="44372"/>
    <cellStyle name="20% - Ênfase6 14 4 3" xfId="8023"/>
    <cellStyle name="20% - Ênfase6 14 4 3 2" xfId="14082"/>
    <cellStyle name="20% - Ênfase6 14 4 3 2 2" xfId="26202"/>
    <cellStyle name="20% - Ênfase6 14 4 3 2 3" xfId="38291"/>
    <cellStyle name="20% - Ênfase6 14 4 3 2 4" xfId="54649"/>
    <cellStyle name="20% - Ênfase6 14 4 3 3" xfId="20142"/>
    <cellStyle name="20% - Ênfase6 14 4 3 4" xfId="32232"/>
    <cellStyle name="20% - Ênfase6 14 4 3 5" xfId="46372"/>
    <cellStyle name="20% - Ênfase6 14 4 4" xfId="10052"/>
    <cellStyle name="20% - Ênfase6 14 4 4 2" xfId="22172"/>
    <cellStyle name="20% - Ênfase6 14 4 4 2 2" xfId="50616"/>
    <cellStyle name="20% - Ênfase6 14 4 4 3" xfId="34261"/>
    <cellStyle name="20% - Ênfase6 14 4 4 4" xfId="42339"/>
    <cellStyle name="20% - Ênfase6 14 4 5" xfId="16112"/>
    <cellStyle name="20% - Ênfase6 14 4 5 2" xfId="48567"/>
    <cellStyle name="20% - Ênfase6 14 4 6" xfId="28202"/>
    <cellStyle name="20% - Ênfase6 14 4 7" xfId="40292"/>
    <cellStyle name="20% - Ênfase6 14 4 8" xfId="3990"/>
    <cellStyle name="20% - Ênfase6 14 5" xfId="4486"/>
    <cellStyle name="20% - Ênfase6 14 5 2" xfId="10546"/>
    <cellStyle name="20% - Ênfase6 14 5 2 2" xfId="22666"/>
    <cellStyle name="20% - Ênfase6 14 5 2 3" xfId="34755"/>
    <cellStyle name="20% - Ênfase6 14 5 2 4" xfId="51112"/>
    <cellStyle name="20% - Ênfase6 14 5 3" xfId="16606"/>
    <cellStyle name="20% - Ênfase6 14 5 4" xfId="28696"/>
    <cellStyle name="20% - Ênfase6 14 5 5" xfId="42835"/>
    <cellStyle name="20% - Ênfase6 14 6" xfId="6517"/>
    <cellStyle name="20% - Ênfase6 14 6 2" xfId="12576"/>
    <cellStyle name="20% - Ênfase6 14 6 2 2" xfId="24696"/>
    <cellStyle name="20% - Ênfase6 14 6 2 3" xfId="36785"/>
    <cellStyle name="20% - Ênfase6 14 6 2 4" xfId="53143"/>
    <cellStyle name="20% - Ênfase6 14 6 3" xfId="18636"/>
    <cellStyle name="20% - Ênfase6 14 6 4" xfId="30726"/>
    <cellStyle name="20% - Ênfase6 14 6 5" xfId="44866"/>
    <cellStyle name="20% - Ênfase6 14 7" xfId="8516"/>
    <cellStyle name="20% - Ênfase6 14 7 2" xfId="20636"/>
    <cellStyle name="20% - Ênfase6 14 7 2 2" xfId="49064"/>
    <cellStyle name="20% - Ênfase6 14 7 3" xfId="32725"/>
    <cellStyle name="20% - Ênfase6 14 7 4" xfId="40787"/>
    <cellStyle name="20% - Ênfase6 14 8" xfId="14576"/>
    <cellStyle name="20% - Ênfase6 14 8 2" xfId="47018"/>
    <cellStyle name="20% - Ênfase6 14 9" xfId="26696"/>
    <cellStyle name="20% - Ênfase6 15" xfId="302"/>
    <cellStyle name="20% - Ênfase6 15 10" xfId="38787"/>
    <cellStyle name="20% - Ênfase6 15 11" xfId="2438"/>
    <cellStyle name="20% - Ênfase6 15 2" xfId="1390"/>
    <cellStyle name="20% - Ênfase6 15 2 2" xfId="5487"/>
    <cellStyle name="20% - Ênfase6 15 2 2 2" xfId="11546"/>
    <cellStyle name="20% - Ênfase6 15 2 2 2 2" xfId="23666"/>
    <cellStyle name="20% - Ênfase6 15 2 2 2 3" xfId="35755"/>
    <cellStyle name="20% - Ênfase6 15 2 2 2 4" xfId="52113"/>
    <cellStyle name="20% - Ênfase6 15 2 2 3" xfId="17606"/>
    <cellStyle name="20% - Ênfase6 15 2 2 4" xfId="29696"/>
    <cellStyle name="20% - Ênfase6 15 2 2 5" xfId="43836"/>
    <cellStyle name="20% - Ênfase6 15 2 3" xfId="7512"/>
    <cellStyle name="20% - Ênfase6 15 2 3 2" xfId="13571"/>
    <cellStyle name="20% - Ênfase6 15 2 3 2 2" xfId="25691"/>
    <cellStyle name="20% - Ênfase6 15 2 3 2 3" xfId="37780"/>
    <cellStyle name="20% - Ênfase6 15 2 3 2 4" xfId="54138"/>
    <cellStyle name="20% - Ênfase6 15 2 3 3" xfId="19631"/>
    <cellStyle name="20% - Ênfase6 15 2 3 4" xfId="31721"/>
    <cellStyle name="20% - Ênfase6 15 2 3 5" xfId="45861"/>
    <cellStyle name="20% - Ênfase6 15 2 4" xfId="9516"/>
    <cellStyle name="20% - Ênfase6 15 2 4 2" xfId="21636"/>
    <cellStyle name="20% - Ênfase6 15 2 4 2 2" xfId="50079"/>
    <cellStyle name="20% - Ênfase6 15 2 4 3" xfId="33725"/>
    <cellStyle name="20% - Ênfase6 15 2 4 4" xfId="41802"/>
    <cellStyle name="20% - Ênfase6 15 2 5" xfId="15576"/>
    <cellStyle name="20% - Ênfase6 15 2 5 2" xfId="48030"/>
    <cellStyle name="20% - Ênfase6 15 2 6" xfId="27691"/>
    <cellStyle name="20% - Ênfase6 15 2 7" xfId="39781"/>
    <cellStyle name="20% - Ênfase6 15 2 8" xfId="3452"/>
    <cellStyle name="20% - Ênfase6 15 3" xfId="881"/>
    <cellStyle name="20% - Ênfase6 15 3 2" xfId="4991"/>
    <cellStyle name="20% - Ênfase6 15 3 2 2" xfId="11050"/>
    <cellStyle name="20% - Ênfase6 15 3 2 2 2" xfId="23170"/>
    <cellStyle name="20% - Ênfase6 15 3 2 2 3" xfId="35259"/>
    <cellStyle name="20% - Ênfase6 15 3 2 2 4" xfId="51617"/>
    <cellStyle name="20% - Ênfase6 15 3 2 3" xfId="17110"/>
    <cellStyle name="20% - Ênfase6 15 3 2 4" xfId="29200"/>
    <cellStyle name="20% - Ênfase6 15 3 2 5" xfId="43340"/>
    <cellStyle name="20% - Ênfase6 15 3 3" xfId="7016"/>
    <cellStyle name="20% - Ênfase6 15 3 3 2" xfId="13075"/>
    <cellStyle name="20% - Ênfase6 15 3 3 2 2" xfId="25195"/>
    <cellStyle name="20% - Ênfase6 15 3 3 2 3" xfId="37284"/>
    <cellStyle name="20% - Ênfase6 15 3 3 2 4" xfId="53642"/>
    <cellStyle name="20% - Ênfase6 15 3 3 3" xfId="19135"/>
    <cellStyle name="20% - Ênfase6 15 3 3 4" xfId="31225"/>
    <cellStyle name="20% - Ênfase6 15 3 3 5" xfId="45365"/>
    <cellStyle name="20% - Ênfase6 15 3 4" xfId="9020"/>
    <cellStyle name="20% - Ênfase6 15 3 4 2" xfId="21140"/>
    <cellStyle name="20% - Ênfase6 15 3 4 2 2" xfId="49574"/>
    <cellStyle name="20% - Ênfase6 15 3 4 3" xfId="33229"/>
    <cellStyle name="20% - Ênfase6 15 3 4 4" xfId="41297"/>
    <cellStyle name="20% - Ênfase6 15 3 5" xfId="15080"/>
    <cellStyle name="20% - Ênfase6 15 3 5 2" xfId="47526"/>
    <cellStyle name="20% - Ênfase6 15 3 6" xfId="27195"/>
    <cellStyle name="20% - Ênfase6 15 3 7" xfId="39285"/>
    <cellStyle name="20% - Ênfase6 15 3 8" xfId="2946"/>
    <cellStyle name="20% - Ênfase6 15 4" xfId="1933"/>
    <cellStyle name="20% - Ênfase6 15 4 2" xfId="6024"/>
    <cellStyle name="20% - Ênfase6 15 4 2 2" xfId="12083"/>
    <cellStyle name="20% - Ênfase6 15 4 2 2 2" xfId="24203"/>
    <cellStyle name="20% - Ênfase6 15 4 2 2 3" xfId="36292"/>
    <cellStyle name="20% - Ênfase6 15 4 2 2 4" xfId="52650"/>
    <cellStyle name="20% - Ênfase6 15 4 2 3" xfId="18143"/>
    <cellStyle name="20% - Ênfase6 15 4 2 4" xfId="30233"/>
    <cellStyle name="20% - Ênfase6 15 4 2 5" xfId="44373"/>
    <cellStyle name="20% - Ênfase6 15 4 3" xfId="8024"/>
    <cellStyle name="20% - Ênfase6 15 4 3 2" xfId="14083"/>
    <cellStyle name="20% - Ênfase6 15 4 3 2 2" xfId="26203"/>
    <cellStyle name="20% - Ênfase6 15 4 3 2 3" xfId="38292"/>
    <cellStyle name="20% - Ênfase6 15 4 3 2 4" xfId="54650"/>
    <cellStyle name="20% - Ênfase6 15 4 3 3" xfId="20143"/>
    <cellStyle name="20% - Ênfase6 15 4 3 4" xfId="32233"/>
    <cellStyle name="20% - Ênfase6 15 4 3 5" xfId="46373"/>
    <cellStyle name="20% - Ênfase6 15 4 4" xfId="10053"/>
    <cellStyle name="20% - Ênfase6 15 4 4 2" xfId="22173"/>
    <cellStyle name="20% - Ênfase6 15 4 4 2 2" xfId="50617"/>
    <cellStyle name="20% - Ênfase6 15 4 4 3" xfId="34262"/>
    <cellStyle name="20% - Ênfase6 15 4 4 4" xfId="42340"/>
    <cellStyle name="20% - Ênfase6 15 4 5" xfId="16113"/>
    <cellStyle name="20% - Ênfase6 15 4 5 2" xfId="48568"/>
    <cellStyle name="20% - Ênfase6 15 4 6" xfId="28203"/>
    <cellStyle name="20% - Ênfase6 15 4 7" xfId="40293"/>
    <cellStyle name="20% - Ênfase6 15 4 8" xfId="3991"/>
    <cellStyle name="20% - Ênfase6 15 5" xfId="4487"/>
    <cellStyle name="20% - Ênfase6 15 5 2" xfId="10547"/>
    <cellStyle name="20% - Ênfase6 15 5 2 2" xfId="22667"/>
    <cellStyle name="20% - Ênfase6 15 5 2 3" xfId="34756"/>
    <cellStyle name="20% - Ênfase6 15 5 2 4" xfId="51113"/>
    <cellStyle name="20% - Ênfase6 15 5 3" xfId="16607"/>
    <cellStyle name="20% - Ênfase6 15 5 4" xfId="28697"/>
    <cellStyle name="20% - Ênfase6 15 5 5" xfId="42836"/>
    <cellStyle name="20% - Ênfase6 15 6" xfId="6518"/>
    <cellStyle name="20% - Ênfase6 15 6 2" xfId="12577"/>
    <cellStyle name="20% - Ênfase6 15 6 2 2" xfId="24697"/>
    <cellStyle name="20% - Ênfase6 15 6 2 3" xfId="36786"/>
    <cellStyle name="20% - Ênfase6 15 6 2 4" xfId="53144"/>
    <cellStyle name="20% - Ênfase6 15 6 3" xfId="18637"/>
    <cellStyle name="20% - Ênfase6 15 6 4" xfId="30727"/>
    <cellStyle name="20% - Ênfase6 15 6 5" xfId="44867"/>
    <cellStyle name="20% - Ênfase6 15 7" xfId="8517"/>
    <cellStyle name="20% - Ênfase6 15 7 2" xfId="20637"/>
    <cellStyle name="20% - Ênfase6 15 7 2 2" xfId="49065"/>
    <cellStyle name="20% - Ênfase6 15 7 3" xfId="32726"/>
    <cellStyle name="20% - Ênfase6 15 7 4" xfId="40788"/>
    <cellStyle name="20% - Ênfase6 15 8" xfId="14577"/>
    <cellStyle name="20% - Ênfase6 15 8 2" xfId="47019"/>
    <cellStyle name="20% - Ênfase6 15 9" xfId="26697"/>
    <cellStyle name="20% - Ênfase6 16" xfId="304"/>
    <cellStyle name="20% - Ênfase6 16 10" xfId="38789"/>
    <cellStyle name="20% - Ênfase6 16 11" xfId="2440"/>
    <cellStyle name="20% - Ênfase6 16 2" xfId="1392"/>
    <cellStyle name="20% - Ênfase6 16 2 2" xfId="5489"/>
    <cellStyle name="20% - Ênfase6 16 2 2 2" xfId="11548"/>
    <cellStyle name="20% - Ênfase6 16 2 2 2 2" xfId="23668"/>
    <cellStyle name="20% - Ênfase6 16 2 2 2 3" xfId="35757"/>
    <cellStyle name="20% - Ênfase6 16 2 2 2 4" xfId="52115"/>
    <cellStyle name="20% - Ênfase6 16 2 2 3" xfId="17608"/>
    <cellStyle name="20% - Ênfase6 16 2 2 4" xfId="29698"/>
    <cellStyle name="20% - Ênfase6 16 2 2 5" xfId="43838"/>
    <cellStyle name="20% - Ênfase6 16 2 3" xfId="7514"/>
    <cellStyle name="20% - Ênfase6 16 2 3 2" xfId="13573"/>
    <cellStyle name="20% - Ênfase6 16 2 3 2 2" xfId="25693"/>
    <cellStyle name="20% - Ênfase6 16 2 3 2 3" xfId="37782"/>
    <cellStyle name="20% - Ênfase6 16 2 3 2 4" xfId="54140"/>
    <cellStyle name="20% - Ênfase6 16 2 3 3" xfId="19633"/>
    <cellStyle name="20% - Ênfase6 16 2 3 4" xfId="31723"/>
    <cellStyle name="20% - Ênfase6 16 2 3 5" xfId="45863"/>
    <cellStyle name="20% - Ênfase6 16 2 4" xfId="9518"/>
    <cellStyle name="20% - Ênfase6 16 2 4 2" xfId="21638"/>
    <cellStyle name="20% - Ênfase6 16 2 4 2 2" xfId="50081"/>
    <cellStyle name="20% - Ênfase6 16 2 4 3" xfId="33727"/>
    <cellStyle name="20% - Ênfase6 16 2 4 4" xfId="41804"/>
    <cellStyle name="20% - Ênfase6 16 2 5" xfId="15578"/>
    <cellStyle name="20% - Ênfase6 16 2 5 2" xfId="48032"/>
    <cellStyle name="20% - Ênfase6 16 2 6" xfId="27693"/>
    <cellStyle name="20% - Ênfase6 16 2 7" xfId="39783"/>
    <cellStyle name="20% - Ênfase6 16 2 8" xfId="3454"/>
    <cellStyle name="20% - Ênfase6 16 3" xfId="883"/>
    <cellStyle name="20% - Ênfase6 16 3 2" xfId="4993"/>
    <cellStyle name="20% - Ênfase6 16 3 2 2" xfId="11052"/>
    <cellStyle name="20% - Ênfase6 16 3 2 2 2" xfId="23172"/>
    <cellStyle name="20% - Ênfase6 16 3 2 2 3" xfId="35261"/>
    <cellStyle name="20% - Ênfase6 16 3 2 2 4" xfId="51619"/>
    <cellStyle name="20% - Ênfase6 16 3 2 3" xfId="17112"/>
    <cellStyle name="20% - Ênfase6 16 3 2 4" xfId="29202"/>
    <cellStyle name="20% - Ênfase6 16 3 2 5" xfId="43342"/>
    <cellStyle name="20% - Ênfase6 16 3 3" xfId="7018"/>
    <cellStyle name="20% - Ênfase6 16 3 3 2" xfId="13077"/>
    <cellStyle name="20% - Ênfase6 16 3 3 2 2" xfId="25197"/>
    <cellStyle name="20% - Ênfase6 16 3 3 2 3" xfId="37286"/>
    <cellStyle name="20% - Ênfase6 16 3 3 2 4" xfId="53644"/>
    <cellStyle name="20% - Ênfase6 16 3 3 3" xfId="19137"/>
    <cellStyle name="20% - Ênfase6 16 3 3 4" xfId="31227"/>
    <cellStyle name="20% - Ênfase6 16 3 3 5" xfId="45367"/>
    <cellStyle name="20% - Ênfase6 16 3 4" xfId="9022"/>
    <cellStyle name="20% - Ênfase6 16 3 4 2" xfId="21142"/>
    <cellStyle name="20% - Ênfase6 16 3 4 2 2" xfId="49576"/>
    <cellStyle name="20% - Ênfase6 16 3 4 3" xfId="33231"/>
    <cellStyle name="20% - Ênfase6 16 3 4 4" xfId="41299"/>
    <cellStyle name="20% - Ênfase6 16 3 5" xfId="15082"/>
    <cellStyle name="20% - Ênfase6 16 3 5 2" xfId="47528"/>
    <cellStyle name="20% - Ênfase6 16 3 6" xfId="27197"/>
    <cellStyle name="20% - Ênfase6 16 3 7" xfId="39287"/>
    <cellStyle name="20% - Ênfase6 16 3 8" xfId="2948"/>
    <cellStyle name="20% - Ênfase6 16 4" xfId="1935"/>
    <cellStyle name="20% - Ênfase6 16 4 2" xfId="6026"/>
    <cellStyle name="20% - Ênfase6 16 4 2 2" xfId="12085"/>
    <cellStyle name="20% - Ênfase6 16 4 2 2 2" xfId="24205"/>
    <cellStyle name="20% - Ênfase6 16 4 2 2 3" xfId="36294"/>
    <cellStyle name="20% - Ênfase6 16 4 2 2 4" xfId="52652"/>
    <cellStyle name="20% - Ênfase6 16 4 2 3" xfId="18145"/>
    <cellStyle name="20% - Ênfase6 16 4 2 4" xfId="30235"/>
    <cellStyle name="20% - Ênfase6 16 4 2 5" xfId="44375"/>
    <cellStyle name="20% - Ênfase6 16 4 3" xfId="8026"/>
    <cellStyle name="20% - Ênfase6 16 4 3 2" xfId="14085"/>
    <cellStyle name="20% - Ênfase6 16 4 3 2 2" xfId="26205"/>
    <cellStyle name="20% - Ênfase6 16 4 3 2 3" xfId="38294"/>
    <cellStyle name="20% - Ênfase6 16 4 3 2 4" xfId="54652"/>
    <cellStyle name="20% - Ênfase6 16 4 3 3" xfId="20145"/>
    <cellStyle name="20% - Ênfase6 16 4 3 4" xfId="32235"/>
    <cellStyle name="20% - Ênfase6 16 4 3 5" xfId="46375"/>
    <cellStyle name="20% - Ênfase6 16 4 4" xfId="10055"/>
    <cellStyle name="20% - Ênfase6 16 4 4 2" xfId="22175"/>
    <cellStyle name="20% - Ênfase6 16 4 4 2 2" xfId="50619"/>
    <cellStyle name="20% - Ênfase6 16 4 4 3" xfId="34264"/>
    <cellStyle name="20% - Ênfase6 16 4 4 4" xfId="42342"/>
    <cellStyle name="20% - Ênfase6 16 4 5" xfId="16115"/>
    <cellStyle name="20% - Ênfase6 16 4 5 2" xfId="48570"/>
    <cellStyle name="20% - Ênfase6 16 4 6" xfId="28205"/>
    <cellStyle name="20% - Ênfase6 16 4 7" xfId="40295"/>
    <cellStyle name="20% - Ênfase6 16 4 8" xfId="3993"/>
    <cellStyle name="20% - Ênfase6 16 5" xfId="4489"/>
    <cellStyle name="20% - Ênfase6 16 5 2" xfId="10549"/>
    <cellStyle name="20% - Ênfase6 16 5 2 2" xfId="22669"/>
    <cellStyle name="20% - Ênfase6 16 5 2 3" xfId="34758"/>
    <cellStyle name="20% - Ênfase6 16 5 2 4" xfId="51115"/>
    <cellStyle name="20% - Ênfase6 16 5 3" xfId="16609"/>
    <cellStyle name="20% - Ênfase6 16 5 4" xfId="28699"/>
    <cellStyle name="20% - Ênfase6 16 5 5" xfId="42838"/>
    <cellStyle name="20% - Ênfase6 16 6" xfId="6520"/>
    <cellStyle name="20% - Ênfase6 16 6 2" xfId="12579"/>
    <cellStyle name="20% - Ênfase6 16 6 2 2" xfId="24699"/>
    <cellStyle name="20% - Ênfase6 16 6 2 3" xfId="36788"/>
    <cellStyle name="20% - Ênfase6 16 6 2 4" xfId="53146"/>
    <cellStyle name="20% - Ênfase6 16 6 3" xfId="18639"/>
    <cellStyle name="20% - Ênfase6 16 6 4" xfId="30729"/>
    <cellStyle name="20% - Ênfase6 16 6 5" xfId="44869"/>
    <cellStyle name="20% - Ênfase6 16 7" xfId="8519"/>
    <cellStyle name="20% - Ênfase6 16 7 2" xfId="20639"/>
    <cellStyle name="20% - Ênfase6 16 7 2 2" xfId="49067"/>
    <cellStyle name="20% - Ênfase6 16 7 3" xfId="32728"/>
    <cellStyle name="20% - Ênfase6 16 7 4" xfId="40790"/>
    <cellStyle name="20% - Ênfase6 16 8" xfId="14579"/>
    <cellStyle name="20% - Ênfase6 16 8 2" xfId="47021"/>
    <cellStyle name="20% - Ênfase6 16 9" xfId="26699"/>
    <cellStyle name="20% - Ênfase6 17" xfId="306"/>
    <cellStyle name="20% - Ênfase6 17 10" xfId="38791"/>
    <cellStyle name="20% - Ênfase6 17 11" xfId="2442"/>
    <cellStyle name="20% - Ênfase6 17 2" xfId="1394"/>
    <cellStyle name="20% - Ênfase6 17 2 2" xfId="5491"/>
    <cellStyle name="20% - Ênfase6 17 2 2 2" xfId="11550"/>
    <cellStyle name="20% - Ênfase6 17 2 2 2 2" xfId="23670"/>
    <cellStyle name="20% - Ênfase6 17 2 2 2 3" xfId="35759"/>
    <cellStyle name="20% - Ênfase6 17 2 2 2 4" xfId="52117"/>
    <cellStyle name="20% - Ênfase6 17 2 2 3" xfId="17610"/>
    <cellStyle name="20% - Ênfase6 17 2 2 4" xfId="29700"/>
    <cellStyle name="20% - Ênfase6 17 2 2 5" xfId="43840"/>
    <cellStyle name="20% - Ênfase6 17 2 3" xfId="7516"/>
    <cellStyle name="20% - Ênfase6 17 2 3 2" xfId="13575"/>
    <cellStyle name="20% - Ênfase6 17 2 3 2 2" xfId="25695"/>
    <cellStyle name="20% - Ênfase6 17 2 3 2 3" xfId="37784"/>
    <cellStyle name="20% - Ênfase6 17 2 3 2 4" xfId="54142"/>
    <cellStyle name="20% - Ênfase6 17 2 3 3" xfId="19635"/>
    <cellStyle name="20% - Ênfase6 17 2 3 4" xfId="31725"/>
    <cellStyle name="20% - Ênfase6 17 2 3 5" xfId="45865"/>
    <cellStyle name="20% - Ênfase6 17 2 4" xfId="9520"/>
    <cellStyle name="20% - Ênfase6 17 2 4 2" xfId="21640"/>
    <cellStyle name="20% - Ênfase6 17 2 4 2 2" xfId="50083"/>
    <cellStyle name="20% - Ênfase6 17 2 4 3" xfId="33729"/>
    <cellStyle name="20% - Ênfase6 17 2 4 4" xfId="41806"/>
    <cellStyle name="20% - Ênfase6 17 2 5" xfId="15580"/>
    <cellStyle name="20% - Ênfase6 17 2 5 2" xfId="48034"/>
    <cellStyle name="20% - Ênfase6 17 2 6" xfId="27695"/>
    <cellStyle name="20% - Ênfase6 17 2 7" xfId="39785"/>
    <cellStyle name="20% - Ênfase6 17 2 8" xfId="3456"/>
    <cellStyle name="20% - Ênfase6 17 3" xfId="885"/>
    <cellStyle name="20% - Ênfase6 17 3 2" xfId="4995"/>
    <cellStyle name="20% - Ênfase6 17 3 2 2" xfId="11054"/>
    <cellStyle name="20% - Ênfase6 17 3 2 2 2" xfId="23174"/>
    <cellStyle name="20% - Ênfase6 17 3 2 2 3" xfId="35263"/>
    <cellStyle name="20% - Ênfase6 17 3 2 2 4" xfId="51621"/>
    <cellStyle name="20% - Ênfase6 17 3 2 3" xfId="17114"/>
    <cellStyle name="20% - Ênfase6 17 3 2 4" xfId="29204"/>
    <cellStyle name="20% - Ênfase6 17 3 2 5" xfId="43344"/>
    <cellStyle name="20% - Ênfase6 17 3 3" xfId="7020"/>
    <cellStyle name="20% - Ênfase6 17 3 3 2" xfId="13079"/>
    <cellStyle name="20% - Ênfase6 17 3 3 2 2" xfId="25199"/>
    <cellStyle name="20% - Ênfase6 17 3 3 2 3" xfId="37288"/>
    <cellStyle name="20% - Ênfase6 17 3 3 2 4" xfId="53646"/>
    <cellStyle name="20% - Ênfase6 17 3 3 3" xfId="19139"/>
    <cellStyle name="20% - Ênfase6 17 3 3 4" xfId="31229"/>
    <cellStyle name="20% - Ênfase6 17 3 3 5" xfId="45369"/>
    <cellStyle name="20% - Ênfase6 17 3 4" xfId="9024"/>
    <cellStyle name="20% - Ênfase6 17 3 4 2" xfId="21144"/>
    <cellStyle name="20% - Ênfase6 17 3 4 2 2" xfId="49578"/>
    <cellStyle name="20% - Ênfase6 17 3 4 3" xfId="33233"/>
    <cellStyle name="20% - Ênfase6 17 3 4 4" xfId="41301"/>
    <cellStyle name="20% - Ênfase6 17 3 5" xfId="15084"/>
    <cellStyle name="20% - Ênfase6 17 3 5 2" xfId="47530"/>
    <cellStyle name="20% - Ênfase6 17 3 6" xfId="27199"/>
    <cellStyle name="20% - Ênfase6 17 3 7" xfId="39289"/>
    <cellStyle name="20% - Ênfase6 17 3 8" xfId="2950"/>
    <cellStyle name="20% - Ênfase6 17 4" xfId="1937"/>
    <cellStyle name="20% - Ênfase6 17 4 2" xfId="6028"/>
    <cellStyle name="20% - Ênfase6 17 4 2 2" xfId="12087"/>
    <cellStyle name="20% - Ênfase6 17 4 2 2 2" xfId="24207"/>
    <cellStyle name="20% - Ênfase6 17 4 2 2 3" xfId="36296"/>
    <cellStyle name="20% - Ênfase6 17 4 2 2 4" xfId="52654"/>
    <cellStyle name="20% - Ênfase6 17 4 2 3" xfId="18147"/>
    <cellStyle name="20% - Ênfase6 17 4 2 4" xfId="30237"/>
    <cellStyle name="20% - Ênfase6 17 4 2 5" xfId="44377"/>
    <cellStyle name="20% - Ênfase6 17 4 3" xfId="8028"/>
    <cellStyle name="20% - Ênfase6 17 4 3 2" xfId="14087"/>
    <cellStyle name="20% - Ênfase6 17 4 3 2 2" xfId="26207"/>
    <cellStyle name="20% - Ênfase6 17 4 3 2 3" xfId="38296"/>
    <cellStyle name="20% - Ênfase6 17 4 3 2 4" xfId="54654"/>
    <cellStyle name="20% - Ênfase6 17 4 3 3" xfId="20147"/>
    <cellStyle name="20% - Ênfase6 17 4 3 4" xfId="32237"/>
    <cellStyle name="20% - Ênfase6 17 4 3 5" xfId="46377"/>
    <cellStyle name="20% - Ênfase6 17 4 4" xfId="10057"/>
    <cellStyle name="20% - Ênfase6 17 4 4 2" xfId="22177"/>
    <cellStyle name="20% - Ênfase6 17 4 4 2 2" xfId="50621"/>
    <cellStyle name="20% - Ênfase6 17 4 4 3" xfId="34266"/>
    <cellStyle name="20% - Ênfase6 17 4 4 4" xfId="42344"/>
    <cellStyle name="20% - Ênfase6 17 4 5" xfId="16117"/>
    <cellStyle name="20% - Ênfase6 17 4 5 2" xfId="48572"/>
    <cellStyle name="20% - Ênfase6 17 4 6" xfId="28207"/>
    <cellStyle name="20% - Ênfase6 17 4 7" xfId="40297"/>
    <cellStyle name="20% - Ênfase6 17 4 8" xfId="3995"/>
    <cellStyle name="20% - Ênfase6 17 5" xfId="4491"/>
    <cellStyle name="20% - Ênfase6 17 5 2" xfId="10551"/>
    <cellStyle name="20% - Ênfase6 17 5 2 2" xfId="22671"/>
    <cellStyle name="20% - Ênfase6 17 5 2 3" xfId="34760"/>
    <cellStyle name="20% - Ênfase6 17 5 2 4" xfId="51117"/>
    <cellStyle name="20% - Ênfase6 17 5 3" xfId="16611"/>
    <cellStyle name="20% - Ênfase6 17 5 4" xfId="28701"/>
    <cellStyle name="20% - Ênfase6 17 5 5" xfId="42840"/>
    <cellStyle name="20% - Ênfase6 17 6" xfId="6522"/>
    <cellStyle name="20% - Ênfase6 17 6 2" xfId="12581"/>
    <cellStyle name="20% - Ênfase6 17 6 2 2" xfId="24701"/>
    <cellStyle name="20% - Ênfase6 17 6 2 3" xfId="36790"/>
    <cellStyle name="20% - Ênfase6 17 6 2 4" xfId="53148"/>
    <cellStyle name="20% - Ênfase6 17 6 3" xfId="18641"/>
    <cellStyle name="20% - Ênfase6 17 6 4" xfId="30731"/>
    <cellStyle name="20% - Ênfase6 17 6 5" xfId="44871"/>
    <cellStyle name="20% - Ênfase6 17 7" xfId="8521"/>
    <cellStyle name="20% - Ênfase6 17 7 2" xfId="20641"/>
    <cellStyle name="20% - Ênfase6 17 7 2 2" xfId="49069"/>
    <cellStyle name="20% - Ênfase6 17 7 3" xfId="32730"/>
    <cellStyle name="20% - Ênfase6 17 7 4" xfId="40792"/>
    <cellStyle name="20% - Ênfase6 17 8" xfId="14581"/>
    <cellStyle name="20% - Ênfase6 17 8 2" xfId="47023"/>
    <cellStyle name="20% - Ênfase6 17 9" xfId="26701"/>
    <cellStyle name="20% - Ênfase6 18" xfId="308"/>
    <cellStyle name="20% - Ênfase6 18 10" xfId="38792"/>
    <cellStyle name="20% - Ênfase6 18 11" xfId="2443"/>
    <cellStyle name="20% - Ênfase6 18 2" xfId="1395"/>
    <cellStyle name="20% - Ênfase6 18 2 2" xfId="5492"/>
    <cellStyle name="20% - Ênfase6 18 2 2 2" xfId="11551"/>
    <cellStyle name="20% - Ênfase6 18 2 2 2 2" xfId="23671"/>
    <cellStyle name="20% - Ênfase6 18 2 2 2 3" xfId="35760"/>
    <cellStyle name="20% - Ênfase6 18 2 2 2 4" xfId="52118"/>
    <cellStyle name="20% - Ênfase6 18 2 2 3" xfId="17611"/>
    <cellStyle name="20% - Ênfase6 18 2 2 4" xfId="29701"/>
    <cellStyle name="20% - Ênfase6 18 2 2 5" xfId="43841"/>
    <cellStyle name="20% - Ênfase6 18 2 3" xfId="7517"/>
    <cellStyle name="20% - Ênfase6 18 2 3 2" xfId="13576"/>
    <cellStyle name="20% - Ênfase6 18 2 3 2 2" xfId="25696"/>
    <cellStyle name="20% - Ênfase6 18 2 3 2 3" xfId="37785"/>
    <cellStyle name="20% - Ênfase6 18 2 3 2 4" xfId="54143"/>
    <cellStyle name="20% - Ênfase6 18 2 3 3" xfId="19636"/>
    <cellStyle name="20% - Ênfase6 18 2 3 4" xfId="31726"/>
    <cellStyle name="20% - Ênfase6 18 2 3 5" xfId="45866"/>
    <cellStyle name="20% - Ênfase6 18 2 4" xfId="9521"/>
    <cellStyle name="20% - Ênfase6 18 2 4 2" xfId="21641"/>
    <cellStyle name="20% - Ênfase6 18 2 4 2 2" xfId="50084"/>
    <cellStyle name="20% - Ênfase6 18 2 4 3" xfId="33730"/>
    <cellStyle name="20% - Ênfase6 18 2 4 4" xfId="41807"/>
    <cellStyle name="20% - Ênfase6 18 2 5" xfId="15581"/>
    <cellStyle name="20% - Ênfase6 18 2 5 2" xfId="48035"/>
    <cellStyle name="20% - Ênfase6 18 2 6" xfId="27696"/>
    <cellStyle name="20% - Ênfase6 18 2 7" xfId="39786"/>
    <cellStyle name="20% - Ênfase6 18 2 8" xfId="3457"/>
    <cellStyle name="20% - Ênfase6 18 3" xfId="886"/>
    <cellStyle name="20% - Ênfase6 18 3 2" xfId="4996"/>
    <cellStyle name="20% - Ênfase6 18 3 2 2" xfId="11055"/>
    <cellStyle name="20% - Ênfase6 18 3 2 2 2" xfId="23175"/>
    <cellStyle name="20% - Ênfase6 18 3 2 2 3" xfId="35264"/>
    <cellStyle name="20% - Ênfase6 18 3 2 2 4" xfId="51622"/>
    <cellStyle name="20% - Ênfase6 18 3 2 3" xfId="17115"/>
    <cellStyle name="20% - Ênfase6 18 3 2 4" xfId="29205"/>
    <cellStyle name="20% - Ênfase6 18 3 2 5" xfId="43345"/>
    <cellStyle name="20% - Ênfase6 18 3 3" xfId="7021"/>
    <cellStyle name="20% - Ênfase6 18 3 3 2" xfId="13080"/>
    <cellStyle name="20% - Ênfase6 18 3 3 2 2" xfId="25200"/>
    <cellStyle name="20% - Ênfase6 18 3 3 2 3" xfId="37289"/>
    <cellStyle name="20% - Ênfase6 18 3 3 2 4" xfId="53647"/>
    <cellStyle name="20% - Ênfase6 18 3 3 3" xfId="19140"/>
    <cellStyle name="20% - Ênfase6 18 3 3 4" xfId="31230"/>
    <cellStyle name="20% - Ênfase6 18 3 3 5" xfId="45370"/>
    <cellStyle name="20% - Ênfase6 18 3 4" xfId="9025"/>
    <cellStyle name="20% - Ênfase6 18 3 4 2" xfId="21145"/>
    <cellStyle name="20% - Ênfase6 18 3 4 2 2" xfId="49579"/>
    <cellStyle name="20% - Ênfase6 18 3 4 3" xfId="33234"/>
    <cellStyle name="20% - Ênfase6 18 3 4 4" xfId="41302"/>
    <cellStyle name="20% - Ênfase6 18 3 5" xfId="15085"/>
    <cellStyle name="20% - Ênfase6 18 3 5 2" xfId="47531"/>
    <cellStyle name="20% - Ênfase6 18 3 6" xfId="27200"/>
    <cellStyle name="20% - Ênfase6 18 3 7" xfId="39290"/>
    <cellStyle name="20% - Ênfase6 18 3 8" xfId="2951"/>
    <cellStyle name="20% - Ênfase6 18 4" xfId="1938"/>
    <cellStyle name="20% - Ênfase6 18 4 2" xfId="6029"/>
    <cellStyle name="20% - Ênfase6 18 4 2 2" xfId="12088"/>
    <cellStyle name="20% - Ênfase6 18 4 2 2 2" xfId="24208"/>
    <cellStyle name="20% - Ênfase6 18 4 2 2 3" xfId="36297"/>
    <cellStyle name="20% - Ênfase6 18 4 2 2 4" xfId="52655"/>
    <cellStyle name="20% - Ênfase6 18 4 2 3" xfId="18148"/>
    <cellStyle name="20% - Ênfase6 18 4 2 4" xfId="30238"/>
    <cellStyle name="20% - Ênfase6 18 4 2 5" xfId="44378"/>
    <cellStyle name="20% - Ênfase6 18 4 3" xfId="8029"/>
    <cellStyle name="20% - Ênfase6 18 4 3 2" xfId="14088"/>
    <cellStyle name="20% - Ênfase6 18 4 3 2 2" xfId="26208"/>
    <cellStyle name="20% - Ênfase6 18 4 3 2 3" xfId="38297"/>
    <cellStyle name="20% - Ênfase6 18 4 3 2 4" xfId="54655"/>
    <cellStyle name="20% - Ênfase6 18 4 3 3" xfId="20148"/>
    <cellStyle name="20% - Ênfase6 18 4 3 4" xfId="32238"/>
    <cellStyle name="20% - Ênfase6 18 4 3 5" xfId="46378"/>
    <cellStyle name="20% - Ênfase6 18 4 4" xfId="10058"/>
    <cellStyle name="20% - Ênfase6 18 4 4 2" xfId="22178"/>
    <cellStyle name="20% - Ênfase6 18 4 4 2 2" xfId="50622"/>
    <cellStyle name="20% - Ênfase6 18 4 4 3" xfId="34267"/>
    <cellStyle name="20% - Ênfase6 18 4 4 4" xfId="42345"/>
    <cellStyle name="20% - Ênfase6 18 4 5" xfId="16118"/>
    <cellStyle name="20% - Ênfase6 18 4 5 2" xfId="48573"/>
    <cellStyle name="20% - Ênfase6 18 4 6" xfId="28208"/>
    <cellStyle name="20% - Ênfase6 18 4 7" xfId="40298"/>
    <cellStyle name="20% - Ênfase6 18 4 8" xfId="3996"/>
    <cellStyle name="20% - Ênfase6 18 5" xfId="4492"/>
    <cellStyle name="20% - Ênfase6 18 5 2" xfId="10552"/>
    <cellStyle name="20% - Ênfase6 18 5 2 2" xfId="22672"/>
    <cellStyle name="20% - Ênfase6 18 5 2 3" xfId="34761"/>
    <cellStyle name="20% - Ênfase6 18 5 2 4" xfId="51118"/>
    <cellStyle name="20% - Ênfase6 18 5 3" xfId="16612"/>
    <cellStyle name="20% - Ênfase6 18 5 4" xfId="28702"/>
    <cellStyle name="20% - Ênfase6 18 5 5" xfId="42841"/>
    <cellStyle name="20% - Ênfase6 18 6" xfId="6523"/>
    <cellStyle name="20% - Ênfase6 18 6 2" xfId="12582"/>
    <cellStyle name="20% - Ênfase6 18 6 2 2" xfId="24702"/>
    <cellStyle name="20% - Ênfase6 18 6 2 3" xfId="36791"/>
    <cellStyle name="20% - Ênfase6 18 6 2 4" xfId="53149"/>
    <cellStyle name="20% - Ênfase6 18 6 3" xfId="18642"/>
    <cellStyle name="20% - Ênfase6 18 6 4" xfId="30732"/>
    <cellStyle name="20% - Ênfase6 18 6 5" xfId="44872"/>
    <cellStyle name="20% - Ênfase6 18 7" xfId="8522"/>
    <cellStyle name="20% - Ênfase6 18 7 2" xfId="20642"/>
    <cellStyle name="20% - Ênfase6 18 7 2 2" xfId="49070"/>
    <cellStyle name="20% - Ênfase6 18 7 3" xfId="32731"/>
    <cellStyle name="20% - Ênfase6 18 7 4" xfId="40793"/>
    <cellStyle name="20% - Ênfase6 18 8" xfId="14582"/>
    <cellStyle name="20% - Ênfase6 18 8 2" xfId="47024"/>
    <cellStyle name="20% - Ênfase6 18 9" xfId="26702"/>
    <cellStyle name="20% - Ênfase6 19" xfId="309"/>
    <cellStyle name="20% - Ênfase6 19 10" xfId="38793"/>
    <cellStyle name="20% - Ênfase6 19 11" xfId="2444"/>
    <cellStyle name="20% - Ênfase6 19 2" xfId="1396"/>
    <cellStyle name="20% - Ênfase6 19 2 2" xfId="5493"/>
    <cellStyle name="20% - Ênfase6 19 2 2 2" xfId="11552"/>
    <cellStyle name="20% - Ênfase6 19 2 2 2 2" xfId="23672"/>
    <cellStyle name="20% - Ênfase6 19 2 2 2 3" xfId="35761"/>
    <cellStyle name="20% - Ênfase6 19 2 2 2 4" xfId="52119"/>
    <cellStyle name="20% - Ênfase6 19 2 2 3" xfId="17612"/>
    <cellStyle name="20% - Ênfase6 19 2 2 4" xfId="29702"/>
    <cellStyle name="20% - Ênfase6 19 2 2 5" xfId="43842"/>
    <cellStyle name="20% - Ênfase6 19 2 3" xfId="7518"/>
    <cellStyle name="20% - Ênfase6 19 2 3 2" xfId="13577"/>
    <cellStyle name="20% - Ênfase6 19 2 3 2 2" xfId="25697"/>
    <cellStyle name="20% - Ênfase6 19 2 3 2 3" xfId="37786"/>
    <cellStyle name="20% - Ênfase6 19 2 3 2 4" xfId="54144"/>
    <cellStyle name="20% - Ênfase6 19 2 3 3" xfId="19637"/>
    <cellStyle name="20% - Ênfase6 19 2 3 4" xfId="31727"/>
    <cellStyle name="20% - Ênfase6 19 2 3 5" xfId="45867"/>
    <cellStyle name="20% - Ênfase6 19 2 4" xfId="9522"/>
    <cellStyle name="20% - Ênfase6 19 2 4 2" xfId="21642"/>
    <cellStyle name="20% - Ênfase6 19 2 4 2 2" xfId="50085"/>
    <cellStyle name="20% - Ênfase6 19 2 4 3" xfId="33731"/>
    <cellStyle name="20% - Ênfase6 19 2 4 4" xfId="41808"/>
    <cellStyle name="20% - Ênfase6 19 2 5" xfId="15582"/>
    <cellStyle name="20% - Ênfase6 19 2 5 2" xfId="48036"/>
    <cellStyle name="20% - Ênfase6 19 2 6" xfId="27697"/>
    <cellStyle name="20% - Ênfase6 19 2 7" xfId="39787"/>
    <cellStyle name="20% - Ênfase6 19 2 8" xfId="3458"/>
    <cellStyle name="20% - Ênfase6 19 3" xfId="887"/>
    <cellStyle name="20% - Ênfase6 19 3 2" xfId="4997"/>
    <cellStyle name="20% - Ênfase6 19 3 2 2" xfId="11056"/>
    <cellStyle name="20% - Ênfase6 19 3 2 2 2" xfId="23176"/>
    <cellStyle name="20% - Ênfase6 19 3 2 2 3" xfId="35265"/>
    <cellStyle name="20% - Ênfase6 19 3 2 2 4" xfId="51623"/>
    <cellStyle name="20% - Ênfase6 19 3 2 3" xfId="17116"/>
    <cellStyle name="20% - Ênfase6 19 3 2 4" xfId="29206"/>
    <cellStyle name="20% - Ênfase6 19 3 2 5" xfId="43346"/>
    <cellStyle name="20% - Ênfase6 19 3 3" xfId="7022"/>
    <cellStyle name="20% - Ênfase6 19 3 3 2" xfId="13081"/>
    <cellStyle name="20% - Ênfase6 19 3 3 2 2" xfId="25201"/>
    <cellStyle name="20% - Ênfase6 19 3 3 2 3" xfId="37290"/>
    <cellStyle name="20% - Ênfase6 19 3 3 2 4" xfId="53648"/>
    <cellStyle name="20% - Ênfase6 19 3 3 3" xfId="19141"/>
    <cellStyle name="20% - Ênfase6 19 3 3 4" xfId="31231"/>
    <cellStyle name="20% - Ênfase6 19 3 3 5" xfId="45371"/>
    <cellStyle name="20% - Ênfase6 19 3 4" xfId="9026"/>
    <cellStyle name="20% - Ênfase6 19 3 4 2" xfId="21146"/>
    <cellStyle name="20% - Ênfase6 19 3 4 2 2" xfId="49580"/>
    <cellStyle name="20% - Ênfase6 19 3 4 3" xfId="33235"/>
    <cellStyle name="20% - Ênfase6 19 3 4 4" xfId="41303"/>
    <cellStyle name="20% - Ênfase6 19 3 5" xfId="15086"/>
    <cellStyle name="20% - Ênfase6 19 3 5 2" xfId="47532"/>
    <cellStyle name="20% - Ênfase6 19 3 6" xfId="27201"/>
    <cellStyle name="20% - Ênfase6 19 3 7" xfId="39291"/>
    <cellStyle name="20% - Ênfase6 19 3 8" xfId="2952"/>
    <cellStyle name="20% - Ênfase6 19 4" xfId="1939"/>
    <cellStyle name="20% - Ênfase6 19 4 2" xfId="6030"/>
    <cellStyle name="20% - Ênfase6 19 4 2 2" xfId="12089"/>
    <cellStyle name="20% - Ênfase6 19 4 2 2 2" xfId="24209"/>
    <cellStyle name="20% - Ênfase6 19 4 2 2 3" xfId="36298"/>
    <cellStyle name="20% - Ênfase6 19 4 2 2 4" xfId="52656"/>
    <cellStyle name="20% - Ênfase6 19 4 2 3" xfId="18149"/>
    <cellStyle name="20% - Ênfase6 19 4 2 4" xfId="30239"/>
    <cellStyle name="20% - Ênfase6 19 4 2 5" xfId="44379"/>
    <cellStyle name="20% - Ênfase6 19 4 3" xfId="8030"/>
    <cellStyle name="20% - Ênfase6 19 4 3 2" xfId="14089"/>
    <cellStyle name="20% - Ênfase6 19 4 3 2 2" xfId="26209"/>
    <cellStyle name="20% - Ênfase6 19 4 3 2 3" xfId="38298"/>
    <cellStyle name="20% - Ênfase6 19 4 3 2 4" xfId="54656"/>
    <cellStyle name="20% - Ênfase6 19 4 3 3" xfId="20149"/>
    <cellStyle name="20% - Ênfase6 19 4 3 4" xfId="32239"/>
    <cellStyle name="20% - Ênfase6 19 4 3 5" xfId="46379"/>
    <cellStyle name="20% - Ênfase6 19 4 4" xfId="10059"/>
    <cellStyle name="20% - Ênfase6 19 4 4 2" xfId="22179"/>
    <cellStyle name="20% - Ênfase6 19 4 4 2 2" xfId="50623"/>
    <cellStyle name="20% - Ênfase6 19 4 4 3" xfId="34268"/>
    <cellStyle name="20% - Ênfase6 19 4 4 4" xfId="42346"/>
    <cellStyle name="20% - Ênfase6 19 4 5" xfId="16119"/>
    <cellStyle name="20% - Ênfase6 19 4 5 2" xfId="48574"/>
    <cellStyle name="20% - Ênfase6 19 4 6" xfId="28209"/>
    <cellStyle name="20% - Ênfase6 19 4 7" xfId="40299"/>
    <cellStyle name="20% - Ênfase6 19 4 8" xfId="3997"/>
    <cellStyle name="20% - Ênfase6 19 5" xfId="4493"/>
    <cellStyle name="20% - Ênfase6 19 5 2" xfId="10553"/>
    <cellStyle name="20% - Ênfase6 19 5 2 2" xfId="22673"/>
    <cellStyle name="20% - Ênfase6 19 5 2 3" xfId="34762"/>
    <cellStyle name="20% - Ênfase6 19 5 2 4" xfId="51119"/>
    <cellStyle name="20% - Ênfase6 19 5 3" xfId="16613"/>
    <cellStyle name="20% - Ênfase6 19 5 4" xfId="28703"/>
    <cellStyle name="20% - Ênfase6 19 5 5" xfId="42842"/>
    <cellStyle name="20% - Ênfase6 19 6" xfId="6524"/>
    <cellStyle name="20% - Ênfase6 19 6 2" xfId="12583"/>
    <cellStyle name="20% - Ênfase6 19 6 2 2" xfId="24703"/>
    <cellStyle name="20% - Ênfase6 19 6 2 3" xfId="36792"/>
    <cellStyle name="20% - Ênfase6 19 6 2 4" xfId="53150"/>
    <cellStyle name="20% - Ênfase6 19 6 3" xfId="18643"/>
    <cellStyle name="20% - Ênfase6 19 6 4" xfId="30733"/>
    <cellStyle name="20% - Ênfase6 19 6 5" xfId="44873"/>
    <cellStyle name="20% - Ênfase6 19 7" xfId="8523"/>
    <cellStyle name="20% - Ênfase6 19 7 2" xfId="20643"/>
    <cellStyle name="20% - Ênfase6 19 7 2 2" xfId="49071"/>
    <cellStyle name="20% - Ênfase6 19 7 3" xfId="32732"/>
    <cellStyle name="20% - Ênfase6 19 7 4" xfId="40794"/>
    <cellStyle name="20% - Ênfase6 19 8" xfId="14583"/>
    <cellStyle name="20% - Ênfase6 19 8 2" xfId="47025"/>
    <cellStyle name="20% - Ênfase6 19 9" xfId="26703"/>
    <cellStyle name="20% - Ênfase6 2" xfId="36"/>
    <cellStyle name="20% - Ênfase6 2 10" xfId="26449"/>
    <cellStyle name="20% - Ênfase6 2 11" xfId="38539"/>
    <cellStyle name="20% - Ênfase6 2 12" xfId="2188"/>
    <cellStyle name="20% - Ênfase6 2 2" xfId="310"/>
    <cellStyle name="20% - Ênfase6 2 2 10" xfId="38794"/>
    <cellStyle name="20% - Ênfase6 2 2 11" xfId="2445"/>
    <cellStyle name="20% - Ênfase6 2 2 2" xfId="1397"/>
    <cellStyle name="20% - Ênfase6 2 2 2 2" xfId="5494"/>
    <cellStyle name="20% - Ênfase6 2 2 2 2 2" xfId="11553"/>
    <cellStyle name="20% - Ênfase6 2 2 2 2 2 2" xfId="23673"/>
    <cellStyle name="20% - Ênfase6 2 2 2 2 2 3" xfId="35762"/>
    <cellStyle name="20% - Ênfase6 2 2 2 2 2 4" xfId="52120"/>
    <cellStyle name="20% - Ênfase6 2 2 2 2 3" xfId="17613"/>
    <cellStyle name="20% - Ênfase6 2 2 2 2 4" xfId="29703"/>
    <cellStyle name="20% - Ênfase6 2 2 2 2 5" xfId="43843"/>
    <cellStyle name="20% - Ênfase6 2 2 2 3" xfId="7519"/>
    <cellStyle name="20% - Ênfase6 2 2 2 3 2" xfId="13578"/>
    <cellStyle name="20% - Ênfase6 2 2 2 3 2 2" xfId="25698"/>
    <cellStyle name="20% - Ênfase6 2 2 2 3 2 3" xfId="37787"/>
    <cellStyle name="20% - Ênfase6 2 2 2 3 2 4" xfId="54145"/>
    <cellStyle name="20% - Ênfase6 2 2 2 3 3" xfId="19638"/>
    <cellStyle name="20% - Ênfase6 2 2 2 3 4" xfId="31728"/>
    <cellStyle name="20% - Ênfase6 2 2 2 3 5" xfId="45868"/>
    <cellStyle name="20% - Ênfase6 2 2 2 4" xfId="9523"/>
    <cellStyle name="20% - Ênfase6 2 2 2 4 2" xfId="21643"/>
    <cellStyle name="20% - Ênfase6 2 2 2 4 2 2" xfId="50086"/>
    <cellStyle name="20% - Ênfase6 2 2 2 4 3" xfId="33732"/>
    <cellStyle name="20% - Ênfase6 2 2 2 4 4" xfId="41809"/>
    <cellStyle name="20% - Ênfase6 2 2 2 5" xfId="15583"/>
    <cellStyle name="20% - Ênfase6 2 2 2 5 2" xfId="48037"/>
    <cellStyle name="20% - Ênfase6 2 2 2 6" xfId="27698"/>
    <cellStyle name="20% - Ênfase6 2 2 2 7" xfId="39788"/>
    <cellStyle name="20% - Ênfase6 2 2 2 8" xfId="3459"/>
    <cellStyle name="20% - Ênfase6 2 2 3" xfId="888"/>
    <cellStyle name="20% - Ênfase6 2 2 3 2" xfId="4998"/>
    <cellStyle name="20% - Ênfase6 2 2 3 2 2" xfId="11057"/>
    <cellStyle name="20% - Ênfase6 2 2 3 2 2 2" xfId="23177"/>
    <cellStyle name="20% - Ênfase6 2 2 3 2 2 3" xfId="35266"/>
    <cellStyle name="20% - Ênfase6 2 2 3 2 2 4" xfId="51624"/>
    <cellStyle name="20% - Ênfase6 2 2 3 2 3" xfId="17117"/>
    <cellStyle name="20% - Ênfase6 2 2 3 2 4" xfId="29207"/>
    <cellStyle name="20% - Ênfase6 2 2 3 2 5" xfId="43347"/>
    <cellStyle name="20% - Ênfase6 2 2 3 3" xfId="7023"/>
    <cellStyle name="20% - Ênfase6 2 2 3 3 2" xfId="13082"/>
    <cellStyle name="20% - Ênfase6 2 2 3 3 2 2" xfId="25202"/>
    <cellStyle name="20% - Ênfase6 2 2 3 3 2 3" xfId="37291"/>
    <cellStyle name="20% - Ênfase6 2 2 3 3 2 4" xfId="53649"/>
    <cellStyle name="20% - Ênfase6 2 2 3 3 3" xfId="19142"/>
    <cellStyle name="20% - Ênfase6 2 2 3 3 4" xfId="31232"/>
    <cellStyle name="20% - Ênfase6 2 2 3 3 5" xfId="45372"/>
    <cellStyle name="20% - Ênfase6 2 2 3 4" xfId="9027"/>
    <cellStyle name="20% - Ênfase6 2 2 3 4 2" xfId="21147"/>
    <cellStyle name="20% - Ênfase6 2 2 3 4 2 2" xfId="49581"/>
    <cellStyle name="20% - Ênfase6 2 2 3 4 3" xfId="33236"/>
    <cellStyle name="20% - Ênfase6 2 2 3 4 4" xfId="41304"/>
    <cellStyle name="20% - Ênfase6 2 2 3 5" xfId="15087"/>
    <cellStyle name="20% - Ênfase6 2 2 3 5 2" xfId="47533"/>
    <cellStyle name="20% - Ênfase6 2 2 3 6" xfId="27202"/>
    <cellStyle name="20% - Ênfase6 2 2 3 7" xfId="39292"/>
    <cellStyle name="20% - Ênfase6 2 2 3 8" xfId="2953"/>
    <cellStyle name="20% - Ênfase6 2 2 4" xfId="1940"/>
    <cellStyle name="20% - Ênfase6 2 2 4 2" xfId="6031"/>
    <cellStyle name="20% - Ênfase6 2 2 4 2 2" xfId="12090"/>
    <cellStyle name="20% - Ênfase6 2 2 4 2 2 2" xfId="24210"/>
    <cellStyle name="20% - Ênfase6 2 2 4 2 2 3" xfId="36299"/>
    <cellStyle name="20% - Ênfase6 2 2 4 2 2 4" xfId="52657"/>
    <cellStyle name="20% - Ênfase6 2 2 4 2 3" xfId="18150"/>
    <cellStyle name="20% - Ênfase6 2 2 4 2 4" xfId="30240"/>
    <cellStyle name="20% - Ênfase6 2 2 4 2 5" xfId="44380"/>
    <cellStyle name="20% - Ênfase6 2 2 4 3" xfId="8031"/>
    <cellStyle name="20% - Ênfase6 2 2 4 3 2" xfId="14090"/>
    <cellStyle name="20% - Ênfase6 2 2 4 3 2 2" xfId="26210"/>
    <cellStyle name="20% - Ênfase6 2 2 4 3 2 3" xfId="38299"/>
    <cellStyle name="20% - Ênfase6 2 2 4 3 2 4" xfId="54657"/>
    <cellStyle name="20% - Ênfase6 2 2 4 3 3" xfId="20150"/>
    <cellStyle name="20% - Ênfase6 2 2 4 3 4" xfId="32240"/>
    <cellStyle name="20% - Ênfase6 2 2 4 3 5" xfId="46380"/>
    <cellStyle name="20% - Ênfase6 2 2 4 4" xfId="10060"/>
    <cellStyle name="20% - Ênfase6 2 2 4 4 2" xfId="22180"/>
    <cellStyle name="20% - Ênfase6 2 2 4 4 2 2" xfId="50624"/>
    <cellStyle name="20% - Ênfase6 2 2 4 4 3" xfId="34269"/>
    <cellStyle name="20% - Ênfase6 2 2 4 4 4" xfId="42347"/>
    <cellStyle name="20% - Ênfase6 2 2 4 5" xfId="16120"/>
    <cellStyle name="20% - Ênfase6 2 2 4 5 2" xfId="48575"/>
    <cellStyle name="20% - Ênfase6 2 2 4 6" xfId="28210"/>
    <cellStyle name="20% - Ênfase6 2 2 4 7" xfId="40300"/>
    <cellStyle name="20% - Ênfase6 2 2 4 8" xfId="3998"/>
    <cellStyle name="20% - Ênfase6 2 2 5" xfId="4494"/>
    <cellStyle name="20% - Ênfase6 2 2 5 2" xfId="10554"/>
    <cellStyle name="20% - Ênfase6 2 2 5 2 2" xfId="22674"/>
    <cellStyle name="20% - Ênfase6 2 2 5 2 3" xfId="34763"/>
    <cellStyle name="20% - Ênfase6 2 2 5 2 4" xfId="51120"/>
    <cellStyle name="20% - Ênfase6 2 2 5 3" xfId="16614"/>
    <cellStyle name="20% - Ênfase6 2 2 5 4" xfId="28704"/>
    <cellStyle name="20% - Ênfase6 2 2 5 5" xfId="42843"/>
    <cellStyle name="20% - Ênfase6 2 2 6" xfId="6525"/>
    <cellStyle name="20% - Ênfase6 2 2 6 2" xfId="12584"/>
    <cellStyle name="20% - Ênfase6 2 2 6 2 2" xfId="24704"/>
    <cellStyle name="20% - Ênfase6 2 2 6 2 3" xfId="36793"/>
    <cellStyle name="20% - Ênfase6 2 2 6 2 4" xfId="53151"/>
    <cellStyle name="20% - Ênfase6 2 2 6 3" xfId="18644"/>
    <cellStyle name="20% - Ênfase6 2 2 6 4" xfId="30734"/>
    <cellStyle name="20% - Ênfase6 2 2 6 5" xfId="44874"/>
    <cellStyle name="20% - Ênfase6 2 2 7" xfId="8524"/>
    <cellStyle name="20% - Ênfase6 2 2 7 2" xfId="20644"/>
    <cellStyle name="20% - Ênfase6 2 2 7 2 2" xfId="49072"/>
    <cellStyle name="20% - Ênfase6 2 2 7 3" xfId="32733"/>
    <cellStyle name="20% - Ênfase6 2 2 7 4" xfId="40795"/>
    <cellStyle name="20% - Ênfase6 2 2 8" xfId="14584"/>
    <cellStyle name="20% - Ênfase6 2 2 8 2" xfId="47026"/>
    <cellStyle name="20% - Ênfase6 2 2 9" xfId="26704"/>
    <cellStyle name="20% - Ênfase6 2 3" xfId="1138"/>
    <cellStyle name="20% - Ênfase6 2 3 2" xfId="5237"/>
    <cellStyle name="20% - Ênfase6 2 3 2 2" xfId="11296"/>
    <cellStyle name="20% - Ênfase6 2 3 2 2 2" xfId="23416"/>
    <cellStyle name="20% - Ênfase6 2 3 2 2 3" xfId="35505"/>
    <cellStyle name="20% - Ênfase6 2 3 2 2 4" xfId="51863"/>
    <cellStyle name="20% - Ênfase6 2 3 2 3" xfId="17356"/>
    <cellStyle name="20% - Ênfase6 2 3 2 4" xfId="29446"/>
    <cellStyle name="20% - Ênfase6 2 3 2 5" xfId="43586"/>
    <cellStyle name="20% - Ênfase6 2 3 3" xfId="7262"/>
    <cellStyle name="20% - Ênfase6 2 3 3 2" xfId="13321"/>
    <cellStyle name="20% - Ênfase6 2 3 3 2 2" xfId="25441"/>
    <cellStyle name="20% - Ênfase6 2 3 3 2 3" xfId="37530"/>
    <cellStyle name="20% - Ênfase6 2 3 3 2 4" xfId="53888"/>
    <cellStyle name="20% - Ênfase6 2 3 3 3" xfId="19381"/>
    <cellStyle name="20% - Ênfase6 2 3 3 4" xfId="31471"/>
    <cellStyle name="20% - Ênfase6 2 3 3 5" xfId="45611"/>
    <cellStyle name="20% - Ênfase6 2 3 4" xfId="9266"/>
    <cellStyle name="20% - Ênfase6 2 3 4 2" xfId="21386"/>
    <cellStyle name="20% - Ênfase6 2 3 4 2 2" xfId="49828"/>
    <cellStyle name="20% - Ênfase6 2 3 4 3" xfId="33475"/>
    <cellStyle name="20% - Ênfase6 2 3 4 4" xfId="41551"/>
    <cellStyle name="20% - Ênfase6 2 3 5" xfId="15326"/>
    <cellStyle name="20% - Ênfase6 2 3 5 2" xfId="47779"/>
    <cellStyle name="20% - Ênfase6 2 3 6" xfId="27441"/>
    <cellStyle name="20% - Ênfase6 2 3 7" xfId="39531"/>
    <cellStyle name="20% - Ênfase6 2 3 8" xfId="3200"/>
    <cellStyle name="20% - Ênfase6 2 4" xfId="630"/>
    <cellStyle name="20% - Ênfase6 2 4 2" xfId="4743"/>
    <cellStyle name="20% - Ênfase6 2 4 2 2" xfId="10802"/>
    <cellStyle name="20% - Ênfase6 2 4 2 2 2" xfId="22922"/>
    <cellStyle name="20% - Ênfase6 2 4 2 2 3" xfId="35011"/>
    <cellStyle name="20% - Ênfase6 2 4 2 2 4" xfId="51369"/>
    <cellStyle name="20% - Ênfase6 2 4 2 3" xfId="16862"/>
    <cellStyle name="20% - Ênfase6 2 4 2 4" xfId="28952"/>
    <cellStyle name="20% - Ênfase6 2 4 2 5" xfId="43092"/>
    <cellStyle name="20% - Ênfase6 2 4 3" xfId="6768"/>
    <cellStyle name="20% - Ênfase6 2 4 3 2" xfId="12827"/>
    <cellStyle name="20% - Ênfase6 2 4 3 2 2" xfId="24947"/>
    <cellStyle name="20% - Ênfase6 2 4 3 2 3" xfId="37036"/>
    <cellStyle name="20% - Ênfase6 2 4 3 2 4" xfId="53394"/>
    <cellStyle name="20% - Ênfase6 2 4 3 3" xfId="18887"/>
    <cellStyle name="20% - Ênfase6 2 4 3 4" xfId="30977"/>
    <cellStyle name="20% - Ênfase6 2 4 3 5" xfId="45117"/>
    <cellStyle name="20% - Ênfase6 2 4 4" xfId="8772"/>
    <cellStyle name="20% - Ênfase6 2 4 4 2" xfId="20892"/>
    <cellStyle name="20% - Ênfase6 2 4 4 2 2" xfId="49324"/>
    <cellStyle name="20% - Ênfase6 2 4 4 3" xfId="32981"/>
    <cellStyle name="20% - Ênfase6 2 4 4 4" xfId="41047"/>
    <cellStyle name="20% - Ênfase6 2 4 5" xfId="14832"/>
    <cellStyle name="20% - Ênfase6 2 4 5 2" xfId="47276"/>
    <cellStyle name="20% - Ênfase6 2 4 6" xfId="26947"/>
    <cellStyle name="20% - Ênfase6 2 4 7" xfId="39037"/>
    <cellStyle name="20% - Ênfase6 2 4 8" xfId="2695"/>
    <cellStyle name="20% - Ênfase6 2 5" xfId="1684"/>
    <cellStyle name="20% - Ênfase6 2 5 2" xfId="5776"/>
    <cellStyle name="20% - Ênfase6 2 5 2 2" xfId="11835"/>
    <cellStyle name="20% - Ênfase6 2 5 2 2 2" xfId="23955"/>
    <cellStyle name="20% - Ênfase6 2 5 2 2 3" xfId="36044"/>
    <cellStyle name="20% - Ênfase6 2 5 2 2 4" xfId="52402"/>
    <cellStyle name="20% - Ênfase6 2 5 2 3" xfId="17895"/>
    <cellStyle name="20% - Ênfase6 2 5 2 4" xfId="29985"/>
    <cellStyle name="20% - Ênfase6 2 5 2 5" xfId="44125"/>
    <cellStyle name="20% - Ênfase6 2 5 3" xfId="7776"/>
    <cellStyle name="20% - Ênfase6 2 5 3 2" xfId="13835"/>
    <cellStyle name="20% - Ênfase6 2 5 3 2 2" xfId="25955"/>
    <cellStyle name="20% - Ênfase6 2 5 3 2 3" xfId="38044"/>
    <cellStyle name="20% - Ênfase6 2 5 3 2 4" xfId="54402"/>
    <cellStyle name="20% - Ênfase6 2 5 3 3" xfId="19895"/>
    <cellStyle name="20% - Ênfase6 2 5 3 4" xfId="31985"/>
    <cellStyle name="20% - Ênfase6 2 5 3 5" xfId="46125"/>
    <cellStyle name="20% - Ênfase6 2 5 4" xfId="9805"/>
    <cellStyle name="20% - Ênfase6 2 5 4 2" xfId="21925"/>
    <cellStyle name="20% - Ênfase6 2 5 4 2 2" xfId="50368"/>
    <cellStyle name="20% - Ênfase6 2 5 4 3" xfId="34014"/>
    <cellStyle name="20% - Ênfase6 2 5 4 4" xfId="42091"/>
    <cellStyle name="20% - Ênfase6 2 5 5" xfId="15865"/>
    <cellStyle name="20% - Ênfase6 2 5 5 2" xfId="48319"/>
    <cellStyle name="20% - Ênfase6 2 5 6" xfId="27955"/>
    <cellStyle name="20% - Ênfase6 2 5 7" xfId="40045"/>
    <cellStyle name="20% - Ênfase6 2 5 8" xfId="3742"/>
    <cellStyle name="20% - Ênfase6 2 6" xfId="4239"/>
    <cellStyle name="20% - Ênfase6 2 6 2" xfId="10299"/>
    <cellStyle name="20% - Ênfase6 2 6 2 2" xfId="22419"/>
    <cellStyle name="20% - Ênfase6 2 6 2 3" xfId="34508"/>
    <cellStyle name="20% - Ênfase6 2 6 2 4" xfId="50865"/>
    <cellStyle name="20% - Ênfase6 2 6 3" xfId="16359"/>
    <cellStyle name="20% - Ênfase6 2 6 4" xfId="28449"/>
    <cellStyle name="20% - Ênfase6 2 6 5" xfId="42588"/>
    <cellStyle name="20% - Ênfase6 2 7" xfId="6270"/>
    <cellStyle name="20% - Ênfase6 2 7 2" xfId="12329"/>
    <cellStyle name="20% - Ênfase6 2 7 2 2" xfId="24449"/>
    <cellStyle name="20% - Ênfase6 2 7 2 3" xfId="36538"/>
    <cellStyle name="20% - Ênfase6 2 7 2 4" xfId="52896"/>
    <cellStyle name="20% - Ênfase6 2 7 3" xfId="18389"/>
    <cellStyle name="20% - Ênfase6 2 7 4" xfId="30479"/>
    <cellStyle name="20% - Ênfase6 2 7 5" xfId="44619"/>
    <cellStyle name="20% - Ênfase6 2 8" xfId="8269"/>
    <cellStyle name="20% - Ênfase6 2 8 2" xfId="20389"/>
    <cellStyle name="20% - Ênfase6 2 8 2 2" xfId="48815"/>
    <cellStyle name="20% - Ênfase6 2 8 3" xfId="32478"/>
    <cellStyle name="20% - Ênfase6 2 8 4" xfId="40538"/>
    <cellStyle name="20% - Ênfase6 2 9" xfId="14329"/>
    <cellStyle name="20% - Ênfase6 2 9 2" xfId="46770"/>
    <cellStyle name="20% - Ênfase6 20" xfId="303"/>
    <cellStyle name="20% - Ênfase6 20 10" xfId="38788"/>
    <cellStyle name="20% - Ênfase6 20 11" xfId="2439"/>
    <cellStyle name="20% - Ênfase6 20 2" xfId="1391"/>
    <cellStyle name="20% - Ênfase6 20 2 2" xfId="5488"/>
    <cellStyle name="20% - Ênfase6 20 2 2 2" xfId="11547"/>
    <cellStyle name="20% - Ênfase6 20 2 2 2 2" xfId="23667"/>
    <cellStyle name="20% - Ênfase6 20 2 2 2 3" xfId="35756"/>
    <cellStyle name="20% - Ênfase6 20 2 2 2 4" xfId="52114"/>
    <cellStyle name="20% - Ênfase6 20 2 2 3" xfId="17607"/>
    <cellStyle name="20% - Ênfase6 20 2 2 4" xfId="29697"/>
    <cellStyle name="20% - Ênfase6 20 2 2 5" xfId="43837"/>
    <cellStyle name="20% - Ênfase6 20 2 3" xfId="7513"/>
    <cellStyle name="20% - Ênfase6 20 2 3 2" xfId="13572"/>
    <cellStyle name="20% - Ênfase6 20 2 3 2 2" xfId="25692"/>
    <cellStyle name="20% - Ênfase6 20 2 3 2 3" xfId="37781"/>
    <cellStyle name="20% - Ênfase6 20 2 3 2 4" xfId="54139"/>
    <cellStyle name="20% - Ênfase6 20 2 3 3" xfId="19632"/>
    <cellStyle name="20% - Ênfase6 20 2 3 4" xfId="31722"/>
    <cellStyle name="20% - Ênfase6 20 2 3 5" xfId="45862"/>
    <cellStyle name="20% - Ênfase6 20 2 4" xfId="9517"/>
    <cellStyle name="20% - Ênfase6 20 2 4 2" xfId="21637"/>
    <cellStyle name="20% - Ênfase6 20 2 4 2 2" xfId="50080"/>
    <cellStyle name="20% - Ênfase6 20 2 4 3" xfId="33726"/>
    <cellStyle name="20% - Ênfase6 20 2 4 4" xfId="41803"/>
    <cellStyle name="20% - Ênfase6 20 2 5" xfId="15577"/>
    <cellStyle name="20% - Ênfase6 20 2 5 2" xfId="48031"/>
    <cellStyle name="20% - Ênfase6 20 2 6" xfId="27692"/>
    <cellStyle name="20% - Ênfase6 20 2 7" xfId="39782"/>
    <cellStyle name="20% - Ênfase6 20 2 8" xfId="3453"/>
    <cellStyle name="20% - Ênfase6 20 3" xfId="882"/>
    <cellStyle name="20% - Ênfase6 20 3 2" xfId="4992"/>
    <cellStyle name="20% - Ênfase6 20 3 2 2" xfId="11051"/>
    <cellStyle name="20% - Ênfase6 20 3 2 2 2" xfId="23171"/>
    <cellStyle name="20% - Ênfase6 20 3 2 2 3" xfId="35260"/>
    <cellStyle name="20% - Ênfase6 20 3 2 2 4" xfId="51618"/>
    <cellStyle name="20% - Ênfase6 20 3 2 3" xfId="17111"/>
    <cellStyle name="20% - Ênfase6 20 3 2 4" xfId="29201"/>
    <cellStyle name="20% - Ênfase6 20 3 2 5" xfId="43341"/>
    <cellStyle name="20% - Ênfase6 20 3 3" xfId="7017"/>
    <cellStyle name="20% - Ênfase6 20 3 3 2" xfId="13076"/>
    <cellStyle name="20% - Ênfase6 20 3 3 2 2" xfId="25196"/>
    <cellStyle name="20% - Ênfase6 20 3 3 2 3" xfId="37285"/>
    <cellStyle name="20% - Ênfase6 20 3 3 2 4" xfId="53643"/>
    <cellStyle name="20% - Ênfase6 20 3 3 3" xfId="19136"/>
    <cellStyle name="20% - Ênfase6 20 3 3 4" xfId="31226"/>
    <cellStyle name="20% - Ênfase6 20 3 3 5" xfId="45366"/>
    <cellStyle name="20% - Ênfase6 20 3 4" xfId="9021"/>
    <cellStyle name="20% - Ênfase6 20 3 4 2" xfId="21141"/>
    <cellStyle name="20% - Ênfase6 20 3 4 2 2" xfId="49575"/>
    <cellStyle name="20% - Ênfase6 20 3 4 3" xfId="33230"/>
    <cellStyle name="20% - Ênfase6 20 3 4 4" xfId="41298"/>
    <cellStyle name="20% - Ênfase6 20 3 5" xfId="15081"/>
    <cellStyle name="20% - Ênfase6 20 3 5 2" xfId="47527"/>
    <cellStyle name="20% - Ênfase6 20 3 6" xfId="27196"/>
    <cellStyle name="20% - Ênfase6 20 3 7" xfId="39286"/>
    <cellStyle name="20% - Ênfase6 20 3 8" xfId="2947"/>
    <cellStyle name="20% - Ênfase6 20 4" xfId="1934"/>
    <cellStyle name="20% - Ênfase6 20 4 2" xfId="6025"/>
    <cellStyle name="20% - Ênfase6 20 4 2 2" xfId="12084"/>
    <cellStyle name="20% - Ênfase6 20 4 2 2 2" xfId="24204"/>
    <cellStyle name="20% - Ênfase6 20 4 2 2 3" xfId="36293"/>
    <cellStyle name="20% - Ênfase6 20 4 2 2 4" xfId="52651"/>
    <cellStyle name="20% - Ênfase6 20 4 2 3" xfId="18144"/>
    <cellStyle name="20% - Ênfase6 20 4 2 4" xfId="30234"/>
    <cellStyle name="20% - Ênfase6 20 4 2 5" xfId="44374"/>
    <cellStyle name="20% - Ênfase6 20 4 3" xfId="8025"/>
    <cellStyle name="20% - Ênfase6 20 4 3 2" xfId="14084"/>
    <cellStyle name="20% - Ênfase6 20 4 3 2 2" xfId="26204"/>
    <cellStyle name="20% - Ênfase6 20 4 3 2 3" xfId="38293"/>
    <cellStyle name="20% - Ênfase6 20 4 3 2 4" xfId="54651"/>
    <cellStyle name="20% - Ênfase6 20 4 3 3" xfId="20144"/>
    <cellStyle name="20% - Ênfase6 20 4 3 4" xfId="32234"/>
    <cellStyle name="20% - Ênfase6 20 4 3 5" xfId="46374"/>
    <cellStyle name="20% - Ênfase6 20 4 4" xfId="10054"/>
    <cellStyle name="20% - Ênfase6 20 4 4 2" xfId="22174"/>
    <cellStyle name="20% - Ênfase6 20 4 4 2 2" xfId="50618"/>
    <cellStyle name="20% - Ênfase6 20 4 4 3" xfId="34263"/>
    <cellStyle name="20% - Ênfase6 20 4 4 4" xfId="42341"/>
    <cellStyle name="20% - Ênfase6 20 4 5" xfId="16114"/>
    <cellStyle name="20% - Ênfase6 20 4 5 2" xfId="48569"/>
    <cellStyle name="20% - Ênfase6 20 4 6" xfId="28204"/>
    <cellStyle name="20% - Ênfase6 20 4 7" xfId="40294"/>
    <cellStyle name="20% - Ênfase6 20 4 8" xfId="3992"/>
    <cellStyle name="20% - Ênfase6 20 5" xfId="4488"/>
    <cellStyle name="20% - Ênfase6 20 5 2" xfId="10548"/>
    <cellStyle name="20% - Ênfase6 20 5 2 2" xfId="22668"/>
    <cellStyle name="20% - Ênfase6 20 5 2 3" xfId="34757"/>
    <cellStyle name="20% - Ênfase6 20 5 2 4" xfId="51114"/>
    <cellStyle name="20% - Ênfase6 20 5 3" xfId="16608"/>
    <cellStyle name="20% - Ênfase6 20 5 4" xfId="28698"/>
    <cellStyle name="20% - Ênfase6 20 5 5" xfId="42837"/>
    <cellStyle name="20% - Ênfase6 20 6" xfId="6519"/>
    <cellStyle name="20% - Ênfase6 20 6 2" xfId="12578"/>
    <cellStyle name="20% - Ênfase6 20 6 2 2" xfId="24698"/>
    <cellStyle name="20% - Ênfase6 20 6 2 3" xfId="36787"/>
    <cellStyle name="20% - Ênfase6 20 6 2 4" xfId="53145"/>
    <cellStyle name="20% - Ênfase6 20 6 3" xfId="18638"/>
    <cellStyle name="20% - Ênfase6 20 6 4" xfId="30728"/>
    <cellStyle name="20% - Ênfase6 20 6 5" xfId="44868"/>
    <cellStyle name="20% - Ênfase6 20 7" xfId="8518"/>
    <cellStyle name="20% - Ênfase6 20 7 2" xfId="20638"/>
    <cellStyle name="20% - Ênfase6 20 7 2 2" xfId="49066"/>
    <cellStyle name="20% - Ênfase6 20 7 3" xfId="32727"/>
    <cellStyle name="20% - Ênfase6 20 7 4" xfId="40789"/>
    <cellStyle name="20% - Ênfase6 20 8" xfId="14578"/>
    <cellStyle name="20% - Ênfase6 20 8 2" xfId="47020"/>
    <cellStyle name="20% - Ênfase6 20 9" xfId="26698"/>
    <cellStyle name="20% - Ênfase6 21" xfId="305"/>
    <cellStyle name="20% - Ênfase6 21 10" xfId="38790"/>
    <cellStyle name="20% - Ênfase6 21 11" xfId="2441"/>
    <cellStyle name="20% - Ênfase6 21 2" xfId="1393"/>
    <cellStyle name="20% - Ênfase6 21 2 2" xfId="5490"/>
    <cellStyle name="20% - Ênfase6 21 2 2 2" xfId="11549"/>
    <cellStyle name="20% - Ênfase6 21 2 2 2 2" xfId="23669"/>
    <cellStyle name="20% - Ênfase6 21 2 2 2 3" xfId="35758"/>
    <cellStyle name="20% - Ênfase6 21 2 2 2 4" xfId="52116"/>
    <cellStyle name="20% - Ênfase6 21 2 2 3" xfId="17609"/>
    <cellStyle name="20% - Ênfase6 21 2 2 4" xfId="29699"/>
    <cellStyle name="20% - Ênfase6 21 2 2 5" xfId="43839"/>
    <cellStyle name="20% - Ênfase6 21 2 3" xfId="7515"/>
    <cellStyle name="20% - Ênfase6 21 2 3 2" xfId="13574"/>
    <cellStyle name="20% - Ênfase6 21 2 3 2 2" xfId="25694"/>
    <cellStyle name="20% - Ênfase6 21 2 3 2 3" xfId="37783"/>
    <cellStyle name="20% - Ênfase6 21 2 3 2 4" xfId="54141"/>
    <cellStyle name="20% - Ênfase6 21 2 3 3" xfId="19634"/>
    <cellStyle name="20% - Ênfase6 21 2 3 4" xfId="31724"/>
    <cellStyle name="20% - Ênfase6 21 2 3 5" xfId="45864"/>
    <cellStyle name="20% - Ênfase6 21 2 4" xfId="9519"/>
    <cellStyle name="20% - Ênfase6 21 2 4 2" xfId="21639"/>
    <cellStyle name="20% - Ênfase6 21 2 4 2 2" xfId="50082"/>
    <cellStyle name="20% - Ênfase6 21 2 4 3" xfId="33728"/>
    <cellStyle name="20% - Ênfase6 21 2 4 4" xfId="41805"/>
    <cellStyle name="20% - Ênfase6 21 2 5" xfId="15579"/>
    <cellStyle name="20% - Ênfase6 21 2 5 2" xfId="48033"/>
    <cellStyle name="20% - Ênfase6 21 2 6" xfId="27694"/>
    <cellStyle name="20% - Ênfase6 21 2 7" xfId="39784"/>
    <cellStyle name="20% - Ênfase6 21 2 8" xfId="3455"/>
    <cellStyle name="20% - Ênfase6 21 3" xfId="884"/>
    <cellStyle name="20% - Ênfase6 21 3 2" xfId="4994"/>
    <cellStyle name="20% - Ênfase6 21 3 2 2" xfId="11053"/>
    <cellStyle name="20% - Ênfase6 21 3 2 2 2" xfId="23173"/>
    <cellStyle name="20% - Ênfase6 21 3 2 2 3" xfId="35262"/>
    <cellStyle name="20% - Ênfase6 21 3 2 2 4" xfId="51620"/>
    <cellStyle name="20% - Ênfase6 21 3 2 3" xfId="17113"/>
    <cellStyle name="20% - Ênfase6 21 3 2 4" xfId="29203"/>
    <cellStyle name="20% - Ênfase6 21 3 2 5" xfId="43343"/>
    <cellStyle name="20% - Ênfase6 21 3 3" xfId="7019"/>
    <cellStyle name="20% - Ênfase6 21 3 3 2" xfId="13078"/>
    <cellStyle name="20% - Ênfase6 21 3 3 2 2" xfId="25198"/>
    <cellStyle name="20% - Ênfase6 21 3 3 2 3" xfId="37287"/>
    <cellStyle name="20% - Ênfase6 21 3 3 2 4" xfId="53645"/>
    <cellStyle name="20% - Ênfase6 21 3 3 3" xfId="19138"/>
    <cellStyle name="20% - Ênfase6 21 3 3 4" xfId="31228"/>
    <cellStyle name="20% - Ênfase6 21 3 3 5" xfId="45368"/>
    <cellStyle name="20% - Ênfase6 21 3 4" xfId="9023"/>
    <cellStyle name="20% - Ênfase6 21 3 4 2" xfId="21143"/>
    <cellStyle name="20% - Ênfase6 21 3 4 2 2" xfId="49577"/>
    <cellStyle name="20% - Ênfase6 21 3 4 3" xfId="33232"/>
    <cellStyle name="20% - Ênfase6 21 3 4 4" xfId="41300"/>
    <cellStyle name="20% - Ênfase6 21 3 5" xfId="15083"/>
    <cellStyle name="20% - Ênfase6 21 3 5 2" xfId="47529"/>
    <cellStyle name="20% - Ênfase6 21 3 6" xfId="27198"/>
    <cellStyle name="20% - Ênfase6 21 3 7" xfId="39288"/>
    <cellStyle name="20% - Ênfase6 21 3 8" xfId="2949"/>
    <cellStyle name="20% - Ênfase6 21 4" xfId="1936"/>
    <cellStyle name="20% - Ênfase6 21 4 2" xfId="6027"/>
    <cellStyle name="20% - Ênfase6 21 4 2 2" xfId="12086"/>
    <cellStyle name="20% - Ênfase6 21 4 2 2 2" xfId="24206"/>
    <cellStyle name="20% - Ênfase6 21 4 2 2 3" xfId="36295"/>
    <cellStyle name="20% - Ênfase6 21 4 2 2 4" xfId="52653"/>
    <cellStyle name="20% - Ênfase6 21 4 2 3" xfId="18146"/>
    <cellStyle name="20% - Ênfase6 21 4 2 4" xfId="30236"/>
    <cellStyle name="20% - Ênfase6 21 4 2 5" xfId="44376"/>
    <cellStyle name="20% - Ênfase6 21 4 3" xfId="8027"/>
    <cellStyle name="20% - Ênfase6 21 4 3 2" xfId="14086"/>
    <cellStyle name="20% - Ênfase6 21 4 3 2 2" xfId="26206"/>
    <cellStyle name="20% - Ênfase6 21 4 3 2 3" xfId="38295"/>
    <cellStyle name="20% - Ênfase6 21 4 3 2 4" xfId="54653"/>
    <cellStyle name="20% - Ênfase6 21 4 3 3" xfId="20146"/>
    <cellStyle name="20% - Ênfase6 21 4 3 4" xfId="32236"/>
    <cellStyle name="20% - Ênfase6 21 4 3 5" xfId="46376"/>
    <cellStyle name="20% - Ênfase6 21 4 4" xfId="10056"/>
    <cellStyle name="20% - Ênfase6 21 4 4 2" xfId="22176"/>
    <cellStyle name="20% - Ênfase6 21 4 4 2 2" xfId="50620"/>
    <cellStyle name="20% - Ênfase6 21 4 4 3" xfId="34265"/>
    <cellStyle name="20% - Ênfase6 21 4 4 4" xfId="42343"/>
    <cellStyle name="20% - Ênfase6 21 4 5" xfId="16116"/>
    <cellStyle name="20% - Ênfase6 21 4 5 2" xfId="48571"/>
    <cellStyle name="20% - Ênfase6 21 4 6" xfId="28206"/>
    <cellStyle name="20% - Ênfase6 21 4 7" xfId="40296"/>
    <cellStyle name="20% - Ênfase6 21 4 8" xfId="3994"/>
    <cellStyle name="20% - Ênfase6 21 5" xfId="4490"/>
    <cellStyle name="20% - Ênfase6 21 5 2" xfId="10550"/>
    <cellStyle name="20% - Ênfase6 21 5 2 2" xfId="22670"/>
    <cellStyle name="20% - Ênfase6 21 5 2 3" xfId="34759"/>
    <cellStyle name="20% - Ênfase6 21 5 2 4" xfId="51116"/>
    <cellStyle name="20% - Ênfase6 21 5 3" xfId="16610"/>
    <cellStyle name="20% - Ênfase6 21 5 4" xfId="28700"/>
    <cellStyle name="20% - Ênfase6 21 5 5" xfId="42839"/>
    <cellStyle name="20% - Ênfase6 21 6" xfId="6521"/>
    <cellStyle name="20% - Ênfase6 21 6 2" xfId="12580"/>
    <cellStyle name="20% - Ênfase6 21 6 2 2" xfId="24700"/>
    <cellStyle name="20% - Ênfase6 21 6 2 3" xfId="36789"/>
    <cellStyle name="20% - Ênfase6 21 6 2 4" xfId="53147"/>
    <cellStyle name="20% - Ênfase6 21 6 3" xfId="18640"/>
    <cellStyle name="20% - Ênfase6 21 6 4" xfId="30730"/>
    <cellStyle name="20% - Ênfase6 21 6 5" xfId="44870"/>
    <cellStyle name="20% - Ênfase6 21 7" xfId="8520"/>
    <cellStyle name="20% - Ênfase6 21 7 2" xfId="20640"/>
    <cellStyle name="20% - Ênfase6 21 7 2 2" xfId="49068"/>
    <cellStyle name="20% - Ênfase6 21 7 3" xfId="32729"/>
    <cellStyle name="20% - Ênfase6 21 7 4" xfId="40791"/>
    <cellStyle name="20% - Ênfase6 21 8" xfId="14580"/>
    <cellStyle name="20% - Ênfase6 21 8 2" xfId="47022"/>
    <cellStyle name="20% - Ênfase6 21 9" xfId="26700"/>
    <cellStyle name="20% - Ênfase6 22" xfId="307"/>
    <cellStyle name="20% - Ênfase6 3" xfId="30"/>
    <cellStyle name="20% - Ênfase6 3 10" xfId="26444"/>
    <cellStyle name="20% - Ênfase6 3 11" xfId="38534"/>
    <cellStyle name="20% - Ênfase6 3 12" xfId="2183"/>
    <cellStyle name="20% - Ênfase6 3 2" xfId="311"/>
    <cellStyle name="20% - Ênfase6 3 2 10" xfId="38795"/>
    <cellStyle name="20% - Ênfase6 3 2 11" xfId="2446"/>
    <cellStyle name="20% - Ênfase6 3 2 2" xfId="1398"/>
    <cellStyle name="20% - Ênfase6 3 2 2 2" xfId="5495"/>
    <cellStyle name="20% - Ênfase6 3 2 2 2 2" xfId="11554"/>
    <cellStyle name="20% - Ênfase6 3 2 2 2 2 2" xfId="23674"/>
    <cellStyle name="20% - Ênfase6 3 2 2 2 2 3" xfId="35763"/>
    <cellStyle name="20% - Ênfase6 3 2 2 2 2 4" xfId="52121"/>
    <cellStyle name="20% - Ênfase6 3 2 2 2 3" xfId="17614"/>
    <cellStyle name="20% - Ênfase6 3 2 2 2 4" xfId="29704"/>
    <cellStyle name="20% - Ênfase6 3 2 2 2 5" xfId="43844"/>
    <cellStyle name="20% - Ênfase6 3 2 2 3" xfId="7520"/>
    <cellStyle name="20% - Ênfase6 3 2 2 3 2" xfId="13579"/>
    <cellStyle name="20% - Ênfase6 3 2 2 3 2 2" xfId="25699"/>
    <cellStyle name="20% - Ênfase6 3 2 2 3 2 3" xfId="37788"/>
    <cellStyle name="20% - Ênfase6 3 2 2 3 2 4" xfId="54146"/>
    <cellStyle name="20% - Ênfase6 3 2 2 3 3" xfId="19639"/>
    <cellStyle name="20% - Ênfase6 3 2 2 3 4" xfId="31729"/>
    <cellStyle name="20% - Ênfase6 3 2 2 3 5" xfId="45869"/>
    <cellStyle name="20% - Ênfase6 3 2 2 4" xfId="9524"/>
    <cellStyle name="20% - Ênfase6 3 2 2 4 2" xfId="21644"/>
    <cellStyle name="20% - Ênfase6 3 2 2 4 2 2" xfId="50087"/>
    <cellStyle name="20% - Ênfase6 3 2 2 4 3" xfId="33733"/>
    <cellStyle name="20% - Ênfase6 3 2 2 4 4" xfId="41810"/>
    <cellStyle name="20% - Ênfase6 3 2 2 5" xfId="15584"/>
    <cellStyle name="20% - Ênfase6 3 2 2 5 2" xfId="48038"/>
    <cellStyle name="20% - Ênfase6 3 2 2 6" xfId="27699"/>
    <cellStyle name="20% - Ênfase6 3 2 2 7" xfId="39789"/>
    <cellStyle name="20% - Ênfase6 3 2 2 8" xfId="3460"/>
    <cellStyle name="20% - Ênfase6 3 2 3" xfId="889"/>
    <cellStyle name="20% - Ênfase6 3 2 3 2" xfId="4999"/>
    <cellStyle name="20% - Ênfase6 3 2 3 2 2" xfId="11058"/>
    <cellStyle name="20% - Ênfase6 3 2 3 2 2 2" xfId="23178"/>
    <cellStyle name="20% - Ênfase6 3 2 3 2 2 3" xfId="35267"/>
    <cellStyle name="20% - Ênfase6 3 2 3 2 2 4" xfId="51625"/>
    <cellStyle name="20% - Ênfase6 3 2 3 2 3" xfId="17118"/>
    <cellStyle name="20% - Ênfase6 3 2 3 2 4" xfId="29208"/>
    <cellStyle name="20% - Ênfase6 3 2 3 2 5" xfId="43348"/>
    <cellStyle name="20% - Ênfase6 3 2 3 3" xfId="7024"/>
    <cellStyle name="20% - Ênfase6 3 2 3 3 2" xfId="13083"/>
    <cellStyle name="20% - Ênfase6 3 2 3 3 2 2" xfId="25203"/>
    <cellStyle name="20% - Ênfase6 3 2 3 3 2 3" xfId="37292"/>
    <cellStyle name="20% - Ênfase6 3 2 3 3 2 4" xfId="53650"/>
    <cellStyle name="20% - Ênfase6 3 2 3 3 3" xfId="19143"/>
    <cellStyle name="20% - Ênfase6 3 2 3 3 4" xfId="31233"/>
    <cellStyle name="20% - Ênfase6 3 2 3 3 5" xfId="45373"/>
    <cellStyle name="20% - Ênfase6 3 2 3 4" xfId="9028"/>
    <cellStyle name="20% - Ênfase6 3 2 3 4 2" xfId="21148"/>
    <cellStyle name="20% - Ênfase6 3 2 3 4 2 2" xfId="49582"/>
    <cellStyle name="20% - Ênfase6 3 2 3 4 3" xfId="33237"/>
    <cellStyle name="20% - Ênfase6 3 2 3 4 4" xfId="41305"/>
    <cellStyle name="20% - Ênfase6 3 2 3 5" xfId="15088"/>
    <cellStyle name="20% - Ênfase6 3 2 3 5 2" xfId="47534"/>
    <cellStyle name="20% - Ênfase6 3 2 3 6" xfId="27203"/>
    <cellStyle name="20% - Ênfase6 3 2 3 7" xfId="39293"/>
    <cellStyle name="20% - Ênfase6 3 2 3 8" xfId="2954"/>
    <cellStyle name="20% - Ênfase6 3 2 4" xfId="1941"/>
    <cellStyle name="20% - Ênfase6 3 2 4 2" xfId="6032"/>
    <cellStyle name="20% - Ênfase6 3 2 4 2 2" xfId="12091"/>
    <cellStyle name="20% - Ênfase6 3 2 4 2 2 2" xfId="24211"/>
    <cellStyle name="20% - Ênfase6 3 2 4 2 2 3" xfId="36300"/>
    <cellStyle name="20% - Ênfase6 3 2 4 2 2 4" xfId="52658"/>
    <cellStyle name="20% - Ênfase6 3 2 4 2 3" xfId="18151"/>
    <cellStyle name="20% - Ênfase6 3 2 4 2 4" xfId="30241"/>
    <cellStyle name="20% - Ênfase6 3 2 4 2 5" xfId="44381"/>
    <cellStyle name="20% - Ênfase6 3 2 4 3" xfId="8032"/>
    <cellStyle name="20% - Ênfase6 3 2 4 3 2" xfId="14091"/>
    <cellStyle name="20% - Ênfase6 3 2 4 3 2 2" xfId="26211"/>
    <cellStyle name="20% - Ênfase6 3 2 4 3 2 3" xfId="38300"/>
    <cellStyle name="20% - Ênfase6 3 2 4 3 2 4" xfId="54658"/>
    <cellStyle name="20% - Ênfase6 3 2 4 3 3" xfId="20151"/>
    <cellStyle name="20% - Ênfase6 3 2 4 3 4" xfId="32241"/>
    <cellStyle name="20% - Ênfase6 3 2 4 3 5" xfId="46381"/>
    <cellStyle name="20% - Ênfase6 3 2 4 4" xfId="10061"/>
    <cellStyle name="20% - Ênfase6 3 2 4 4 2" xfId="22181"/>
    <cellStyle name="20% - Ênfase6 3 2 4 4 2 2" xfId="50625"/>
    <cellStyle name="20% - Ênfase6 3 2 4 4 3" xfId="34270"/>
    <cellStyle name="20% - Ênfase6 3 2 4 4 4" xfId="42348"/>
    <cellStyle name="20% - Ênfase6 3 2 4 5" xfId="16121"/>
    <cellStyle name="20% - Ênfase6 3 2 4 5 2" xfId="48576"/>
    <cellStyle name="20% - Ênfase6 3 2 4 6" xfId="28211"/>
    <cellStyle name="20% - Ênfase6 3 2 4 7" xfId="40301"/>
    <cellStyle name="20% - Ênfase6 3 2 4 8" xfId="3999"/>
    <cellStyle name="20% - Ênfase6 3 2 5" xfId="4495"/>
    <cellStyle name="20% - Ênfase6 3 2 5 2" xfId="10555"/>
    <cellStyle name="20% - Ênfase6 3 2 5 2 2" xfId="22675"/>
    <cellStyle name="20% - Ênfase6 3 2 5 2 3" xfId="34764"/>
    <cellStyle name="20% - Ênfase6 3 2 5 2 4" xfId="51121"/>
    <cellStyle name="20% - Ênfase6 3 2 5 3" xfId="16615"/>
    <cellStyle name="20% - Ênfase6 3 2 5 4" xfId="28705"/>
    <cellStyle name="20% - Ênfase6 3 2 5 5" xfId="42844"/>
    <cellStyle name="20% - Ênfase6 3 2 6" xfId="6526"/>
    <cellStyle name="20% - Ênfase6 3 2 6 2" xfId="12585"/>
    <cellStyle name="20% - Ênfase6 3 2 6 2 2" xfId="24705"/>
    <cellStyle name="20% - Ênfase6 3 2 6 2 3" xfId="36794"/>
    <cellStyle name="20% - Ênfase6 3 2 6 2 4" xfId="53152"/>
    <cellStyle name="20% - Ênfase6 3 2 6 3" xfId="18645"/>
    <cellStyle name="20% - Ênfase6 3 2 6 4" xfId="30735"/>
    <cellStyle name="20% - Ênfase6 3 2 6 5" xfId="44875"/>
    <cellStyle name="20% - Ênfase6 3 2 7" xfId="8525"/>
    <cellStyle name="20% - Ênfase6 3 2 7 2" xfId="20645"/>
    <cellStyle name="20% - Ênfase6 3 2 7 2 2" xfId="49073"/>
    <cellStyle name="20% - Ênfase6 3 2 7 3" xfId="32734"/>
    <cellStyle name="20% - Ênfase6 3 2 7 4" xfId="40796"/>
    <cellStyle name="20% - Ênfase6 3 2 8" xfId="14585"/>
    <cellStyle name="20% - Ênfase6 3 2 8 2" xfId="47027"/>
    <cellStyle name="20% - Ênfase6 3 2 9" xfId="26705"/>
    <cellStyle name="20% - Ênfase6 3 3" xfId="1133"/>
    <cellStyle name="20% - Ênfase6 3 3 2" xfId="5232"/>
    <cellStyle name="20% - Ênfase6 3 3 2 2" xfId="11291"/>
    <cellStyle name="20% - Ênfase6 3 3 2 2 2" xfId="23411"/>
    <cellStyle name="20% - Ênfase6 3 3 2 2 3" xfId="35500"/>
    <cellStyle name="20% - Ênfase6 3 3 2 2 4" xfId="51858"/>
    <cellStyle name="20% - Ênfase6 3 3 2 3" xfId="17351"/>
    <cellStyle name="20% - Ênfase6 3 3 2 4" xfId="29441"/>
    <cellStyle name="20% - Ênfase6 3 3 2 5" xfId="43581"/>
    <cellStyle name="20% - Ênfase6 3 3 3" xfId="7257"/>
    <cellStyle name="20% - Ênfase6 3 3 3 2" xfId="13316"/>
    <cellStyle name="20% - Ênfase6 3 3 3 2 2" xfId="25436"/>
    <cellStyle name="20% - Ênfase6 3 3 3 2 3" xfId="37525"/>
    <cellStyle name="20% - Ênfase6 3 3 3 2 4" xfId="53883"/>
    <cellStyle name="20% - Ênfase6 3 3 3 3" xfId="19376"/>
    <cellStyle name="20% - Ênfase6 3 3 3 4" xfId="31466"/>
    <cellStyle name="20% - Ênfase6 3 3 3 5" xfId="45606"/>
    <cellStyle name="20% - Ênfase6 3 3 4" xfId="9261"/>
    <cellStyle name="20% - Ênfase6 3 3 4 2" xfId="21381"/>
    <cellStyle name="20% - Ênfase6 3 3 4 2 2" xfId="49823"/>
    <cellStyle name="20% - Ênfase6 3 3 4 3" xfId="33470"/>
    <cellStyle name="20% - Ênfase6 3 3 4 4" xfId="41546"/>
    <cellStyle name="20% - Ênfase6 3 3 5" xfId="15321"/>
    <cellStyle name="20% - Ênfase6 3 3 5 2" xfId="47774"/>
    <cellStyle name="20% - Ênfase6 3 3 6" xfId="27436"/>
    <cellStyle name="20% - Ênfase6 3 3 7" xfId="39526"/>
    <cellStyle name="20% - Ênfase6 3 3 8" xfId="3195"/>
    <cellStyle name="20% - Ênfase6 3 4" xfId="625"/>
    <cellStyle name="20% - Ênfase6 3 4 2" xfId="4738"/>
    <cellStyle name="20% - Ênfase6 3 4 2 2" xfId="10797"/>
    <cellStyle name="20% - Ênfase6 3 4 2 2 2" xfId="22917"/>
    <cellStyle name="20% - Ênfase6 3 4 2 2 3" xfId="35006"/>
    <cellStyle name="20% - Ênfase6 3 4 2 2 4" xfId="51364"/>
    <cellStyle name="20% - Ênfase6 3 4 2 3" xfId="16857"/>
    <cellStyle name="20% - Ênfase6 3 4 2 4" xfId="28947"/>
    <cellStyle name="20% - Ênfase6 3 4 2 5" xfId="43087"/>
    <cellStyle name="20% - Ênfase6 3 4 3" xfId="6763"/>
    <cellStyle name="20% - Ênfase6 3 4 3 2" xfId="12822"/>
    <cellStyle name="20% - Ênfase6 3 4 3 2 2" xfId="24942"/>
    <cellStyle name="20% - Ênfase6 3 4 3 2 3" xfId="37031"/>
    <cellStyle name="20% - Ênfase6 3 4 3 2 4" xfId="53389"/>
    <cellStyle name="20% - Ênfase6 3 4 3 3" xfId="18882"/>
    <cellStyle name="20% - Ênfase6 3 4 3 4" xfId="30972"/>
    <cellStyle name="20% - Ênfase6 3 4 3 5" xfId="45112"/>
    <cellStyle name="20% - Ênfase6 3 4 4" xfId="8767"/>
    <cellStyle name="20% - Ênfase6 3 4 4 2" xfId="20887"/>
    <cellStyle name="20% - Ênfase6 3 4 4 2 2" xfId="49319"/>
    <cellStyle name="20% - Ênfase6 3 4 4 3" xfId="32976"/>
    <cellStyle name="20% - Ênfase6 3 4 4 4" xfId="41042"/>
    <cellStyle name="20% - Ênfase6 3 4 5" xfId="14827"/>
    <cellStyle name="20% - Ênfase6 3 4 5 2" xfId="47271"/>
    <cellStyle name="20% - Ênfase6 3 4 6" xfId="26942"/>
    <cellStyle name="20% - Ênfase6 3 4 7" xfId="39032"/>
    <cellStyle name="20% - Ênfase6 3 4 8" xfId="2690"/>
    <cellStyle name="20% - Ênfase6 3 5" xfId="1679"/>
    <cellStyle name="20% - Ênfase6 3 5 2" xfId="5771"/>
    <cellStyle name="20% - Ênfase6 3 5 2 2" xfId="11830"/>
    <cellStyle name="20% - Ênfase6 3 5 2 2 2" xfId="23950"/>
    <cellStyle name="20% - Ênfase6 3 5 2 2 3" xfId="36039"/>
    <cellStyle name="20% - Ênfase6 3 5 2 2 4" xfId="52397"/>
    <cellStyle name="20% - Ênfase6 3 5 2 3" xfId="17890"/>
    <cellStyle name="20% - Ênfase6 3 5 2 4" xfId="29980"/>
    <cellStyle name="20% - Ênfase6 3 5 2 5" xfId="44120"/>
    <cellStyle name="20% - Ênfase6 3 5 3" xfId="7771"/>
    <cellStyle name="20% - Ênfase6 3 5 3 2" xfId="13830"/>
    <cellStyle name="20% - Ênfase6 3 5 3 2 2" xfId="25950"/>
    <cellStyle name="20% - Ênfase6 3 5 3 2 3" xfId="38039"/>
    <cellStyle name="20% - Ênfase6 3 5 3 2 4" xfId="54397"/>
    <cellStyle name="20% - Ênfase6 3 5 3 3" xfId="19890"/>
    <cellStyle name="20% - Ênfase6 3 5 3 4" xfId="31980"/>
    <cellStyle name="20% - Ênfase6 3 5 3 5" xfId="46120"/>
    <cellStyle name="20% - Ênfase6 3 5 4" xfId="9800"/>
    <cellStyle name="20% - Ênfase6 3 5 4 2" xfId="21920"/>
    <cellStyle name="20% - Ênfase6 3 5 4 2 2" xfId="50363"/>
    <cellStyle name="20% - Ênfase6 3 5 4 3" xfId="34009"/>
    <cellStyle name="20% - Ênfase6 3 5 4 4" xfId="42086"/>
    <cellStyle name="20% - Ênfase6 3 5 5" xfId="15860"/>
    <cellStyle name="20% - Ênfase6 3 5 5 2" xfId="48314"/>
    <cellStyle name="20% - Ênfase6 3 5 6" xfId="27950"/>
    <cellStyle name="20% - Ênfase6 3 5 7" xfId="40040"/>
    <cellStyle name="20% - Ênfase6 3 5 8" xfId="3737"/>
    <cellStyle name="20% - Ênfase6 3 6" xfId="4234"/>
    <cellStyle name="20% - Ênfase6 3 6 2" xfId="10294"/>
    <cellStyle name="20% - Ênfase6 3 6 2 2" xfId="22414"/>
    <cellStyle name="20% - Ênfase6 3 6 2 3" xfId="34503"/>
    <cellStyle name="20% - Ênfase6 3 6 2 4" xfId="50860"/>
    <cellStyle name="20% - Ênfase6 3 6 3" xfId="16354"/>
    <cellStyle name="20% - Ênfase6 3 6 4" xfId="28444"/>
    <cellStyle name="20% - Ênfase6 3 6 5" xfId="42583"/>
    <cellStyle name="20% - Ênfase6 3 7" xfId="6265"/>
    <cellStyle name="20% - Ênfase6 3 7 2" xfId="12324"/>
    <cellStyle name="20% - Ênfase6 3 7 2 2" xfId="24444"/>
    <cellStyle name="20% - Ênfase6 3 7 2 3" xfId="36533"/>
    <cellStyle name="20% - Ênfase6 3 7 2 4" xfId="52891"/>
    <cellStyle name="20% - Ênfase6 3 7 3" xfId="18384"/>
    <cellStyle name="20% - Ênfase6 3 7 4" xfId="30474"/>
    <cellStyle name="20% - Ênfase6 3 7 5" xfId="44614"/>
    <cellStyle name="20% - Ênfase6 3 8" xfId="8264"/>
    <cellStyle name="20% - Ênfase6 3 8 2" xfId="20384"/>
    <cellStyle name="20% - Ênfase6 3 8 2 2" xfId="48810"/>
    <cellStyle name="20% - Ênfase6 3 8 3" xfId="32473"/>
    <cellStyle name="20% - Ênfase6 3 8 4" xfId="40533"/>
    <cellStyle name="20% - Ênfase6 3 9" xfId="14324"/>
    <cellStyle name="20% - Ênfase6 3 9 2" xfId="46765"/>
    <cellStyle name="20% - Ênfase6 4" xfId="34"/>
    <cellStyle name="20% - Ênfase6 4 10" xfId="26447"/>
    <cellStyle name="20% - Ênfase6 4 11" xfId="38537"/>
    <cellStyle name="20% - Ênfase6 4 12" xfId="2186"/>
    <cellStyle name="20% - Ênfase6 4 2" xfId="312"/>
    <cellStyle name="20% - Ênfase6 4 2 10" xfId="38796"/>
    <cellStyle name="20% - Ênfase6 4 2 11" xfId="2447"/>
    <cellStyle name="20% - Ênfase6 4 2 2" xfId="1399"/>
    <cellStyle name="20% - Ênfase6 4 2 2 2" xfId="5496"/>
    <cellStyle name="20% - Ênfase6 4 2 2 2 2" xfId="11555"/>
    <cellStyle name="20% - Ênfase6 4 2 2 2 2 2" xfId="23675"/>
    <cellStyle name="20% - Ênfase6 4 2 2 2 2 3" xfId="35764"/>
    <cellStyle name="20% - Ênfase6 4 2 2 2 2 4" xfId="52122"/>
    <cellStyle name="20% - Ênfase6 4 2 2 2 3" xfId="17615"/>
    <cellStyle name="20% - Ênfase6 4 2 2 2 4" xfId="29705"/>
    <cellStyle name="20% - Ênfase6 4 2 2 2 5" xfId="43845"/>
    <cellStyle name="20% - Ênfase6 4 2 2 3" xfId="7521"/>
    <cellStyle name="20% - Ênfase6 4 2 2 3 2" xfId="13580"/>
    <cellStyle name="20% - Ênfase6 4 2 2 3 2 2" xfId="25700"/>
    <cellStyle name="20% - Ênfase6 4 2 2 3 2 3" xfId="37789"/>
    <cellStyle name="20% - Ênfase6 4 2 2 3 2 4" xfId="54147"/>
    <cellStyle name="20% - Ênfase6 4 2 2 3 3" xfId="19640"/>
    <cellStyle name="20% - Ênfase6 4 2 2 3 4" xfId="31730"/>
    <cellStyle name="20% - Ênfase6 4 2 2 3 5" xfId="45870"/>
    <cellStyle name="20% - Ênfase6 4 2 2 4" xfId="9525"/>
    <cellStyle name="20% - Ênfase6 4 2 2 4 2" xfId="21645"/>
    <cellStyle name="20% - Ênfase6 4 2 2 4 2 2" xfId="50088"/>
    <cellStyle name="20% - Ênfase6 4 2 2 4 3" xfId="33734"/>
    <cellStyle name="20% - Ênfase6 4 2 2 4 4" xfId="41811"/>
    <cellStyle name="20% - Ênfase6 4 2 2 5" xfId="15585"/>
    <cellStyle name="20% - Ênfase6 4 2 2 5 2" xfId="48039"/>
    <cellStyle name="20% - Ênfase6 4 2 2 6" xfId="27700"/>
    <cellStyle name="20% - Ênfase6 4 2 2 7" xfId="39790"/>
    <cellStyle name="20% - Ênfase6 4 2 2 8" xfId="3461"/>
    <cellStyle name="20% - Ênfase6 4 2 3" xfId="890"/>
    <cellStyle name="20% - Ênfase6 4 2 3 2" xfId="5000"/>
    <cellStyle name="20% - Ênfase6 4 2 3 2 2" xfId="11059"/>
    <cellStyle name="20% - Ênfase6 4 2 3 2 2 2" xfId="23179"/>
    <cellStyle name="20% - Ênfase6 4 2 3 2 2 3" xfId="35268"/>
    <cellStyle name="20% - Ênfase6 4 2 3 2 2 4" xfId="51626"/>
    <cellStyle name="20% - Ênfase6 4 2 3 2 3" xfId="17119"/>
    <cellStyle name="20% - Ênfase6 4 2 3 2 4" xfId="29209"/>
    <cellStyle name="20% - Ênfase6 4 2 3 2 5" xfId="43349"/>
    <cellStyle name="20% - Ênfase6 4 2 3 3" xfId="7025"/>
    <cellStyle name="20% - Ênfase6 4 2 3 3 2" xfId="13084"/>
    <cellStyle name="20% - Ênfase6 4 2 3 3 2 2" xfId="25204"/>
    <cellStyle name="20% - Ênfase6 4 2 3 3 2 3" xfId="37293"/>
    <cellStyle name="20% - Ênfase6 4 2 3 3 2 4" xfId="53651"/>
    <cellStyle name="20% - Ênfase6 4 2 3 3 3" xfId="19144"/>
    <cellStyle name="20% - Ênfase6 4 2 3 3 4" xfId="31234"/>
    <cellStyle name="20% - Ênfase6 4 2 3 3 5" xfId="45374"/>
    <cellStyle name="20% - Ênfase6 4 2 3 4" xfId="9029"/>
    <cellStyle name="20% - Ênfase6 4 2 3 4 2" xfId="21149"/>
    <cellStyle name="20% - Ênfase6 4 2 3 4 2 2" xfId="49583"/>
    <cellStyle name="20% - Ênfase6 4 2 3 4 3" xfId="33238"/>
    <cellStyle name="20% - Ênfase6 4 2 3 4 4" xfId="41306"/>
    <cellStyle name="20% - Ênfase6 4 2 3 5" xfId="15089"/>
    <cellStyle name="20% - Ênfase6 4 2 3 5 2" xfId="47535"/>
    <cellStyle name="20% - Ênfase6 4 2 3 6" xfId="27204"/>
    <cellStyle name="20% - Ênfase6 4 2 3 7" xfId="39294"/>
    <cellStyle name="20% - Ênfase6 4 2 3 8" xfId="2955"/>
    <cellStyle name="20% - Ênfase6 4 2 4" xfId="1942"/>
    <cellStyle name="20% - Ênfase6 4 2 4 2" xfId="6033"/>
    <cellStyle name="20% - Ênfase6 4 2 4 2 2" xfId="12092"/>
    <cellStyle name="20% - Ênfase6 4 2 4 2 2 2" xfId="24212"/>
    <cellStyle name="20% - Ênfase6 4 2 4 2 2 3" xfId="36301"/>
    <cellStyle name="20% - Ênfase6 4 2 4 2 2 4" xfId="52659"/>
    <cellStyle name="20% - Ênfase6 4 2 4 2 3" xfId="18152"/>
    <cellStyle name="20% - Ênfase6 4 2 4 2 4" xfId="30242"/>
    <cellStyle name="20% - Ênfase6 4 2 4 2 5" xfId="44382"/>
    <cellStyle name="20% - Ênfase6 4 2 4 3" xfId="8033"/>
    <cellStyle name="20% - Ênfase6 4 2 4 3 2" xfId="14092"/>
    <cellStyle name="20% - Ênfase6 4 2 4 3 2 2" xfId="26212"/>
    <cellStyle name="20% - Ênfase6 4 2 4 3 2 3" xfId="38301"/>
    <cellStyle name="20% - Ênfase6 4 2 4 3 2 4" xfId="54659"/>
    <cellStyle name="20% - Ênfase6 4 2 4 3 3" xfId="20152"/>
    <cellStyle name="20% - Ênfase6 4 2 4 3 4" xfId="32242"/>
    <cellStyle name="20% - Ênfase6 4 2 4 3 5" xfId="46382"/>
    <cellStyle name="20% - Ênfase6 4 2 4 4" xfId="10062"/>
    <cellStyle name="20% - Ênfase6 4 2 4 4 2" xfId="22182"/>
    <cellStyle name="20% - Ênfase6 4 2 4 4 2 2" xfId="50626"/>
    <cellStyle name="20% - Ênfase6 4 2 4 4 3" xfId="34271"/>
    <cellStyle name="20% - Ênfase6 4 2 4 4 4" xfId="42349"/>
    <cellStyle name="20% - Ênfase6 4 2 4 5" xfId="16122"/>
    <cellStyle name="20% - Ênfase6 4 2 4 5 2" xfId="48577"/>
    <cellStyle name="20% - Ênfase6 4 2 4 6" xfId="28212"/>
    <cellStyle name="20% - Ênfase6 4 2 4 7" xfId="40302"/>
    <cellStyle name="20% - Ênfase6 4 2 4 8" xfId="4000"/>
    <cellStyle name="20% - Ênfase6 4 2 5" xfId="4496"/>
    <cellStyle name="20% - Ênfase6 4 2 5 2" xfId="10556"/>
    <cellStyle name="20% - Ênfase6 4 2 5 2 2" xfId="22676"/>
    <cellStyle name="20% - Ênfase6 4 2 5 2 3" xfId="34765"/>
    <cellStyle name="20% - Ênfase6 4 2 5 2 4" xfId="51122"/>
    <cellStyle name="20% - Ênfase6 4 2 5 3" xfId="16616"/>
    <cellStyle name="20% - Ênfase6 4 2 5 4" xfId="28706"/>
    <cellStyle name="20% - Ênfase6 4 2 5 5" xfId="42845"/>
    <cellStyle name="20% - Ênfase6 4 2 6" xfId="6527"/>
    <cellStyle name="20% - Ênfase6 4 2 6 2" xfId="12586"/>
    <cellStyle name="20% - Ênfase6 4 2 6 2 2" xfId="24706"/>
    <cellStyle name="20% - Ênfase6 4 2 6 2 3" xfId="36795"/>
    <cellStyle name="20% - Ênfase6 4 2 6 2 4" xfId="53153"/>
    <cellStyle name="20% - Ênfase6 4 2 6 3" xfId="18646"/>
    <cellStyle name="20% - Ênfase6 4 2 6 4" xfId="30736"/>
    <cellStyle name="20% - Ênfase6 4 2 6 5" xfId="44876"/>
    <cellStyle name="20% - Ênfase6 4 2 7" xfId="8526"/>
    <cellStyle name="20% - Ênfase6 4 2 7 2" xfId="20646"/>
    <cellStyle name="20% - Ênfase6 4 2 7 2 2" xfId="49074"/>
    <cellStyle name="20% - Ênfase6 4 2 7 3" xfId="32735"/>
    <cellStyle name="20% - Ênfase6 4 2 7 4" xfId="40797"/>
    <cellStyle name="20% - Ênfase6 4 2 8" xfId="14586"/>
    <cellStyle name="20% - Ênfase6 4 2 8 2" xfId="47028"/>
    <cellStyle name="20% - Ênfase6 4 2 9" xfId="26706"/>
    <cellStyle name="20% - Ênfase6 4 3" xfId="1136"/>
    <cellStyle name="20% - Ênfase6 4 3 2" xfId="5235"/>
    <cellStyle name="20% - Ênfase6 4 3 2 2" xfId="11294"/>
    <cellStyle name="20% - Ênfase6 4 3 2 2 2" xfId="23414"/>
    <cellStyle name="20% - Ênfase6 4 3 2 2 3" xfId="35503"/>
    <cellStyle name="20% - Ênfase6 4 3 2 2 4" xfId="51861"/>
    <cellStyle name="20% - Ênfase6 4 3 2 3" xfId="17354"/>
    <cellStyle name="20% - Ênfase6 4 3 2 4" xfId="29444"/>
    <cellStyle name="20% - Ênfase6 4 3 2 5" xfId="43584"/>
    <cellStyle name="20% - Ênfase6 4 3 3" xfId="7260"/>
    <cellStyle name="20% - Ênfase6 4 3 3 2" xfId="13319"/>
    <cellStyle name="20% - Ênfase6 4 3 3 2 2" xfId="25439"/>
    <cellStyle name="20% - Ênfase6 4 3 3 2 3" xfId="37528"/>
    <cellStyle name="20% - Ênfase6 4 3 3 2 4" xfId="53886"/>
    <cellStyle name="20% - Ênfase6 4 3 3 3" xfId="19379"/>
    <cellStyle name="20% - Ênfase6 4 3 3 4" xfId="31469"/>
    <cellStyle name="20% - Ênfase6 4 3 3 5" xfId="45609"/>
    <cellStyle name="20% - Ênfase6 4 3 4" xfId="9264"/>
    <cellStyle name="20% - Ênfase6 4 3 4 2" xfId="21384"/>
    <cellStyle name="20% - Ênfase6 4 3 4 2 2" xfId="49826"/>
    <cellStyle name="20% - Ênfase6 4 3 4 3" xfId="33473"/>
    <cellStyle name="20% - Ênfase6 4 3 4 4" xfId="41549"/>
    <cellStyle name="20% - Ênfase6 4 3 5" xfId="15324"/>
    <cellStyle name="20% - Ênfase6 4 3 5 2" xfId="47777"/>
    <cellStyle name="20% - Ênfase6 4 3 6" xfId="27439"/>
    <cellStyle name="20% - Ênfase6 4 3 7" xfId="39529"/>
    <cellStyle name="20% - Ênfase6 4 3 8" xfId="3198"/>
    <cellStyle name="20% - Ênfase6 4 4" xfId="628"/>
    <cellStyle name="20% - Ênfase6 4 4 2" xfId="4741"/>
    <cellStyle name="20% - Ênfase6 4 4 2 2" xfId="10800"/>
    <cellStyle name="20% - Ênfase6 4 4 2 2 2" xfId="22920"/>
    <cellStyle name="20% - Ênfase6 4 4 2 2 3" xfId="35009"/>
    <cellStyle name="20% - Ênfase6 4 4 2 2 4" xfId="51367"/>
    <cellStyle name="20% - Ênfase6 4 4 2 3" xfId="16860"/>
    <cellStyle name="20% - Ênfase6 4 4 2 4" xfId="28950"/>
    <cellStyle name="20% - Ênfase6 4 4 2 5" xfId="43090"/>
    <cellStyle name="20% - Ênfase6 4 4 3" xfId="6766"/>
    <cellStyle name="20% - Ênfase6 4 4 3 2" xfId="12825"/>
    <cellStyle name="20% - Ênfase6 4 4 3 2 2" xfId="24945"/>
    <cellStyle name="20% - Ênfase6 4 4 3 2 3" xfId="37034"/>
    <cellStyle name="20% - Ênfase6 4 4 3 2 4" xfId="53392"/>
    <cellStyle name="20% - Ênfase6 4 4 3 3" xfId="18885"/>
    <cellStyle name="20% - Ênfase6 4 4 3 4" xfId="30975"/>
    <cellStyle name="20% - Ênfase6 4 4 3 5" xfId="45115"/>
    <cellStyle name="20% - Ênfase6 4 4 4" xfId="8770"/>
    <cellStyle name="20% - Ênfase6 4 4 4 2" xfId="20890"/>
    <cellStyle name="20% - Ênfase6 4 4 4 2 2" xfId="49322"/>
    <cellStyle name="20% - Ênfase6 4 4 4 3" xfId="32979"/>
    <cellStyle name="20% - Ênfase6 4 4 4 4" xfId="41045"/>
    <cellStyle name="20% - Ênfase6 4 4 5" xfId="14830"/>
    <cellStyle name="20% - Ênfase6 4 4 5 2" xfId="47274"/>
    <cellStyle name="20% - Ênfase6 4 4 6" xfId="26945"/>
    <cellStyle name="20% - Ênfase6 4 4 7" xfId="39035"/>
    <cellStyle name="20% - Ênfase6 4 4 8" xfId="2693"/>
    <cellStyle name="20% - Ênfase6 4 5" xfId="1682"/>
    <cellStyle name="20% - Ênfase6 4 5 2" xfId="5774"/>
    <cellStyle name="20% - Ênfase6 4 5 2 2" xfId="11833"/>
    <cellStyle name="20% - Ênfase6 4 5 2 2 2" xfId="23953"/>
    <cellStyle name="20% - Ênfase6 4 5 2 2 3" xfId="36042"/>
    <cellStyle name="20% - Ênfase6 4 5 2 2 4" xfId="52400"/>
    <cellStyle name="20% - Ênfase6 4 5 2 3" xfId="17893"/>
    <cellStyle name="20% - Ênfase6 4 5 2 4" xfId="29983"/>
    <cellStyle name="20% - Ênfase6 4 5 2 5" xfId="44123"/>
    <cellStyle name="20% - Ênfase6 4 5 3" xfId="7774"/>
    <cellStyle name="20% - Ênfase6 4 5 3 2" xfId="13833"/>
    <cellStyle name="20% - Ênfase6 4 5 3 2 2" xfId="25953"/>
    <cellStyle name="20% - Ênfase6 4 5 3 2 3" xfId="38042"/>
    <cellStyle name="20% - Ênfase6 4 5 3 2 4" xfId="54400"/>
    <cellStyle name="20% - Ênfase6 4 5 3 3" xfId="19893"/>
    <cellStyle name="20% - Ênfase6 4 5 3 4" xfId="31983"/>
    <cellStyle name="20% - Ênfase6 4 5 3 5" xfId="46123"/>
    <cellStyle name="20% - Ênfase6 4 5 4" xfId="9803"/>
    <cellStyle name="20% - Ênfase6 4 5 4 2" xfId="21923"/>
    <cellStyle name="20% - Ênfase6 4 5 4 2 2" xfId="50366"/>
    <cellStyle name="20% - Ênfase6 4 5 4 3" xfId="34012"/>
    <cellStyle name="20% - Ênfase6 4 5 4 4" xfId="42089"/>
    <cellStyle name="20% - Ênfase6 4 5 5" xfId="15863"/>
    <cellStyle name="20% - Ênfase6 4 5 5 2" xfId="48317"/>
    <cellStyle name="20% - Ênfase6 4 5 6" xfId="27953"/>
    <cellStyle name="20% - Ênfase6 4 5 7" xfId="40043"/>
    <cellStyle name="20% - Ênfase6 4 5 8" xfId="3740"/>
    <cellStyle name="20% - Ênfase6 4 6" xfId="4237"/>
    <cellStyle name="20% - Ênfase6 4 6 2" xfId="10297"/>
    <cellStyle name="20% - Ênfase6 4 6 2 2" xfId="22417"/>
    <cellStyle name="20% - Ênfase6 4 6 2 3" xfId="34506"/>
    <cellStyle name="20% - Ênfase6 4 6 2 4" xfId="50863"/>
    <cellStyle name="20% - Ênfase6 4 6 3" xfId="16357"/>
    <cellStyle name="20% - Ênfase6 4 6 4" xfId="28447"/>
    <cellStyle name="20% - Ênfase6 4 6 5" xfId="42586"/>
    <cellStyle name="20% - Ênfase6 4 7" xfId="6268"/>
    <cellStyle name="20% - Ênfase6 4 7 2" xfId="12327"/>
    <cellStyle name="20% - Ênfase6 4 7 2 2" xfId="24447"/>
    <cellStyle name="20% - Ênfase6 4 7 2 3" xfId="36536"/>
    <cellStyle name="20% - Ênfase6 4 7 2 4" xfId="52894"/>
    <cellStyle name="20% - Ênfase6 4 7 3" xfId="18387"/>
    <cellStyle name="20% - Ênfase6 4 7 4" xfId="30477"/>
    <cellStyle name="20% - Ênfase6 4 7 5" xfId="44617"/>
    <cellStyle name="20% - Ênfase6 4 8" xfId="8267"/>
    <cellStyle name="20% - Ênfase6 4 8 2" xfId="20387"/>
    <cellStyle name="20% - Ênfase6 4 8 2 2" xfId="48813"/>
    <cellStyle name="20% - Ênfase6 4 8 3" xfId="32476"/>
    <cellStyle name="20% - Ênfase6 4 8 4" xfId="40536"/>
    <cellStyle name="20% - Ênfase6 4 9" xfId="14327"/>
    <cellStyle name="20% - Ênfase6 4 9 2" xfId="46768"/>
    <cellStyle name="20% - Ênfase6 5" xfId="314"/>
    <cellStyle name="20% - Ênfase6 5 10" xfId="26708"/>
    <cellStyle name="20% - Ênfase6 5 11" xfId="38798"/>
    <cellStyle name="20% - Ênfase6 5 12" xfId="2449"/>
    <cellStyle name="20% - Ênfase6 5 2" xfId="316"/>
    <cellStyle name="20% - Ênfase6 5 2 10" xfId="38800"/>
    <cellStyle name="20% - Ênfase6 5 2 11" xfId="2451"/>
    <cellStyle name="20% - Ênfase6 5 2 2" xfId="1403"/>
    <cellStyle name="20% - Ênfase6 5 2 2 2" xfId="5500"/>
    <cellStyle name="20% - Ênfase6 5 2 2 2 2" xfId="11559"/>
    <cellStyle name="20% - Ênfase6 5 2 2 2 2 2" xfId="23679"/>
    <cellStyle name="20% - Ênfase6 5 2 2 2 2 3" xfId="35768"/>
    <cellStyle name="20% - Ênfase6 5 2 2 2 2 4" xfId="52126"/>
    <cellStyle name="20% - Ênfase6 5 2 2 2 3" xfId="17619"/>
    <cellStyle name="20% - Ênfase6 5 2 2 2 4" xfId="29709"/>
    <cellStyle name="20% - Ênfase6 5 2 2 2 5" xfId="43849"/>
    <cellStyle name="20% - Ênfase6 5 2 2 3" xfId="7525"/>
    <cellStyle name="20% - Ênfase6 5 2 2 3 2" xfId="13584"/>
    <cellStyle name="20% - Ênfase6 5 2 2 3 2 2" xfId="25704"/>
    <cellStyle name="20% - Ênfase6 5 2 2 3 2 3" xfId="37793"/>
    <cellStyle name="20% - Ênfase6 5 2 2 3 2 4" xfId="54151"/>
    <cellStyle name="20% - Ênfase6 5 2 2 3 3" xfId="19644"/>
    <cellStyle name="20% - Ênfase6 5 2 2 3 4" xfId="31734"/>
    <cellStyle name="20% - Ênfase6 5 2 2 3 5" xfId="45874"/>
    <cellStyle name="20% - Ênfase6 5 2 2 4" xfId="9529"/>
    <cellStyle name="20% - Ênfase6 5 2 2 4 2" xfId="21649"/>
    <cellStyle name="20% - Ênfase6 5 2 2 4 2 2" xfId="50092"/>
    <cellStyle name="20% - Ênfase6 5 2 2 4 3" xfId="33738"/>
    <cellStyle name="20% - Ênfase6 5 2 2 4 4" xfId="41815"/>
    <cellStyle name="20% - Ênfase6 5 2 2 5" xfId="15589"/>
    <cellStyle name="20% - Ênfase6 5 2 2 5 2" xfId="48043"/>
    <cellStyle name="20% - Ênfase6 5 2 2 6" xfId="27704"/>
    <cellStyle name="20% - Ênfase6 5 2 2 7" xfId="39794"/>
    <cellStyle name="20% - Ênfase6 5 2 2 8" xfId="3465"/>
    <cellStyle name="20% - Ênfase6 5 2 3" xfId="894"/>
    <cellStyle name="20% - Ênfase6 5 2 3 2" xfId="5004"/>
    <cellStyle name="20% - Ênfase6 5 2 3 2 2" xfId="11063"/>
    <cellStyle name="20% - Ênfase6 5 2 3 2 2 2" xfId="23183"/>
    <cellStyle name="20% - Ênfase6 5 2 3 2 2 3" xfId="35272"/>
    <cellStyle name="20% - Ênfase6 5 2 3 2 2 4" xfId="51630"/>
    <cellStyle name="20% - Ênfase6 5 2 3 2 3" xfId="17123"/>
    <cellStyle name="20% - Ênfase6 5 2 3 2 4" xfId="29213"/>
    <cellStyle name="20% - Ênfase6 5 2 3 2 5" xfId="43353"/>
    <cellStyle name="20% - Ênfase6 5 2 3 3" xfId="7029"/>
    <cellStyle name="20% - Ênfase6 5 2 3 3 2" xfId="13088"/>
    <cellStyle name="20% - Ênfase6 5 2 3 3 2 2" xfId="25208"/>
    <cellStyle name="20% - Ênfase6 5 2 3 3 2 3" xfId="37297"/>
    <cellStyle name="20% - Ênfase6 5 2 3 3 2 4" xfId="53655"/>
    <cellStyle name="20% - Ênfase6 5 2 3 3 3" xfId="19148"/>
    <cellStyle name="20% - Ênfase6 5 2 3 3 4" xfId="31238"/>
    <cellStyle name="20% - Ênfase6 5 2 3 3 5" xfId="45378"/>
    <cellStyle name="20% - Ênfase6 5 2 3 4" xfId="9033"/>
    <cellStyle name="20% - Ênfase6 5 2 3 4 2" xfId="21153"/>
    <cellStyle name="20% - Ênfase6 5 2 3 4 2 2" xfId="49587"/>
    <cellStyle name="20% - Ênfase6 5 2 3 4 3" xfId="33242"/>
    <cellStyle name="20% - Ênfase6 5 2 3 4 4" xfId="41310"/>
    <cellStyle name="20% - Ênfase6 5 2 3 5" xfId="15093"/>
    <cellStyle name="20% - Ênfase6 5 2 3 5 2" xfId="47539"/>
    <cellStyle name="20% - Ênfase6 5 2 3 6" xfId="27208"/>
    <cellStyle name="20% - Ênfase6 5 2 3 7" xfId="39298"/>
    <cellStyle name="20% - Ênfase6 5 2 3 8" xfId="2959"/>
    <cellStyle name="20% - Ênfase6 5 2 4" xfId="1946"/>
    <cellStyle name="20% - Ênfase6 5 2 4 2" xfId="6037"/>
    <cellStyle name="20% - Ênfase6 5 2 4 2 2" xfId="12096"/>
    <cellStyle name="20% - Ênfase6 5 2 4 2 2 2" xfId="24216"/>
    <cellStyle name="20% - Ênfase6 5 2 4 2 2 3" xfId="36305"/>
    <cellStyle name="20% - Ênfase6 5 2 4 2 2 4" xfId="52663"/>
    <cellStyle name="20% - Ênfase6 5 2 4 2 3" xfId="18156"/>
    <cellStyle name="20% - Ênfase6 5 2 4 2 4" xfId="30246"/>
    <cellStyle name="20% - Ênfase6 5 2 4 2 5" xfId="44386"/>
    <cellStyle name="20% - Ênfase6 5 2 4 3" xfId="8037"/>
    <cellStyle name="20% - Ênfase6 5 2 4 3 2" xfId="14096"/>
    <cellStyle name="20% - Ênfase6 5 2 4 3 2 2" xfId="26216"/>
    <cellStyle name="20% - Ênfase6 5 2 4 3 2 3" xfId="38305"/>
    <cellStyle name="20% - Ênfase6 5 2 4 3 2 4" xfId="54663"/>
    <cellStyle name="20% - Ênfase6 5 2 4 3 3" xfId="20156"/>
    <cellStyle name="20% - Ênfase6 5 2 4 3 4" xfId="32246"/>
    <cellStyle name="20% - Ênfase6 5 2 4 3 5" xfId="46386"/>
    <cellStyle name="20% - Ênfase6 5 2 4 4" xfId="10066"/>
    <cellStyle name="20% - Ênfase6 5 2 4 4 2" xfId="22186"/>
    <cellStyle name="20% - Ênfase6 5 2 4 4 2 2" xfId="50630"/>
    <cellStyle name="20% - Ênfase6 5 2 4 4 3" xfId="34275"/>
    <cellStyle name="20% - Ênfase6 5 2 4 4 4" xfId="42353"/>
    <cellStyle name="20% - Ênfase6 5 2 4 5" xfId="16126"/>
    <cellStyle name="20% - Ênfase6 5 2 4 5 2" xfId="48581"/>
    <cellStyle name="20% - Ênfase6 5 2 4 6" xfId="28216"/>
    <cellStyle name="20% - Ênfase6 5 2 4 7" xfId="40306"/>
    <cellStyle name="20% - Ênfase6 5 2 4 8" xfId="4004"/>
    <cellStyle name="20% - Ênfase6 5 2 5" xfId="4500"/>
    <cellStyle name="20% - Ênfase6 5 2 5 2" xfId="10560"/>
    <cellStyle name="20% - Ênfase6 5 2 5 2 2" xfId="22680"/>
    <cellStyle name="20% - Ênfase6 5 2 5 2 3" xfId="34769"/>
    <cellStyle name="20% - Ênfase6 5 2 5 2 4" xfId="51126"/>
    <cellStyle name="20% - Ênfase6 5 2 5 3" xfId="16620"/>
    <cellStyle name="20% - Ênfase6 5 2 5 4" xfId="28710"/>
    <cellStyle name="20% - Ênfase6 5 2 5 5" xfId="42849"/>
    <cellStyle name="20% - Ênfase6 5 2 6" xfId="6531"/>
    <cellStyle name="20% - Ênfase6 5 2 6 2" xfId="12590"/>
    <cellStyle name="20% - Ênfase6 5 2 6 2 2" xfId="24710"/>
    <cellStyle name="20% - Ênfase6 5 2 6 2 3" xfId="36799"/>
    <cellStyle name="20% - Ênfase6 5 2 6 2 4" xfId="53157"/>
    <cellStyle name="20% - Ênfase6 5 2 6 3" xfId="18650"/>
    <cellStyle name="20% - Ênfase6 5 2 6 4" xfId="30740"/>
    <cellStyle name="20% - Ênfase6 5 2 6 5" xfId="44880"/>
    <cellStyle name="20% - Ênfase6 5 2 7" xfId="8530"/>
    <cellStyle name="20% - Ênfase6 5 2 7 2" xfId="20650"/>
    <cellStyle name="20% - Ênfase6 5 2 7 2 2" xfId="49078"/>
    <cellStyle name="20% - Ênfase6 5 2 7 3" xfId="32739"/>
    <cellStyle name="20% - Ênfase6 5 2 7 4" xfId="40801"/>
    <cellStyle name="20% - Ênfase6 5 2 8" xfId="14590"/>
    <cellStyle name="20% - Ênfase6 5 2 8 2" xfId="47032"/>
    <cellStyle name="20% - Ênfase6 5 2 9" xfId="26710"/>
    <cellStyle name="20% - Ênfase6 5 3" xfId="1401"/>
    <cellStyle name="20% - Ênfase6 5 3 2" xfId="5498"/>
    <cellStyle name="20% - Ênfase6 5 3 2 2" xfId="11557"/>
    <cellStyle name="20% - Ênfase6 5 3 2 2 2" xfId="23677"/>
    <cellStyle name="20% - Ênfase6 5 3 2 2 3" xfId="35766"/>
    <cellStyle name="20% - Ênfase6 5 3 2 2 4" xfId="52124"/>
    <cellStyle name="20% - Ênfase6 5 3 2 3" xfId="17617"/>
    <cellStyle name="20% - Ênfase6 5 3 2 4" xfId="29707"/>
    <cellStyle name="20% - Ênfase6 5 3 2 5" xfId="43847"/>
    <cellStyle name="20% - Ênfase6 5 3 3" xfId="7523"/>
    <cellStyle name="20% - Ênfase6 5 3 3 2" xfId="13582"/>
    <cellStyle name="20% - Ênfase6 5 3 3 2 2" xfId="25702"/>
    <cellStyle name="20% - Ênfase6 5 3 3 2 3" xfId="37791"/>
    <cellStyle name="20% - Ênfase6 5 3 3 2 4" xfId="54149"/>
    <cellStyle name="20% - Ênfase6 5 3 3 3" xfId="19642"/>
    <cellStyle name="20% - Ênfase6 5 3 3 4" xfId="31732"/>
    <cellStyle name="20% - Ênfase6 5 3 3 5" xfId="45872"/>
    <cellStyle name="20% - Ênfase6 5 3 4" xfId="9527"/>
    <cellStyle name="20% - Ênfase6 5 3 4 2" xfId="21647"/>
    <cellStyle name="20% - Ênfase6 5 3 4 2 2" xfId="50090"/>
    <cellStyle name="20% - Ênfase6 5 3 4 3" xfId="33736"/>
    <cellStyle name="20% - Ênfase6 5 3 4 4" xfId="41813"/>
    <cellStyle name="20% - Ênfase6 5 3 5" xfId="15587"/>
    <cellStyle name="20% - Ênfase6 5 3 5 2" xfId="48041"/>
    <cellStyle name="20% - Ênfase6 5 3 6" xfId="27702"/>
    <cellStyle name="20% - Ênfase6 5 3 7" xfId="39792"/>
    <cellStyle name="20% - Ênfase6 5 3 8" xfId="3463"/>
    <cellStyle name="20% - Ênfase6 5 4" xfId="892"/>
    <cellStyle name="20% - Ênfase6 5 4 2" xfId="5002"/>
    <cellStyle name="20% - Ênfase6 5 4 2 2" xfId="11061"/>
    <cellStyle name="20% - Ênfase6 5 4 2 2 2" xfId="23181"/>
    <cellStyle name="20% - Ênfase6 5 4 2 2 3" xfId="35270"/>
    <cellStyle name="20% - Ênfase6 5 4 2 2 4" xfId="51628"/>
    <cellStyle name="20% - Ênfase6 5 4 2 3" xfId="17121"/>
    <cellStyle name="20% - Ênfase6 5 4 2 4" xfId="29211"/>
    <cellStyle name="20% - Ênfase6 5 4 2 5" xfId="43351"/>
    <cellStyle name="20% - Ênfase6 5 4 3" xfId="7027"/>
    <cellStyle name="20% - Ênfase6 5 4 3 2" xfId="13086"/>
    <cellStyle name="20% - Ênfase6 5 4 3 2 2" xfId="25206"/>
    <cellStyle name="20% - Ênfase6 5 4 3 2 3" xfId="37295"/>
    <cellStyle name="20% - Ênfase6 5 4 3 2 4" xfId="53653"/>
    <cellStyle name="20% - Ênfase6 5 4 3 3" xfId="19146"/>
    <cellStyle name="20% - Ênfase6 5 4 3 4" xfId="31236"/>
    <cellStyle name="20% - Ênfase6 5 4 3 5" xfId="45376"/>
    <cellStyle name="20% - Ênfase6 5 4 4" xfId="9031"/>
    <cellStyle name="20% - Ênfase6 5 4 4 2" xfId="21151"/>
    <cellStyle name="20% - Ênfase6 5 4 4 2 2" xfId="49585"/>
    <cellStyle name="20% - Ênfase6 5 4 4 3" xfId="33240"/>
    <cellStyle name="20% - Ênfase6 5 4 4 4" xfId="41308"/>
    <cellStyle name="20% - Ênfase6 5 4 5" xfId="15091"/>
    <cellStyle name="20% - Ênfase6 5 4 5 2" xfId="47537"/>
    <cellStyle name="20% - Ênfase6 5 4 6" xfId="27206"/>
    <cellStyle name="20% - Ênfase6 5 4 7" xfId="39296"/>
    <cellStyle name="20% - Ênfase6 5 4 8" xfId="2957"/>
    <cellStyle name="20% - Ênfase6 5 5" xfId="1944"/>
    <cellStyle name="20% - Ênfase6 5 5 2" xfId="6035"/>
    <cellStyle name="20% - Ênfase6 5 5 2 2" xfId="12094"/>
    <cellStyle name="20% - Ênfase6 5 5 2 2 2" xfId="24214"/>
    <cellStyle name="20% - Ênfase6 5 5 2 2 3" xfId="36303"/>
    <cellStyle name="20% - Ênfase6 5 5 2 2 4" xfId="52661"/>
    <cellStyle name="20% - Ênfase6 5 5 2 3" xfId="18154"/>
    <cellStyle name="20% - Ênfase6 5 5 2 4" xfId="30244"/>
    <cellStyle name="20% - Ênfase6 5 5 2 5" xfId="44384"/>
    <cellStyle name="20% - Ênfase6 5 5 3" xfId="8035"/>
    <cellStyle name="20% - Ênfase6 5 5 3 2" xfId="14094"/>
    <cellStyle name="20% - Ênfase6 5 5 3 2 2" xfId="26214"/>
    <cellStyle name="20% - Ênfase6 5 5 3 2 3" xfId="38303"/>
    <cellStyle name="20% - Ênfase6 5 5 3 2 4" xfId="54661"/>
    <cellStyle name="20% - Ênfase6 5 5 3 3" xfId="20154"/>
    <cellStyle name="20% - Ênfase6 5 5 3 4" xfId="32244"/>
    <cellStyle name="20% - Ênfase6 5 5 3 5" xfId="46384"/>
    <cellStyle name="20% - Ênfase6 5 5 4" xfId="10064"/>
    <cellStyle name="20% - Ênfase6 5 5 4 2" xfId="22184"/>
    <cellStyle name="20% - Ênfase6 5 5 4 2 2" xfId="50628"/>
    <cellStyle name="20% - Ênfase6 5 5 4 3" xfId="34273"/>
    <cellStyle name="20% - Ênfase6 5 5 4 4" xfId="42351"/>
    <cellStyle name="20% - Ênfase6 5 5 5" xfId="16124"/>
    <cellStyle name="20% - Ênfase6 5 5 5 2" xfId="48579"/>
    <cellStyle name="20% - Ênfase6 5 5 6" xfId="28214"/>
    <cellStyle name="20% - Ênfase6 5 5 7" xfId="40304"/>
    <cellStyle name="20% - Ênfase6 5 5 8" xfId="4002"/>
    <cellStyle name="20% - Ênfase6 5 6" xfId="4498"/>
    <cellStyle name="20% - Ênfase6 5 6 2" xfId="10558"/>
    <cellStyle name="20% - Ênfase6 5 6 2 2" xfId="22678"/>
    <cellStyle name="20% - Ênfase6 5 6 2 3" xfId="34767"/>
    <cellStyle name="20% - Ênfase6 5 6 2 4" xfId="51124"/>
    <cellStyle name="20% - Ênfase6 5 6 3" xfId="16618"/>
    <cellStyle name="20% - Ênfase6 5 6 4" xfId="28708"/>
    <cellStyle name="20% - Ênfase6 5 6 5" xfId="42847"/>
    <cellStyle name="20% - Ênfase6 5 7" xfId="6529"/>
    <cellStyle name="20% - Ênfase6 5 7 2" xfId="12588"/>
    <cellStyle name="20% - Ênfase6 5 7 2 2" xfId="24708"/>
    <cellStyle name="20% - Ênfase6 5 7 2 3" xfId="36797"/>
    <cellStyle name="20% - Ênfase6 5 7 2 4" xfId="53155"/>
    <cellStyle name="20% - Ênfase6 5 7 3" xfId="18648"/>
    <cellStyle name="20% - Ênfase6 5 7 4" xfId="30738"/>
    <cellStyle name="20% - Ênfase6 5 7 5" xfId="44878"/>
    <cellStyle name="20% - Ênfase6 5 8" xfId="8528"/>
    <cellStyle name="20% - Ênfase6 5 8 2" xfId="20648"/>
    <cellStyle name="20% - Ênfase6 5 8 2 2" xfId="49076"/>
    <cellStyle name="20% - Ênfase6 5 8 3" xfId="32737"/>
    <cellStyle name="20% - Ênfase6 5 8 4" xfId="40799"/>
    <cellStyle name="20% - Ênfase6 5 9" xfId="14588"/>
    <cellStyle name="20% - Ênfase6 5 9 2" xfId="47030"/>
    <cellStyle name="20% - Ênfase6 6" xfId="317"/>
    <cellStyle name="20% - Ênfase6 6 10" xfId="26711"/>
    <cellStyle name="20% - Ênfase6 6 11" xfId="38801"/>
    <cellStyle name="20% - Ênfase6 6 12" xfId="2452"/>
    <cellStyle name="20% - Ênfase6 6 2" xfId="318"/>
    <cellStyle name="20% - Ênfase6 6 2 10" xfId="38802"/>
    <cellStyle name="20% - Ênfase6 6 2 11" xfId="2453"/>
    <cellStyle name="20% - Ênfase6 6 2 2" xfId="1405"/>
    <cellStyle name="20% - Ênfase6 6 2 2 2" xfId="5502"/>
    <cellStyle name="20% - Ênfase6 6 2 2 2 2" xfId="11561"/>
    <cellStyle name="20% - Ênfase6 6 2 2 2 2 2" xfId="23681"/>
    <cellStyle name="20% - Ênfase6 6 2 2 2 2 3" xfId="35770"/>
    <cellStyle name="20% - Ênfase6 6 2 2 2 2 4" xfId="52128"/>
    <cellStyle name="20% - Ênfase6 6 2 2 2 3" xfId="17621"/>
    <cellStyle name="20% - Ênfase6 6 2 2 2 4" xfId="29711"/>
    <cellStyle name="20% - Ênfase6 6 2 2 2 5" xfId="43851"/>
    <cellStyle name="20% - Ênfase6 6 2 2 3" xfId="7527"/>
    <cellStyle name="20% - Ênfase6 6 2 2 3 2" xfId="13586"/>
    <cellStyle name="20% - Ênfase6 6 2 2 3 2 2" xfId="25706"/>
    <cellStyle name="20% - Ênfase6 6 2 2 3 2 3" xfId="37795"/>
    <cellStyle name="20% - Ênfase6 6 2 2 3 2 4" xfId="54153"/>
    <cellStyle name="20% - Ênfase6 6 2 2 3 3" xfId="19646"/>
    <cellStyle name="20% - Ênfase6 6 2 2 3 4" xfId="31736"/>
    <cellStyle name="20% - Ênfase6 6 2 2 3 5" xfId="45876"/>
    <cellStyle name="20% - Ênfase6 6 2 2 4" xfId="9531"/>
    <cellStyle name="20% - Ênfase6 6 2 2 4 2" xfId="21651"/>
    <cellStyle name="20% - Ênfase6 6 2 2 4 2 2" xfId="50094"/>
    <cellStyle name="20% - Ênfase6 6 2 2 4 3" xfId="33740"/>
    <cellStyle name="20% - Ênfase6 6 2 2 4 4" xfId="41817"/>
    <cellStyle name="20% - Ênfase6 6 2 2 5" xfId="15591"/>
    <cellStyle name="20% - Ênfase6 6 2 2 5 2" xfId="48045"/>
    <cellStyle name="20% - Ênfase6 6 2 2 6" xfId="27706"/>
    <cellStyle name="20% - Ênfase6 6 2 2 7" xfId="39796"/>
    <cellStyle name="20% - Ênfase6 6 2 2 8" xfId="3467"/>
    <cellStyle name="20% - Ênfase6 6 2 3" xfId="896"/>
    <cellStyle name="20% - Ênfase6 6 2 3 2" xfId="5006"/>
    <cellStyle name="20% - Ênfase6 6 2 3 2 2" xfId="11065"/>
    <cellStyle name="20% - Ênfase6 6 2 3 2 2 2" xfId="23185"/>
    <cellStyle name="20% - Ênfase6 6 2 3 2 2 3" xfId="35274"/>
    <cellStyle name="20% - Ênfase6 6 2 3 2 2 4" xfId="51632"/>
    <cellStyle name="20% - Ênfase6 6 2 3 2 3" xfId="17125"/>
    <cellStyle name="20% - Ênfase6 6 2 3 2 4" xfId="29215"/>
    <cellStyle name="20% - Ênfase6 6 2 3 2 5" xfId="43355"/>
    <cellStyle name="20% - Ênfase6 6 2 3 3" xfId="7031"/>
    <cellStyle name="20% - Ênfase6 6 2 3 3 2" xfId="13090"/>
    <cellStyle name="20% - Ênfase6 6 2 3 3 2 2" xfId="25210"/>
    <cellStyle name="20% - Ênfase6 6 2 3 3 2 3" xfId="37299"/>
    <cellStyle name="20% - Ênfase6 6 2 3 3 2 4" xfId="53657"/>
    <cellStyle name="20% - Ênfase6 6 2 3 3 3" xfId="19150"/>
    <cellStyle name="20% - Ênfase6 6 2 3 3 4" xfId="31240"/>
    <cellStyle name="20% - Ênfase6 6 2 3 3 5" xfId="45380"/>
    <cellStyle name="20% - Ênfase6 6 2 3 4" xfId="9035"/>
    <cellStyle name="20% - Ênfase6 6 2 3 4 2" xfId="21155"/>
    <cellStyle name="20% - Ênfase6 6 2 3 4 2 2" xfId="49589"/>
    <cellStyle name="20% - Ênfase6 6 2 3 4 3" xfId="33244"/>
    <cellStyle name="20% - Ênfase6 6 2 3 4 4" xfId="41312"/>
    <cellStyle name="20% - Ênfase6 6 2 3 5" xfId="15095"/>
    <cellStyle name="20% - Ênfase6 6 2 3 5 2" xfId="47541"/>
    <cellStyle name="20% - Ênfase6 6 2 3 6" xfId="27210"/>
    <cellStyle name="20% - Ênfase6 6 2 3 7" xfId="39300"/>
    <cellStyle name="20% - Ênfase6 6 2 3 8" xfId="2961"/>
    <cellStyle name="20% - Ênfase6 6 2 4" xfId="1948"/>
    <cellStyle name="20% - Ênfase6 6 2 4 2" xfId="6039"/>
    <cellStyle name="20% - Ênfase6 6 2 4 2 2" xfId="12098"/>
    <cellStyle name="20% - Ênfase6 6 2 4 2 2 2" xfId="24218"/>
    <cellStyle name="20% - Ênfase6 6 2 4 2 2 3" xfId="36307"/>
    <cellStyle name="20% - Ênfase6 6 2 4 2 2 4" xfId="52665"/>
    <cellStyle name="20% - Ênfase6 6 2 4 2 3" xfId="18158"/>
    <cellStyle name="20% - Ênfase6 6 2 4 2 4" xfId="30248"/>
    <cellStyle name="20% - Ênfase6 6 2 4 2 5" xfId="44388"/>
    <cellStyle name="20% - Ênfase6 6 2 4 3" xfId="8039"/>
    <cellStyle name="20% - Ênfase6 6 2 4 3 2" xfId="14098"/>
    <cellStyle name="20% - Ênfase6 6 2 4 3 2 2" xfId="26218"/>
    <cellStyle name="20% - Ênfase6 6 2 4 3 2 3" xfId="38307"/>
    <cellStyle name="20% - Ênfase6 6 2 4 3 2 4" xfId="54665"/>
    <cellStyle name="20% - Ênfase6 6 2 4 3 3" xfId="20158"/>
    <cellStyle name="20% - Ênfase6 6 2 4 3 4" xfId="32248"/>
    <cellStyle name="20% - Ênfase6 6 2 4 3 5" xfId="46388"/>
    <cellStyle name="20% - Ênfase6 6 2 4 4" xfId="10068"/>
    <cellStyle name="20% - Ênfase6 6 2 4 4 2" xfId="22188"/>
    <cellStyle name="20% - Ênfase6 6 2 4 4 2 2" xfId="50632"/>
    <cellStyle name="20% - Ênfase6 6 2 4 4 3" xfId="34277"/>
    <cellStyle name="20% - Ênfase6 6 2 4 4 4" xfId="42355"/>
    <cellStyle name="20% - Ênfase6 6 2 4 5" xfId="16128"/>
    <cellStyle name="20% - Ênfase6 6 2 4 5 2" xfId="48583"/>
    <cellStyle name="20% - Ênfase6 6 2 4 6" xfId="28218"/>
    <cellStyle name="20% - Ênfase6 6 2 4 7" xfId="40308"/>
    <cellStyle name="20% - Ênfase6 6 2 4 8" xfId="4006"/>
    <cellStyle name="20% - Ênfase6 6 2 5" xfId="4502"/>
    <cellStyle name="20% - Ênfase6 6 2 5 2" xfId="10562"/>
    <cellStyle name="20% - Ênfase6 6 2 5 2 2" xfId="22682"/>
    <cellStyle name="20% - Ênfase6 6 2 5 2 3" xfId="34771"/>
    <cellStyle name="20% - Ênfase6 6 2 5 2 4" xfId="51128"/>
    <cellStyle name="20% - Ênfase6 6 2 5 3" xfId="16622"/>
    <cellStyle name="20% - Ênfase6 6 2 5 4" xfId="28712"/>
    <cellStyle name="20% - Ênfase6 6 2 5 5" xfId="42851"/>
    <cellStyle name="20% - Ênfase6 6 2 6" xfId="6533"/>
    <cellStyle name="20% - Ênfase6 6 2 6 2" xfId="12592"/>
    <cellStyle name="20% - Ênfase6 6 2 6 2 2" xfId="24712"/>
    <cellStyle name="20% - Ênfase6 6 2 6 2 3" xfId="36801"/>
    <cellStyle name="20% - Ênfase6 6 2 6 2 4" xfId="53159"/>
    <cellStyle name="20% - Ênfase6 6 2 6 3" xfId="18652"/>
    <cellStyle name="20% - Ênfase6 6 2 6 4" xfId="30742"/>
    <cellStyle name="20% - Ênfase6 6 2 6 5" xfId="44882"/>
    <cellStyle name="20% - Ênfase6 6 2 7" xfId="8532"/>
    <cellStyle name="20% - Ênfase6 6 2 7 2" xfId="20652"/>
    <cellStyle name="20% - Ênfase6 6 2 7 2 2" xfId="49080"/>
    <cellStyle name="20% - Ênfase6 6 2 7 3" xfId="32741"/>
    <cellStyle name="20% - Ênfase6 6 2 7 4" xfId="40803"/>
    <cellStyle name="20% - Ênfase6 6 2 8" xfId="14592"/>
    <cellStyle name="20% - Ênfase6 6 2 8 2" xfId="47034"/>
    <cellStyle name="20% - Ênfase6 6 2 9" xfId="26712"/>
    <cellStyle name="20% - Ênfase6 6 3" xfId="1404"/>
    <cellStyle name="20% - Ênfase6 6 3 2" xfId="5501"/>
    <cellStyle name="20% - Ênfase6 6 3 2 2" xfId="11560"/>
    <cellStyle name="20% - Ênfase6 6 3 2 2 2" xfId="23680"/>
    <cellStyle name="20% - Ênfase6 6 3 2 2 3" xfId="35769"/>
    <cellStyle name="20% - Ênfase6 6 3 2 2 4" xfId="52127"/>
    <cellStyle name="20% - Ênfase6 6 3 2 3" xfId="17620"/>
    <cellStyle name="20% - Ênfase6 6 3 2 4" xfId="29710"/>
    <cellStyle name="20% - Ênfase6 6 3 2 5" xfId="43850"/>
    <cellStyle name="20% - Ênfase6 6 3 3" xfId="7526"/>
    <cellStyle name="20% - Ênfase6 6 3 3 2" xfId="13585"/>
    <cellStyle name="20% - Ênfase6 6 3 3 2 2" xfId="25705"/>
    <cellStyle name="20% - Ênfase6 6 3 3 2 3" xfId="37794"/>
    <cellStyle name="20% - Ênfase6 6 3 3 2 4" xfId="54152"/>
    <cellStyle name="20% - Ênfase6 6 3 3 3" xfId="19645"/>
    <cellStyle name="20% - Ênfase6 6 3 3 4" xfId="31735"/>
    <cellStyle name="20% - Ênfase6 6 3 3 5" xfId="45875"/>
    <cellStyle name="20% - Ênfase6 6 3 4" xfId="9530"/>
    <cellStyle name="20% - Ênfase6 6 3 4 2" xfId="21650"/>
    <cellStyle name="20% - Ênfase6 6 3 4 2 2" xfId="50093"/>
    <cellStyle name="20% - Ênfase6 6 3 4 3" xfId="33739"/>
    <cellStyle name="20% - Ênfase6 6 3 4 4" xfId="41816"/>
    <cellStyle name="20% - Ênfase6 6 3 5" xfId="15590"/>
    <cellStyle name="20% - Ênfase6 6 3 5 2" xfId="48044"/>
    <cellStyle name="20% - Ênfase6 6 3 6" xfId="27705"/>
    <cellStyle name="20% - Ênfase6 6 3 7" xfId="39795"/>
    <cellStyle name="20% - Ênfase6 6 3 8" xfId="3466"/>
    <cellStyle name="20% - Ênfase6 6 4" xfId="895"/>
    <cellStyle name="20% - Ênfase6 6 4 2" xfId="5005"/>
    <cellStyle name="20% - Ênfase6 6 4 2 2" xfId="11064"/>
    <cellStyle name="20% - Ênfase6 6 4 2 2 2" xfId="23184"/>
    <cellStyle name="20% - Ênfase6 6 4 2 2 3" xfId="35273"/>
    <cellStyle name="20% - Ênfase6 6 4 2 2 4" xfId="51631"/>
    <cellStyle name="20% - Ênfase6 6 4 2 3" xfId="17124"/>
    <cellStyle name="20% - Ênfase6 6 4 2 4" xfId="29214"/>
    <cellStyle name="20% - Ênfase6 6 4 2 5" xfId="43354"/>
    <cellStyle name="20% - Ênfase6 6 4 3" xfId="7030"/>
    <cellStyle name="20% - Ênfase6 6 4 3 2" xfId="13089"/>
    <cellStyle name="20% - Ênfase6 6 4 3 2 2" xfId="25209"/>
    <cellStyle name="20% - Ênfase6 6 4 3 2 3" xfId="37298"/>
    <cellStyle name="20% - Ênfase6 6 4 3 2 4" xfId="53656"/>
    <cellStyle name="20% - Ênfase6 6 4 3 3" xfId="19149"/>
    <cellStyle name="20% - Ênfase6 6 4 3 4" xfId="31239"/>
    <cellStyle name="20% - Ênfase6 6 4 3 5" xfId="45379"/>
    <cellStyle name="20% - Ênfase6 6 4 4" xfId="9034"/>
    <cellStyle name="20% - Ênfase6 6 4 4 2" xfId="21154"/>
    <cellStyle name="20% - Ênfase6 6 4 4 2 2" xfId="49588"/>
    <cellStyle name="20% - Ênfase6 6 4 4 3" xfId="33243"/>
    <cellStyle name="20% - Ênfase6 6 4 4 4" xfId="41311"/>
    <cellStyle name="20% - Ênfase6 6 4 5" xfId="15094"/>
    <cellStyle name="20% - Ênfase6 6 4 5 2" xfId="47540"/>
    <cellStyle name="20% - Ênfase6 6 4 6" xfId="27209"/>
    <cellStyle name="20% - Ênfase6 6 4 7" xfId="39299"/>
    <cellStyle name="20% - Ênfase6 6 4 8" xfId="2960"/>
    <cellStyle name="20% - Ênfase6 6 5" xfId="1947"/>
    <cellStyle name="20% - Ênfase6 6 5 2" xfId="6038"/>
    <cellStyle name="20% - Ênfase6 6 5 2 2" xfId="12097"/>
    <cellStyle name="20% - Ênfase6 6 5 2 2 2" xfId="24217"/>
    <cellStyle name="20% - Ênfase6 6 5 2 2 3" xfId="36306"/>
    <cellStyle name="20% - Ênfase6 6 5 2 2 4" xfId="52664"/>
    <cellStyle name="20% - Ênfase6 6 5 2 3" xfId="18157"/>
    <cellStyle name="20% - Ênfase6 6 5 2 4" xfId="30247"/>
    <cellStyle name="20% - Ênfase6 6 5 2 5" xfId="44387"/>
    <cellStyle name="20% - Ênfase6 6 5 3" xfId="8038"/>
    <cellStyle name="20% - Ênfase6 6 5 3 2" xfId="14097"/>
    <cellStyle name="20% - Ênfase6 6 5 3 2 2" xfId="26217"/>
    <cellStyle name="20% - Ênfase6 6 5 3 2 3" xfId="38306"/>
    <cellStyle name="20% - Ênfase6 6 5 3 2 4" xfId="54664"/>
    <cellStyle name="20% - Ênfase6 6 5 3 3" xfId="20157"/>
    <cellStyle name="20% - Ênfase6 6 5 3 4" xfId="32247"/>
    <cellStyle name="20% - Ênfase6 6 5 3 5" xfId="46387"/>
    <cellStyle name="20% - Ênfase6 6 5 4" xfId="10067"/>
    <cellStyle name="20% - Ênfase6 6 5 4 2" xfId="22187"/>
    <cellStyle name="20% - Ênfase6 6 5 4 2 2" xfId="50631"/>
    <cellStyle name="20% - Ênfase6 6 5 4 3" xfId="34276"/>
    <cellStyle name="20% - Ênfase6 6 5 4 4" xfId="42354"/>
    <cellStyle name="20% - Ênfase6 6 5 5" xfId="16127"/>
    <cellStyle name="20% - Ênfase6 6 5 5 2" xfId="48582"/>
    <cellStyle name="20% - Ênfase6 6 5 6" xfId="28217"/>
    <cellStyle name="20% - Ênfase6 6 5 7" xfId="40307"/>
    <cellStyle name="20% - Ênfase6 6 5 8" xfId="4005"/>
    <cellStyle name="20% - Ênfase6 6 6" xfId="4501"/>
    <cellStyle name="20% - Ênfase6 6 6 2" xfId="10561"/>
    <cellStyle name="20% - Ênfase6 6 6 2 2" xfId="22681"/>
    <cellStyle name="20% - Ênfase6 6 6 2 3" xfId="34770"/>
    <cellStyle name="20% - Ênfase6 6 6 2 4" xfId="51127"/>
    <cellStyle name="20% - Ênfase6 6 6 3" xfId="16621"/>
    <cellStyle name="20% - Ênfase6 6 6 4" xfId="28711"/>
    <cellStyle name="20% - Ênfase6 6 6 5" xfId="42850"/>
    <cellStyle name="20% - Ênfase6 6 7" xfId="6532"/>
    <cellStyle name="20% - Ênfase6 6 7 2" xfId="12591"/>
    <cellStyle name="20% - Ênfase6 6 7 2 2" xfId="24711"/>
    <cellStyle name="20% - Ênfase6 6 7 2 3" xfId="36800"/>
    <cellStyle name="20% - Ênfase6 6 7 2 4" xfId="53158"/>
    <cellStyle name="20% - Ênfase6 6 7 3" xfId="18651"/>
    <cellStyle name="20% - Ênfase6 6 7 4" xfId="30741"/>
    <cellStyle name="20% - Ênfase6 6 7 5" xfId="44881"/>
    <cellStyle name="20% - Ênfase6 6 8" xfId="8531"/>
    <cellStyle name="20% - Ênfase6 6 8 2" xfId="20651"/>
    <cellStyle name="20% - Ênfase6 6 8 2 2" xfId="49079"/>
    <cellStyle name="20% - Ênfase6 6 8 3" xfId="32740"/>
    <cellStyle name="20% - Ênfase6 6 8 4" xfId="40802"/>
    <cellStyle name="20% - Ênfase6 6 9" xfId="14591"/>
    <cellStyle name="20% - Ênfase6 6 9 2" xfId="47033"/>
    <cellStyle name="20% - Ênfase6 7" xfId="160"/>
    <cellStyle name="20% - Ênfase6 7 10" xfId="26564"/>
    <cellStyle name="20% - Ênfase6 7 11" xfId="38654"/>
    <cellStyle name="20% - Ênfase6 7 12" xfId="2304"/>
    <cellStyle name="20% - Ênfase6 7 2" xfId="23"/>
    <cellStyle name="20% - Ênfase6 7 2 10" xfId="38529"/>
    <cellStyle name="20% - Ênfase6 7 2 11" xfId="2178"/>
    <cellStyle name="20% - Ênfase6 7 2 2" xfId="1128"/>
    <cellStyle name="20% - Ênfase6 7 2 2 2" xfId="5227"/>
    <cellStyle name="20% - Ênfase6 7 2 2 2 2" xfId="11286"/>
    <cellStyle name="20% - Ênfase6 7 2 2 2 2 2" xfId="23406"/>
    <cellStyle name="20% - Ênfase6 7 2 2 2 2 3" xfId="35495"/>
    <cellStyle name="20% - Ênfase6 7 2 2 2 2 4" xfId="51853"/>
    <cellStyle name="20% - Ênfase6 7 2 2 2 3" xfId="17346"/>
    <cellStyle name="20% - Ênfase6 7 2 2 2 4" xfId="29436"/>
    <cellStyle name="20% - Ênfase6 7 2 2 2 5" xfId="43576"/>
    <cellStyle name="20% - Ênfase6 7 2 2 3" xfId="7252"/>
    <cellStyle name="20% - Ênfase6 7 2 2 3 2" xfId="13311"/>
    <cellStyle name="20% - Ênfase6 7 2 2 3 2 2" xfId="25431"/>
    <cellStyle name="20% - Ênfase6 7 2 2 3 2 3" xfId="37520"/>
    <cellStyle name="20% - Ênfase6 7 2 2 3 2 4" xfId="53878"/>
    <cellStyle name="20% - Ênfase6 7 2 2 3 3" xfId="19371"/>
    <cellStyle name="20% - Ênfase6 7 2 2 3 4" xfId="31461"/>
    <cellStyle name="20% - Ênfase6 7 2 2 3 5" xfId="45601"/>
    <cellStyle name="20% - Ênfase6 7 2 2 4" xfId="9256"/>
    <cellStyle name="20% - Ênfase6 7 2 2 4 2" xfId="21376"/>
    <cellStyle name="20% - Ênfase6 7 2 2 4 2 2" xfId="49818"/>
    <cellStyle name="20% - Ênfase6 7 2 2 4 3" xfId="33465"/>
    <cellStyle name="20% - Ênfase6 7 2 2 4 4" xfId="41541"/>
    <cellStyle name="20% - Ênfase6 7 2 2 5" xfId="15316"/>
    <cellStyle name="20% - Ênfase6 7 2 2 5 2" xfId="47769"/>
    <cellStyle name="20% - Ênfase6 7 2 2 6" xfId="27431"/>
    <cellStyle name="20% - Ênfase6 7 2 2 7" xfId="39521"/>
    <cellStyle name="20% - Ênfase6 7 2 2 8" xfId="3190"/>
    <cellStyle name="20% - Ênfase6 7 2 3" xfId="620"/>
    <cellStyle name="20% - Ênfase6 7 2 3 2" xfId="4733"/>
    <cellStyle name="20% - Ênfase6 7 2 3 2 2" xfId="10792"/>
    <cellStyle name="20% - Ênfase6 7 2 3 2 2 2" xfId="22912"/>
    <cellStyle name="20% - Ênfase6 7 2 3 2 2 3" xfId="35001"/>
    <cellStyle name="20% - Ênfase6 7 2 3 2 2 4" xfId="51359"/>
    <cellStyle name="20% - Ênfase6 7 2 3 2 3" xfId="16852"/>
    <cellStyle name="20% - Ênfase6 7 2 3 2 4" xfId="28942"/>
    <cellStyle name="20% - Ênfase6 7 2 3 2 5" xfId="43082"/>
    <cellStyle name="20% - Ênfase6 7 2 3 3" xfId="6758"/>
    <cellStyle name="20% - Ênfase6 7 2 3 3 2" xfId="12817"/>
    <cellStyle name="20% - Ênfase6 7 2 3 3 2 2" xfId="24937"/>
    <cellStyle name="20% - Ênfase6 7 2 3 3 2 3" xfId="37026"/>
    <cellStyle name="20% - Ênfase6 7 2 3 3 2 4" xfId="53384"/>
    <cellStyle name="20% - Ênfase6 7 2 3 3 3" xfId="18877"/>
    <cellStyle name="20% - Ênfase6 7 2 3 3 4" xfId="30967"/>
    <cellStyle name="20% - Ênfase6 7 2 3 3 5" xfId="45107"/>
    <cellStyle name="20% - Ênfase6 7 2 3 4" xfId="8762"/>
    <cellStyle name="20% - Ênfase6 7 2 3 4 2" xfId="20882"/>
    <cellStyle name="20% - Ênfase6 7 2 3 4 2 2" xfId="49314"/>
    <cellStyle name="20% - Ênfase6 7 2 3 4 3" xfId="32971"/>
    <cellStyle name="20% - Ênfase6 7 2 3 4 4" xfId="41037"/>
    <cellStyle name="20% - Ênfase6 7 2 3 5" xfId="14822"/>
    <cellStyle name="20% - Ênfase6 7 2 3 5 2" xfId="47266"/>
    <cellStyle name="20% - Ênfase6 7 2 3 6" xfId="26937"/>
    <cellStyle name="20% - Ênfase6 7 2 3 7" xfId="39027"/>
    <cellStyle name="20% - Ênfase6 7 2 3 8" xfId="2685"/>
    <cellStyle name="20% - Ênfase6 7 2 4" xfId="1674"/>
    <cellStyle name="20% - Ênfase6 7 2 4 2" xfId="5766"/>
    <cellStyle name="20% - Ênfase6 7 2 4 2 2" xfId="11825"/>
    <cellStyle name="20% - Ênfase6 7 2 4 2 2 2" xfId="23945"/>
    <cellStyle name="20% - Ênfase6 7 2 4 2 2 3" xfId="36034"/>
    <cellStyle name="20% - Ênfase6 7 2 4 2 2 4" xfId="52392"/>
    <cellStyle name="20% - Ênfase6 7 2 4 2 3" xfId="17885"/>
    <cellStyle name="20% - Ênfase6 7 2 4 2 4" xfId="29975"/>
    <cellStyle name="20% - Ênfase6 7 2 4 2 5" xfId="44115"/>
    <cellStyle name="20% - Ênfase6 7 2 4 3" xfId="7766"/>
    <cellStyle name="20% - Ênfase6 7 2 4 3 2" xfId="13825"/>
    <cellStyle name="20% - Ênfase6 7 2 4 3 2 2" xfId="25945"/>
    <cellStyle name="20% - Ênfase6 7 2 4 3 2 3" xfId="38034"/>
    <cellStyle name="20% - Ênfase6 7 2 4 3 2 4" xfId="54392"/>
    <cellStyle name="20% - Ênfase6 7 2 4 3 3" xfId="19885"/>
    <cellStyle name="20% - Ênfase6 7 2 4 3 4" xfId="31975"/>
    <cellStyle name="20% - Ênfase6 7 2 4 3 5" xfId="46115"/>
    <cellStyle name="20% - Ênfase6 7 2 4 4" xfId="9795"/>
    <cellStyle name="20% - Ênfase6 7 2 4 4 2" xfId="21915"/>
    <cellStyle name="20% - Ênfase6 7 2 4 4 2 2" xfId="50358"/>
    <cellStyle name="20% - Ênfase6 7 2 4 4 3" xfId="34004"/>
    <cellStyle name="20% - Ênfase6 7 2 4 4 4" xfId="42081"/>
    <cellStyle name="20% - Ênfase6 7 2 4 5" xfId="15855"/>
    <cellStyle name="20% - Ênfase6 7 2 4 5 2" xfId="48309"/>
    <cellStyle name="20% - Ênfase6 7 2 4 6" xfId="27945"/>
    <cellStyle name="20% - Ênfase6 7 2 4 7" xfId="40035"/>
    <cellStyle name="20% - Ênfase6 7 2 4 8" xfId="3732"/>
    <cellStyle name="20% - Ênfase6 7 2 5" xfId="4229"/>
    <cellStyle name="20% - Ênfase6 7 2 5 2" xfId="10289"/>
    <cellStyle name="20% - Ênfase6 7 2 5 2 2" xfId="22409"/>
    <cellStyle name="20% - Ênfase6 7 2 5 2 3" xfId="34498"/>
    <cellStyle name="20% - Ênfase6 7 2 5 2 4" xfId="50855"/>
    <cellStyle name="20% - Ênfase6 7 2 5 3" xfId="16349"/>
    <cellStyle name="20% - Ênfase6 7 2 5 4" xfId="28439"/>
    <cellStyle name="20% - Ênfase6 7 2 5 5" xfId="42578"/>
    <cellStyle name="20% - Ênfase6 7 2 6" xfId="6260"/>
    <cellStyle name="20% - Ênfase6 7 2 6 2" xfId="12319"/>
    <cellStyle name="20% - Ênfase6 7 2 6 2 2" xfId="24439"/>
    <cellStyle name="20% - Ênfase6 7 2 6 2 3" xfId="36528"/>
    <cellStyle name="20% - Ênfase6 7 2 6 2 4" xfId="52886"/>
    <cellStyle name="20% - Ênfase6 7 2 6 3" xfId="18379"/>
    <cellStyle name="20% - Ênfase6 7 2 6 4" xfId="30469"/>
    <cellStyle name="20% - Ênfase6 7 2 6 5" xfId="44609"/>
    <cellStyle name="20% - Ênfase6 7 2 7" xfId="8259"/>
    <cellStyle name="20% - Ênfase6 7 2 7 2" xfId="20379"/>
    <cellStyle name="20% - Ênfase6 7 2 7 2 2" xfId="48805"/>
    <cellStyle name="20% - Ênfase6 7 2 7 3" xfId="32468"/>
    <cellStyle name="20% - Ênfase6 7 2 7 4" xfId="40528"/>
    <cellStyle name="20% - Ênfase6 7 2 8" xfId="14319"/>
    <cellStyle name="20% - Ênfase6 7 2 8 2" xfId="46760"/>
    <cellStyle name="20% - Ênfase6 7 2 9" xfId="26439"/>
    <cellStyle name="20% - Ênfase6 7 3" xfId="1256"/>
    <cellStyle name="20% - Ênfase6 7 3 2" xfId="5354"/>
    <cellStyle name="20% - Ênfase6 7 3 2 2" xfId="11413"/>
    <cellStyle name="20% - Ênfase6 7 3 2 2 2" xfId="23533"/>
    <cellStyle name="20% - Ênfase6 7 3 2 2 3" xfId="35622"/>
    <cellStyle name="20% - Ênfase6 7 3 2 2 4" xfId="51980"/>
    <cellStyle name="20% - Ênfase6 7 3 2 3" xfId="17473"/>
    <cellStyle name="20% - Ênfase6 7 3 2 4" xfId="29563"/>
    <cellStyle name="20% - Ênfase6 7 3 2 5" xfId="43703"/>
    <cellStyle name="20% - Ênfase6 7 3 3" xfId="7379"/>
    <cellStyle name="20% - Ênfase6 7 3 3 2" xfId="13438"/>
    <cellStyle name="20% - Ênfase6 7 3 3 2 2" xfId="25558"/>
    <cellStyle name="20% - Ênfase6 7 3 3 2 3" xfId="37647"/>
    <cellStyle name="20% - Ênfase6 7 3 3 2 4" xfId="54005"/>
    <cellStyle name="20% - Ênfase6 7 3 3 3" xfId="19498"/>
    <cellStyle name="20% - Ênfase6 7 3 3 4" xfId="31588"/>
    <cellStyle name="20% - Ênfase6 7 3 3 5" xfId="45728"/>
    <cellStyle name="20% - Ênfase6 7 3 4" xfId="9383"/>
    <cellStyle name="20% - Ênfase6 7 3 4 2" xfId="21503"/>
    <cellStyle name="20% - Ênfase6 7 3 4 2 2" xfId="49945"/>
    <cellStyle name="20% - Ênfase6 7 3 4 3" xfId="33592"/>
    <cellStyle name="20% - Ênfase6 7 3 4 4" xfId="41668"/>
    <cellStyle name="20% - Ênfase6 7 3 5" xfId="15443"/>
    <cellStyle name="20% - Ênfase6 7 3 5 2" xfId="47896"/>
    <cellStyle name="20% - Ênfase6 7 3 6" xfId="27558"/>
    <cellStyle name="20% - Ênfase6 7 3 7" xfId="39648"/>
    <cellStyle name="20% - Ênfase6 7 3 8" xfId="3318"/>
    <cellStyle name="20% - Ênfase6 7 4" xfId="747"/>
    <cellStyle name="20% - Ênfase6 7 4 2" xfId="4858"/>
    <cellStyle name="20% - Ênfase6 7 4 2 2" xfId="10917"/>
    <cellStyle name="20% - Ênfase6 7 4 2 2 2" xfId="23037"/>
    <cellStyle name="20% - Ênfase6 7 4 2 2 3" xfId="35126"/>
    <cellStyle name="20% - Ênfase6 7 4 2 2 4" xfId="51484"/>
    <cellStyle name="20% - Ênfase6 7 4 2 3" xfId="16977"/>
    <cellStyle name="20% - Ênfase6 7 4 2 4" xfId="29067"/>
    <cellStyle name="20% - Ênfase6 7 4 2 5" xfId="43207"/>
    <cellStyle name="20% - Ênfase6 7 4 3" xfId="6883"/>
    <cellStyle name="20% - Ênfase6 7 4 3 2" xfId="12942"/>
    <cellStyle name="20% - Ênfase6 7 4 3 2 2" xfId="25062"/>
    <cellStyle name="20% - Ênfase6 7 4 3 2 3" xfId="37151"/>
    <cellStyle name="20% - Ênfase6 7 4 3 2 4" xfId="53509"/>
    <cellStyle name="20% - Ênfase6 7 4 3 3" xfId="19002"/>
    <cellStyle name="20% - Ênfase6 7 4 3 4" xfId="31092"/>
    <cellStyle name="20% - Ênfase6 7 4 3 5" xfId="45232"/>
    <cellStyle name="20% - Ênfase6 7 4 4" xfId="8887"/>
    <cellStyle name="20% - Ênfase6 7 4 4 2" xfId="21007"/>
    <cellStyle name="20% - Ênfase6 7 4 4 2 2" xfId="49440"/>
    <cellStyle name="20% - Ênfase6 7 4 4 3" xfId="33096"/>
    <cellStyle name="20% - Ênfase6 7 4 4 4" xfId="41163"/>
    <cellStyle name="20% - Ênfase6 7 4 5" xfId="14947"/>
    <cellStyle name="20% - Ênfase6 7 4 5 2" xfId="47392"/>
    <cellStyle name="20% - Ênfase6 7 4 6" xfId="27062"/>
    <cellStyle name="20% - Ênfase6 7 4 7" xfId="39152"/>
    <cellStyle name="20% - Ênfase6 7 4 8" xfId="2812"/>
    <cellStyle name="20% - Ênfase6 7 5" xfId="1799"/>
    <cellStyle name="20% - Ênfase6 7 5 2" xfId="5891"/>
    <cellStyle name="20% - Ênfase6 7 5 2 2" xfId="11950"/>
    <cellStyle name="20% - Ênfase6 7 5 2 2 2" xfId="24070"/>
    <cellStyle name="20% - Ênfase6 7 5 2 2 3" xfId="36159"/>
    <cellStyle name="20% - Ênfase6 7 5 2 2 4" xfId="52517"/>
    <cellStyle name="20% - Ênfase6 7 5 2 3" xfId="18010"/>
    <cellStyle name="20% - Ênfase6 7 5 2 4" xfId="30100"/>
    <cellStyle name="20% - Ênfase6 7 5 2 5" xfId="44240"/>
    <cellStyle name="20% - Ênfase6 7 5 3" xfId="7891"/>
    <cellStyle name="20% - Ênfase6 7 5 3 2" xfId="13950"/>
    <cellStyle name="20% - Ênfase6 7 5 3 2 2" xfId="26070"/>
    <cellStyle name="20% - Ênfase6 7 5 3 2 3" xfId="38159"/>
    <cellStyle name="20% - Ênfase6 7 5 3 2 4" xfId="54517"/>
    <cellStyle name="20% - Ênfase6 7 5 3 3" xfId="20010"/>
    <cellStyle name="20% - Ênfase6 7 5 3 4" xfId="32100"/>
    <cellStyle name="20% - Ênfase6 7 5 3 5" xfId="46240"/>
    <cellStyle name="20% - Ênfase6 7 5 4" xfId="9920"/>
    <cellStyle name="20% - Ênfase6 7 5 4 2" xfId="22040"/>
    <cellStyle name="20% - Ênfase6 7 5 4 2 2" xfId="50483"/>
    <cellStyle name="20% - Ênfase6 7 5 4 3" xfId="34129"/>
    <cellStyle name="20% - Ênfase6 7 5 4 4" xfId="42206"/>
    <cellStyle name="20% - Ênfase6 7 5 5" xfId="15980"/>
    <cellStyle name="20% - Ênfase6 7 5 5 2" xfId="48434"/>
    <cellStyle name="20% - Ênfase6 7 5 6" xfId="28070"/>
    <cellStyle name="20% - Ênfase6 7 5 7" xfId="40160"/>
    <cellStyle name="20% - Ênfase6 7 5 8" xfId="3857"/>
    <cellStyle name="20% - Ênfase6 7 6" xfId="4354"/>
    <cellStyle name="20% - Ênfase6 7 6 2" xfId="10414"/>
    <cellStyle name="20% - Ênfase6 7 6 2 2" xfId="22534"/>
    <cellStyle name="20% - Ênfase6 7 6 2 3" xfId="34623"/>
    <cellStyle name="20% - Ênfase6 7 6 2 4" xfId="50980"/>
    <cellStyle name="20% - Ênfase6 7 6 3" xfId="16474"/>
    <cellStyle name="20% - Ênfase6 7 6 4" xfId="28564"/>
    <cellStyle name="20% - Ênfase6 7 6 5" xfId="42703"/>
    <cellStyle name="20% - Ênfase6 7 7" xfId="6385"/>
    <cellStyle name="20% - Ênfase6 7 7 2" xfId="12444"/>
    <cellStyle name="20% - Ênfase6 7 7 2 2" xfId="24564"/>
    <cellStyle name="20% - Ênfase6 7 7 2 3" xfId="36653"/>
    <cellStyle name="20% - Ênfase6 7 7 2 4" xfId="53011"/>
    <cellStyle name="20% - Ênfase6 7 7 3" xfId="18504"/>
    <cellStyle name="20% - Ênfase6 7 7 4" xfId="30594"/>
    <cellStyle name="20% - Ênfase6 7 7 5" xfId="44734"/>
    <cellStyle name="20% - Ênfase6 7 8" xfId="8384"/>
    <cellStyle name="20% - Ênfase6 7 8 2" xfId="20504"/>
    <cellStyle name="20% - Ênfase6 7 8 2 2" xfId="48931"/>
    <cellStyle name="20% - Ênfase6 7 8 3" xfId="32593"/>
    <cellStyle name="20% - Ênfase6 7 8 4" xfId="40654"/>
    <cellStyle name="20% - Ênfase6 7 9" xfId="14444"/>
    <cellStyle name="20% - Ênfase6 7 9 2" xfId="46885"/>
    <cellStyle name="20% - Ênfase6 8" xfId="319"/>
    <cellStyle name="20% - Ênfase6 8 10" xfId="26713"/>
    <cellStyle name="20% - Ênfase6 8 11" xfId="38803"/>
    <cellStyle name="20% - Ênfase6 8 12" xfId="2454"/>
    <cellStyle name="20% - Ênfase6 8 2" xfId="321"/>
    <cellStyle name="20% - Ênfase6 8 2 10" xfId="38805"/>
    <cellStyle name="20% - Ênfase6 8 2 11" xfId="2456"/>
    <cellStyle name="20% - Ênfase6 8 2 2" xfId="1408"/>
    <cellStyle name="20% - Ênfase6 8 2 2 2" xfId="5505"/>
    <cellStyle name="20% - Ênfase6 8 2 2 2 2" xfId="11564"/>
    <cellStyle name="20% - Ênfase6 8 2 2 2 2 2" xfId="23684"/>
    <cellStyle name="20% - Ênfase6 8 2 2 2 2 3" xfId="35773"/>
    <cellStyle name="20% - Ênfase6 8 2 2 2 2 4" xfId="52131"/>
    <cellStyle name="20% - Ênfase6 8 2 2 2 3" xfId="17624"/>
    <cellStyle name="20% - Ênfase6 8 2 2 2 4" xfId="29714"/>
    <cellStyle name="20% - Ênfase6 8 2 2 2 5" xfId="43854"/>
    <cellStyle name="20% - Ênfase6 8 2 2 3" xfId="7530"/>
    <cellStyle name="20% - Ênfase6 8 2 2 3 2" xfId="13589"/>
    <cellStyle name="20% - Ênfase6 8 2 2 3 2 2" xfId="25709"/>
    <cellStyle name="20% - Ênfase6 8 2 2 3 2 3" xfId="37798"/>
    <cellStyle name="20% - Ênfase6 8 2 2 3 2 4" xfId="54156"/>
    <cellStyle name="20% - Ênfase6 8 2 2 3 3" xfId="19649"/>
    <cellStyle name="20% - Ênfase6 8 2 2 3 4" xfId="31739"/>
    <cellStyle name="20% - Ênfase6 8 2 2 3 5" xfId="45879"/>
    <cellStyle name="20% - Ênfase6 8 2 2 4" xfId="9534"/>
    <cellStyle name="20% - Ênfase6 8 2 2 4 2" xfId="21654"/>
    <cellStyle name="20% - Ênfase6 8 2 2 4 2 2" xfId="50097"/>
    <cellStyle name="20% - Ênfase6 8 2 2 4 3" xfId="33743"/>
    <cellStyle name="20% - Ênfase6 8 2 2 4 4" xfId="41820"/>
    <cellStyle name="20% - Ênfase6 8 2 2 5" xfId="15594"/>
    <cellStyle name="20% - Ênfase6 8 2 2 5 2" xfId="48048"/>
    <cellStyle name="20% - Ênfase6 8 2 2 6" xfId="27709"/>
    <cellStyle name="20% - Ênfase6 8 2 2 7" xfId="39799"/>
    <cellStyle name="20% - Ênfase6 8 2 2 8" xfId="3470"/>
    <cellStyle name="20% - Ênfase6 8 2 3" xfId="899"/>
    <cellStyle name="20% - Ênfase6 8 2 3 2" xfId="5009"/>
    <cellStyle name="20% - Ênfase6 8 2 3 2 2" xfId="11068"/>
    <cellStyle name="20% - Ênfase6 8 2 3 2 2 2" xfId="23188"/>
    <cellStyle name="20% - Ênfase6 8 2 3 2 2 3" xfId="35277"/>
    <cellStyle name="20% - Ênfase6 8 2 3 2 2 4" xfId="51635"/>
    <cellStyle name="20% - Ênfase6 8 2 3 2 3" xfId="17128"/>
    <cellStyle name="20% - Ênfase6 8 2 3 2 4" xfId="29218"/>
    <cellStyle name="20% - Ênfase6 8 2 3 2 5" xfId="43358"/>
    <cellStyle name="20% - Ênfase6 8 2 3 3" xfId="7034"/>
    <cellStyle name="20% - Ênfase6 8 2 3 3 2" xfId="13093"/>
    <cellStyle name="20% - Ênfase6 8 2 3 3 2 2" xfId="25213"/>
    <cellStyle name="20% - Ênfase6 8 2 3 3 2 3" xfId="37302"/>
    <cellStyle name="20% - Ênfase6 8 2 3 3 2 4" xfId="53660"/>
    <cellStyle name="20% - Ênfase6 8 2 3 3 3" xfId="19153"/>
    <cellStyle name="20% - Ênfase6 8 2 3 3 4" xfId="31243"/>
    <cellStyle name="20% - Ênfase6 8 2 3 3 5" xfId="45383"/>
    <cellStyle name="20% - Ênfase6 8 2 3 4" xfId="9038"/>
    <cellStyle name="20% - Ênfase6 8 2 3 4 2" xfId="21158"/>
    <cellStyle name="20% - Ênfase6 8 2 3 4 2 2" xfId="49592"/>
    <cellStyle name="20% - Ênfase6 8 2 3 4 3" xfId="33247"/>
    <cellStyle name="20% - Ênfase6 8 2 3 4 4" xfId="41315"/>
    <cellStyle name="20% - Ênfase6 8 2 3 5" xfId="15098"/>
    <cellStyle name="20% - Ênfase6 8 2 3 5 2" xfId="47544"/>
    <cellStyle name="20% - Ênfase6 8 2 3 6" xfId="27213"/>
    <cellStyle name="20% - Ênfase6 8 2 3 7" xfId="39303"/>
    <cellStyle name="20% - Ênfase6 8 2 3 8" xfId="2964"/>
    <cellStyle name="20% - Ênfase6 8 2 4" xfId="1951"/>
    <cellStyle name="20% - Ênfase6 8 2 4 2" xfId="6042"/>
    <cellStyle name="20% - Ênfase6 8 2 4 2 2" xfId="12101"/>
    <cellStyle name="20% - Ênfase6 8 2 4 2 2 2" xfId="24221"/>
    <cellStyle name="20% - Ênfase6 8 2 4 2 2 3" xfId="36310"/>
    <cellStyle name="20% - Ênfase6 8 2 4 2 2 4" xfId="52668"/>
    <cellStyle name="20% - Ênfase6 8 2 4 2 3" xfId="18161"/>
    <cellStyle name="20% - Ênfase6 8 2 4 2 4" xfId="30251"/>
    <cellStyle name="20% - Ênfase6 8 2 4 2 5" xfId="44391"/>
    <cellStyle name="20% - Ênfase6 8 2 4 3" xfId="8042"/>
    <cellStyle name="20% - Ênfase6 8 2 4 3 2" xfId="14101"/>
    <cellStyle name="20% - Ênfase6 8 2 4 3 2 2" xfId="26221"/>
    <cellStyle name="20% - Ênfase6 8 2 4 3 2 3" xfId="38310"/>
    <cellStyle name="20% - Ênfase6 8 2 4 3 2 4" xfId="54668"/>
    <cellStyle name="20% - Ênfase6 8 2 4 3 3" xfId="20161"/>
    <cellStyle name="20% - Ênfase6 8 2 4 3 4" xfId="32251"/>
    <cellStyle name="20% - Ênfase6 8 2 4 3 5" xfId="46391"/>
    <cellStyle name="20% - Ênfase6 8 2 4 4" xfId="10071"/>
    <cellStyle name="20% - Ênfase6 8 2 4 4 2" xfId="22191"/>
    <cellStyle name="20% - Ênfase6 8 2 4 4 2 2" xfId="50635"/>
    <cellStyle name="20% - Ênfase6 8 2 4 4 3" xfId="34280"/>
    <cellStyle name="20% - Ênfase6 8 2 4 4 4" xfId="42358"/>
    <cellStyle name="20% - Ênfase6 8 2 4 5" xfId="16131"/>
    <cellStyle name="20% - Ênfase6 8 2 4 5 2" xfId="48586"/>
    <cellStyle name="20% - Ênfase6 8 2 4 6" xfId="28221"/>
    <cellStyle name="20% - Ênfase6 8 2 4 7" xfId="40311"/>
    <cellStyle name="20% - Ênfase6 8 2 4 8" xfId="4009"/>
    <cellStyle name="20% - Ênfase6 8 2 5" xfId="4505"/>
    <cellStyle name="20% - Ênfase6 8 2 5 2" xfId="10565"/>
    <cellStyle name="20% - Ênfase6 8 2 5 2 2" xfId="22685"/>
    <cellStyle name="20% - Ênfase6 8 2 5 2 3" xfId="34774"/>
    <cellStyle name="20% - Ênfase6 8 2 5 2 4" xfId="51131"/>
    <cellStyle name="20% - Ênfase6 8 2 5 3" xfId="16625"/>
    <cellStyle name="20% - Ênfase6 8 2 5 4" xfId="28715"/>
    <cellStyle name="20% - Ênfase6 8 2 5 5" xfId="42854"/>
    <cellStyle name="20% - Ênfase6 8 2 6" xfId="6536"/>
    <cellStyle name="20% - Ênfase6 8 2 6 2" xfId="12595"/>
    <cellStyle name="20% - Ênfase6 8 2 6 2 2" xfId="24715"/>
    <cellStyle name="20% - Ênfase6 8 2 6 2 3" xfId="36804"/>
    <cellStyle name="20% - Ênfase6 8 2 6 2 4" xfId="53162"/>
    <cellStyle name="20% - Ênfase6 8 2 6 3" xfId="18655"/>
    <cellStyle name="20% - Ênfase6 8 2 6 4" xfId="30745"/>
    <cellStyle name="20% - Ênfase6 8 2 6 5" xfId="44885"/>
    <cellStyle name="20% - Ênfase6 8 2 7" xfId="8535"/>
    <cellStyle name="20% - Ênfase6 8 2 7 2" xfId="20655"/>
    <cellStyle name="20% - Ênfase6 8 2 7 2 2" xfId="49083"/>
    <cellStyle name="20% - Ênfase6 8 2 7 3" xfId="32744"/>
    <cellStyle name="20% - Ênfase6 8 2 7 4" xfId="40806"/>
    <cellStyle name="20% - Ênfase6 8 2 8" xfId="14595"/>
    <cellStyle name="20% - Ênfase6 8 2 8 2" xfId="47037"/>
    <cellStyle name="20% - Ênfase6 8 2 9" xfId="26715"/>
    <cellStyle name="20% - Ênfase6 8 3" xfId="1406"/>
    <cellStyle name="20% - Ênfase6 8 3 2" xfId="5503"/>
    <cellStyle name="20% - Ênfase6 8 3 2 2" xfId="11562"/>
    <cellStyle name="20% - Ênfase6 8 3 2 2 2" xfId="23682"/>
    <cellStyle name="20% - Ênfase6 8 3 2 2 3" xfId="35771"/>
    <cellStyle name="20% - Ênfase6 8 3 2 2 4" xfId="52129"/>
    <cellStyle name="20% - Ênfase6 8 3 2 3" xfId="17622"/>
    <cellStyle name="20% - Ênfase6 8 3 2 4" xfId="29712"/>
    <cellStyle name="20% - Ênfase6 8 3 2 5" xfId="43852"/>
    <cellStyle name="20% - Ênfase6 8 3 3" xfId="7528"/>
    <cellStyle name="20% - Ênfase6 8 3 3 2" xfId="13587"/>
    <cellStyle name="20% - Ênfase6 8 3 3 2 2" xfId="25707"/>
    <cellStyle name="20% - Ênfase6 8 3 3 2 3" xfId="37796"/>
    <cellStyle name="20% - Ênfase6 8 3 3 2 4" xfId="54154"/>
    <cellStyle name="20% - Ênfase6 8 3 3 3" xfId="19647"/>
    <cellStyle name="20% - Ênfase6 8 3 3 4" xfId="31737"/>
    <cellStyle name="20% - Ênfase6 8 3 3 5" xfId="45877"/>
    <cellStyle name="20% - Ênfase6 8 3 4" xfId="9532"/>
    <cellStyle name="20% - Ênfase6 8 3 4 2" xfId="21652"/>
    <cellStyle name="20% - Ênfase6 8 3 4 2 2" xfId="50095"/>
    <cellStyle name="20% - Ênfase6 8 3 4 3" xfId="33741"/>
    <cellStyle name="20% - Ênfase6 8 3 4 4" xfId="41818"/>
    <cellStyle name="20% - Ênfase6 8 3 5" xfId="15592"/>
    <cellStyle name="20% - Ênfase6 8 3 5 2" xfId="48046"/>
    <cellStyle name="20% - Ênfase6 8 3 6" xfId="27707"/>
    <cellStyle name="20% - Ênfase6 8 3 7" xfId="39797"/>
    <cellStyle name="20% - Ênfase6 8 3 8" xfId="3468"/>
    <cellStyle name="20% - Ênfase6 8 4" xfId="897"/>
    <cellStyle name="20% - Ênfase6 8 4 2" xfId="5007"/>
    <cellStyle name="20% - Ênfase6 8 4 2 2" xfId="11066"/>
    <cellStyle name="20% - Ênfase6 8 4 2 2 2" xfId="23186"/>
    <cellStyle name="20% - Ênfase6 8 4 2 2 3" xfId="35275"/>
    <cellStyle name="20% - Ênfase6 8 4 2 2 4" xfId="51633"/>
    <cellStyle name="20% - Ênfase6 8 4 2 3" xfId="17126"/>
    <cellStyle name="20% - Ênfase6 8 4 2 4" xfId="29216"/>
    <cellStyle name="20% - Ênfase6 8 4 2 5" xfId="43356"/>
    <cellStyle name="20% - Ênfase6 8 4 3" xfId="7032"/>
    <cellStyle name="20% - Ênfase6 8 4 3 2" xfId="13091"/>
    <cellStyle name="20% - Ênfase6 8 4 3 2 2" xfId="25211"/>
    <cellStyle name="20% - Ênfase6 8 4 3 2 3" xfId="37300"/>
    <cellStyle name="20% - Ênfase6 8 4 3 2 4" xfId="53658"/>
    <cellStyle name="20% - Ênfase6 8 4 3 3" xfId="19151"/>
    <cellStyle name="20% - Ênfase6 8 4 3 4" xfId="31241"/>
    <cellStyle name="20% - Ênfase6 8 4 3 5" xfId="45381"/>
    <cellStyle name="20% - Ênfase6 8 4 4" xfId="9036"/>
    <cellStyle name="20% - Ênfase6 8 4 4 2" xfId="21156"/>
    <cellStyle name="20% - Ênfase6 8 4 4 2 2" xfId="49590"/>
    <cellStyle name="20% - Ênfase6 8 4 4 3" xfId="33245"/>
    <cellStyle name="20% - Ênfase6 8 4 4 4" xfId="41313"/>
    <cellStyle name="20% - Ênfase6 8 4 5" xfId="15096"/>
    <cellStyle name="20% - Ênfase6 8 4 5 2" xfId="47542"/>
    <cellStyle name="20% - Ênfase6 8 4 6" xfId="27211"/>
    <cellStyle name="20% - Ênfase6 8 4 7" xfId="39301"/>
    <cellStyle name="20% - Ênfase6 8 4 8" xfId="2962"/>
    <cellStyle name="20% - Ênfase6 8 5" xfId="1949"/>
    <cellStyle name="20% - Ênfase6 8 5 2" xfId="6040"/>
    <cellStyle name="20% - Ênfase6 8 5 2 2" xfId="12099"/>
    <cellStyle name="20% - Ênfase6 8 5 2 2 2" xfId="24219"/>
    <cellStyle name="20% - Ênfase6 8 5 2 2 3" xfId="36308"/>
    <cellStyle name="20% - Ênfase6 8 5 2 2 4" xfId="52666"/>
    <cellStyle name="20% - Ênfase6 8 5 2 3" xfId="18159"/>
    <cellStyle name="20% - Ênfase6 8 5 2 4" xfId="30249"/>
    <cellStyle name="20% - Ênfase6 8 5 2 5" xfId="44389"/>
    <cellStyle name="20% - Ênfase6 8 5 3" xfId="8040"/>
    <cellStyle name="20% - Ênfase6 8 5 3 2" xfId="14099"/>
    <cellStyle name="20% - Ênfase6 8 5 3 2 2" xfId="26219"/>
    <cellStyle name="20% - Ênfase6 8 5 3 2 3" xfId="38308"/>
    <cellStyle name="20% - Ênfase6 8 5 3 2 4" xfId="54666"/>
    <cellStyle name="20% - Ênfase6 8 5 3 3" xfId="20159"/>
    <cellStyle name="20% - Ênfase6 8 5 3 4" xfId="32249"/>
    <cellStyle name="20% - Ênfase6 8 5 3 5" xfId="46389"/>
    <cellStyle name="20% - Ênfase6 8 5 4" xfId="10069"/>
    <cellStyle name="20% - Ênfase6 8 5 4 2" xfId="22189"/>
    <cellStyle name="20% - Ênfase6 8 5 4 2 2" xfId="50633"/>
    <cellStyle name="20% - Ênfase6 8 5 4 3" xfId="34278"/>
    <cellStyle name="20% - Ênfase6 8 5 4 4" xfId="42356"/>
    <cellStyle name="20% - Ênfase6 8 5 5" xfId="16129"/>
    <cellStyle name="20% - Ênfase6 8 5 5 2" xfId="48584"/>
    <cellStyle name="20% - Ênfase6 8 5 6" xfId="28219"/>
    <cellStyle name="20% - Ênfase6 8 5 7" xfId="40309"/>
    <cellStyle name="20% - Ênfase6 8 5 8" xfId="4007"/>
    <cellStyle name="20% - Ênfase6 8 6" xfId="4503"/>
    <cellStyle name="20% - Ênfase6 8 6 2" xfId="10563"/>
    <cellStyle name="20% - Ênfase6 8 6 2 2" xfId="22683"/>
    <cellStyle name="20% - Ênfase6 8 6 2 3" xfId="34772"/>
    <cellStyle name="20% - Ênfase6 8 6 2 4" xfId="51129"/>
    <cellStyle name="20% - Ênfase6 8 6 3" xfId="16623"/>
    <cellStyle name="20% - Ênfase6 8 6 4" xfId="28713"/>
    <cellStyle name="20% - Ênfase6 8 6 5" xfId="42852"/>
    <cellStyle name="20% - Ênfase6 8 7" xfId="6534"/>
    <cellStyle name="20% - Ênfase6 8 7 2" xfId="12593"/>
    <cellStyle name="20% - Ênfase6 8 7 2 2" xfId="24713"/>
    <cellStyle name="20% - Ênfase6 8 7 2 3" xfId="36802"/>
    <cellStyle name="20% - Ênfase6 8 7 2 4" xfId="53160"/>
    <cellStyle name="20% - Ênfase6 8 7 3" xfId="18653"/>
    <cellStyle name="20% - Ênfase6 8 7 4" xfId="30743"/>
    <cellStyle name="20% - Ênfase6 8 7 5" xfId="44883"/>
    <cellStyle name="20% - Ênfase6 8 8" xfId="8533"/>
    <cellStyle name="20% - Ênfase6 8 8 2" xfId="20653"/>
    <cellStyle name="20% - Ênfase6 8 8 2 2" xfId="49081"/>
    <cellStyle name="20% - Ênfase6 8 8 3" xfId="32742"/>
    <cellStyle name="20% - Ênfase6 8 8 4" xfId="40804"/>
    <cellStyle name="20% - Ênfase6 8 9" xfId="14593"/>
    <cellStyle name="20% - Ênfase6 8 9 2" xfId="47035"/>
    <cellStyle name="20% - Ênfase6 9" xfId="322"/>
    <cellStyle name="20% - Ênfase6 9 10" xfId="26716"/>
    <cellStyle name="20% - Ênfase6 9 11" xfId="38806"/>
    <cellStyle name="20% - Ênfase6 9 12" xfId="2457"/>
    <cellStyle name="20% - Ênfase6 9 2" xfId="39"/>
    <cellStyle name="20% - Ênfase6 9 2 10" xfId="38541"/>
    <cellStyle name="20% - Ênfase6 9 2 11" xfId="2190"/>
    <cellStyle name="20% - Ênfase6 9 2 2" xfId="1141"/>
    <cellStyle name="20% - Ênfase6 9 2 2 2" xfId="5240"/>
    <cellStyle name="20% - Ênfase6 9 2 2 2 2" xfId="11299"/>
    <cellStyle name="20% - Ênfase6 9 2 2 2 2 2" xfId="23419"/>
    <cellStyle name="20% - Ênfase6 9 2 2 2 2 3" xfId="35508"/>
    <cellStyle name="20% - Ênfase6 9 2 2 2 2 4" xfId="51866"/>
    <cellStyle name="20% - Ênfase6 9 2 2 2 3" xfId="17359"/>
    <cellStyle name="20% - Ênfase6 9 2 2 2 4" xfId="29449"/>
    <cellStyle name="20% - Ênfase6 9 2 2 2 5" xfId="43589"/>
    <cellStyle name="20% - Ênfase6 9 2 2 3" xfId="7265"/>
    <cellStyle name="20% - Ênfase6 9 2 2 3 2" xfId="13324"/>
    <cellStyle name="20% - Ênfase6 9 2 2 3 2 2" xfId="25444"/>
    <cellStyle name="20% - Ênfase6 9 2 2 3 2 3" xfId="37533"/>
    <cellStyle name="20% - Ênfase6 9 2 2 3 2 4" xfId="53891"/>
    <cellStyle name="20% - Ênfase6 9 2 2 3 3" xfId="19384"/>
    <cellStyle name="20% - Ênfase6 9 2 2 3 4" xfId="31474"/>
    <cellStyle name="20% - Ênfase6 9 2 2 3 5" xfId="45614"/>
    <cellStyle name="20% - Ênfase6 9 2 2 4" xfId="9269"/>
    <cellStyle name="20% - Ênfase6 9 2 2 4 2" xfId="21389"/>
    <cellStyle name="20% - Ênfase6 9 2 2 4 2 2" xfId="49831"/>
    <cellStyle name="20% - Ênfase6 9 2 2 4 3" xfId="33478"/>
    <cellStyle name="20% - Ênfase6 9 2 2 4 4" xfId="41554"/>
    <cellStyle name="20% - Ênfase6 9 2 2 5" xfId="15329"/>
    <cellStyle name="20% - Ênfase6 9 2 2 5 2" xfId="47782"/>
    <cellStyle name="20% - Ênfase6 9 2 2 6" xfId="27444"/>
    <cellStyle name="20% - Ênfase6 9 2 2 7" xfId="39534"/>
    <cellStyle name="20% - Ênfase6 9 2 2 8" xfId="3203"/>
    <cellStyle name="20% - Ênfase6 9 2 3" xfId="632"/>
    <cellStyle name="20% - Ênfase6 9 2 3 2" xfId="4745"/>
    <cellStyle name="20% - Ênfase6 9 2 3 2 2" xfId="10804"/>
    <cellStyle name="20% - Ênfase6 9 2 3 2 2 2" xfId="22924"/>
    <cellStyle name="20% - Ênfase6 9 2 3 2 2 3" xfId="35013"/>
    <cellStyle name="20% - Ênfase6 9 2 3 2 2 4" xfId="51371"/>
    <cellStyle name="20% - Ênfase6 9 2 3 2 3" xfId="16864"/>
    <cellStyle name="20% - Ênfase6 9 2 3 2 4" xfId="28954"/>
    <cellStyle name="20% - Ênfase6 9 2 3 2 5" xfId="43094"/>
    <cellStyle name="20% - Ênfase6 9 2 3 3" xfId="6770"/>
    <cellStyle name="20% - Ênfase6 9 2 3 3 2" xfId="12829"/>
    <cellStyle name="20% - Ênfase6 9 2 3 3 2 2" xfId="24949"/>
    <cellStyle name="20% - Ênfase6 9 2 3 3 2 3" xfId="37038"/>
    <cellStyle name="20% - Ênfase6 9 2 3 3 2 4" xfId="53396"/>
    <cellStyle name="20% - Ênfase6 9 2 3 3 3" xfId="18889"/>
    <cellStyle name="20% - Ênfase6 9 2 3 3 4" xfId="30979"/>
    <cellStyle name="20% - Ênfase6 9 2 3 3 5" xfId="45119"/>
    <cellStyle name="20% - Ênfase6 9 2 3 4" xfId="8774"/>
    <cellStyle name="20% - Ênfase6 9 2 3 4 2" xfId="20894"/>
    <cellStyle name="20% - Ênfase6 9 2 3 4 2 2" xfId="49326"/>
    <cellStyle name="20% - Ênfase6 9 2 3 4 3" xfId="32983"/>
    <cellStyle name="20% - Ênfase6 9 2 3 4 4" xfId="41049"/>
    <cellStyle name="20% - Ênfase6 9 2 3 5" xfId="14834"/>
    <cellStyle name="20% - Ênfase6 9 2 3 5 2" xfId="47278"/>
    <cellStyle name="20% - Ênfase6 9 2 3 6" xfId="26949"/>
    <cellStyle name="20% - Ênfase6 9 2 3 7" xfId="39039"/>
    <cellStyle name="20% - Ênfase6 9 2 3 8" xfId="2697"/>
    <cellStyle name="20% - Ênfase6 9 2 4" xfId="1686"/>
    <cellStyle name="20% - Ênfase6 9 2 4 2" xfId="5778"/>
    <cellStyle name="20% - Ênfase6 9 2 4 2 2" xfId="11837"/>
    <cellStyle name="20% - Ênfase6 9 2 4 2 2 2" xfId="23957"/>
    <cellStyle name="20% - Ênfase6 9 2 4 2 2 3" xfId="36046"/>
    <cellStyle name="20% - Ênfase6 9 2 4 2 2 4" xfId="52404"/>
    <cellStyle name="20% - Ênfase6 9 2 4 2 3" xfId="17897"/>
    <cellStyle name="20% - Ênfase6 9 2 4 2 4" xfId="29987"/>
    <cellStyle name="20% - Ênfase6 9 2 4 2 5" xfId="44127"/>
    <cellStyle name="20% - Ênfase6 9 2 4 3" xfId="7778"/>
    <cellStyle name="20% - Ênfase6 9 2 4 3 2" xfId="13837"/>
    <cellStyle name="20% - Ênfase6 9 2 4 3 2 2" xfId="25957"/>
    <cellStyle name="20% - Ênfase6 9 2 4 3 2 3" xfId="38046"/>
    <cellStyle name="20% - Ênfase6 9 2 4 3 2 4" xfId="54404"/>
    <cellStyle name="20% - Ênfase6 9 2 4 3 3" xfId="19897"/>
    <cellStyle name="20% - Ênfase6 9 2 4 3 4" xfId="31987"/>
    <cellStyle name="20% - Ênfase6 9 2 4 3 5" xfId="46127"/>
    <cellStyle name="20% - Ênfase6 9 2 4 4" xfId="9807"/>
    <cellStyle name="20% - Ênfase6 9 2 4 4 2" xfId="21927"/>
    <cellStyle name="20% - Ênfase6 9 2 4 4 2 2" xfId="50370"/>
    <cellStyle name="20% - Ênfase6 9 2 4 4 3" xfId="34016"/>
    <cellStyle name="20% - Ênfase6 9 2 4 4 4" xfId="42093"/>
    <cellStyle name="20% - Ênfase6 9 2 4 5" xfId="15867"/>
    <cellStyle name="20% - Ênfase6 9 2 4 5 2" xfId="48321"/>
    <cellStyle name="20% - Ênfase6 9 2 4 6" xfId="27957"/>
    <cellStyle name="20% - Ênfase6 9 2 4 7" xfId="40047"/>
    <cellStyle name="20% - Ênfase6 9 2 4 8" xfId="3744"/>
    <cellStyle name="20% - Ênfase6 9 2 5" xfId="4241"/>
    <cellStyle name="20% - Ênfase6 9 2 5 2" xfId="10301"/>
    <cellStyle name="20% - Ênfase6 9 2 5 2 2" xfId="22421"/>
    <cellStyle name="20% - Ênfase6 9 2 5 2 3" xfId="34510"/>
    <cellStyle name="20% - Ênfase6 9 2 5 2 4" xfId="50867"/>
    <cellStyle name="20% - Ênfase6 9 2 5 3" xfId="16361"/>
    <cellStyle name="20% - Ênfase6 9 2 5 4" xfId="28451"/>
    <cellStyle name="20% - Ênfase6 9 2 5 5" xfId="42590"/>
    <cellStyle name="20% - Ênfase6 9 2 6" xfId="6272"/>
    <cellStyle name="20% - Ênfase6 9 2 6 2" xfId="12331"/>
    <cellStyle name="20% - Ênfase6 9 2 6 2 2" xfId="24451"/>
    <cellStyle name="20% - Ênfase6 9 2 6 2 3" xfId="36540"/>
    <cellStyle name="20% - Ênfase6 9 2 6 2 4" xfId="52898"/>
    <cellStyle name="20% - Ênfase6 9 2 6 3" xfId="18391"/>
    <cellStyle name="20% - Ênfase6 9 2 6 4" xfId="30481"/>
    <cellStyle name="20% - Ênfase6 9 2 6 5" xfId="44621"/>
    <cellStyle name="20% - Ênfase6 9 2 7" xfId="8271"/>
    <cellStyle name="20% - Ênfase6 9 2 7 2" xfId="20391"/>
    <cellStyle name="20% - Ênfase6 9 2 7 2 2" xfId="48817"/>
    <cellStyle name="20% - Ênfase6 9 2 7 3" xfId="32480"/>
    <cellStyle name="20% - Ênfase6 9 2 7 4" xfId="40540"/>
    <cellStyle name="20% - Ênfase6 9 2 8" xfId="14331"/>
    <cellStyle name="20% - Ênfase6 9 2 8 2" xfId="46772"/>
    <cellStyle name="20% - Ênfase6 9 2 9" xfId="26451"/>
    <cellStyle name="20% - Ênfase6 9 3" xfId="1409"/>
    <cellStyle name="20% - Ênfase6 9 3 2" xfId="5506"/>
    <cellStyle name="20% - Ênfase6 9 3 2 2" xfId="11565"/>
    <cellStyle name="20% - Ênfase6 9 3 2 2 2" xfId="23685"/>
    <cellStyle name="20% - Ênfase6 9 3 2 2 3" xfId="35774"/>
    <cellStyle name="20% - Ênfase6 9 3 2 2 4" xfId="52132"/>
    <cellStyle name="20% - Ênfase6 9 3 2 3" xfId="17625"/>
    <cellStyle name="20% - Ênfase6 9 3 2 4" xfId="29715"/>
    <cellStyle name="20% - Ênfase6 9 3 2 5" xfId="43855"/>
    <cellStyle name="20% - Ênfase6 9 3 3" xfId="7531"/>
    <cellStyle name="20% - Ênfase6 9 3 3 2" xfId="13590"/>
    <cellStyle name="20% - Ênfase6 9 3 3 2 2" xfId="25710"/>
    <cellStyle name="20% - Ênfase6 9 3 3 2 3" xfId="37799"/>
    <cellStyle name="20% - Ênfase6 9 3 3 2 4" xfId="54157"/>
    <cellStyle name="20% - Ênfase6 9 3 3 3" xfId="19650"/>
    <cellStyle name="20% - Ênfase6 9 3 3 4" xfId="31740"/>
    <cellStyle name="20% - Ênfase6 9 3 3 5" xfId="45880"/>
    <cellStyle name="20% - Ênfase6 9 3 4" xfId="9535"/>
    <cellStyle name="20% - Ênfase6 9 3 4 2" xfId="21655"/>
    <cellStyle name="20% - Ênfase6 9 3 4 2 2" xfId="50098"/>
    <cellStyle name="20% - Ênfase6 9 3 4 3" xfId="33744"/>
    <cellStyle name="20% - Ênfase6 9 3 4 4" xfId="41821"/>
    <cellStyle name="20% - Ênfase6 9 3 5" xfId="15595"/>
    <cellStyle name="20% - Ênfase6 9 3 5 2" xfId="48049"/>
    <cellStyle name="20% - Ênfase6 9 3 6" xfId="27710"/>
    <cellStyle name="20% - Ênfase6 9 3 7" xfId="39800"/>
    <cellStyle name="20% - Ênfase6 9 3 8" xfId="3471"/>
    <cellStyle name="20% - Ênfase6 9 4" xfId="900"/>
    <cellStyle name="20% - Ênfase6 9 4 2" xfId="5010"/>
    <cellStyle name="20% - Ênfase6 9 4 2 2" xfId="11069"/>
    <cellStyle name="20% - Ênfase6 9 4 2 2 2" xfId="23189"/>
    <cellStyle name="20% - Ênfase6 9 4 2 2 3" xfId="35278"/>
    <cellStyle name="20% - Ênfase6 9 4 2 2 4" xfId="51636"/>
    <cellStyle name="20% - Ênfase6 9 4 2 3" xfId="17129"/>
    <cellStyle name="20% - Ênfase6 9 4 2 4" xfId="29219"/>
    <cellStyle name="20% - Ênfase6 9 4 2 5" xfId="43359"/>
    <cellStyle name="20% - Ênfase6 9 4 3" xfId="7035"/>
    <cellStyle name="20% - Ênfase6 9 4 3 2" xfId="13094"/>
    <cellStyle name="20% - Ênfase6 9 4 3 2 2" xfId="25214"/>
    <cellStyle name="20% - Ênfase6 9 4 3 2 3" xfId="37303"/>
    <cellStyle name="20% - Ênfase6 9 4 3 2 4" xfId="53661"/>
    <cellStyle name="20% - Ênfase6 9 4 3 3" xfId="19154"/>
    <cellStyle name="20% - Ênfase6 9 4 3 4" xfId="31244"/>
    <cellStyle name="20% - Ênfase6 9 4 3 5" xfId="45384"/>
    <cellStyle name="20% - Ênfase6 9 4 4" xfId="9039"/>
    <cellStyle name="20% - Ênfase6 9 4 4 2" xfId="21159"/>
    <cellStyle name="20% - Ênfase6 9 4 4 2 2" xfId="49593"/>
    <cellStyle name="20% - Ênfase6 9 4 4 3" xfId="33248"/>
    <cellStyle name="20% - Ênfase6 9 4 4 4" xfId="41316"/>
    <cellStyle name="20% - Ênfase6 9 4 5" xfId="15099"/>
    <cellStyle name="20% - Ênfase6 9 4 5 2" xfId="47545"/>
    <cellStyle name="20% - Ênfase6 9 4 6" xfId="27214"/>
    <cellStyle name="20% - Ênfase6 9 4 7" xfId="39304"/>
    <cellStyle name="20% - Ênfase6 9 4 8" xfId="2965"/>
    <cellStyle name="20% - Ênfase6 9 5" xfId="1952"/>
    <cellStyle name="20% - Ênfase6 9 5 2" xfId="6043"/>
    <cellStyle name="20% - Ênfase6 9 5 2 2" xfId="12102"/>
    <cellStyle name="20% - Ênfase6 9 5 2 2 2" xfId="24222"/>
    <cellStyle name="20% - Ênfase6 9 5 2 2 3" xfId="36311"/>
    <cellStyle name="20% - Ênfase6 9 5 2 2 4" xfId="52669"/>
    <cellStyle name="20% - Ênfase6 9 5 2 3" xfId="18162"/>
    <cellStyle name="20% - Ênfase6 9 5 2 4" xfId="30252"/>
    <cellStyle name="20% - Ênfase6 9 5 2 5" xfId="44392"/>
    <cellStyle name="20% - Ênfase6 9 5 3" xfId="8043"/>
    <cellStyle name="20% - Ênfase6 9 5 3 2" xfId="14102"/>
    <cellStyle name="20% - Ênfase6 9 5 3 2 2" xfId="26222"/>
    <cellStyle name="20% - Ênfase6 9 5 3 2 3" xfId="38311"/>
    <cellStyle name="20% - Ênfase6 9 5 3 2 4" xfId="54669"/>
    <cellStyle name="20% - Ênfase6 9 5 3 3" xfId="20162"/>
    <cellStyle name="20% - Ênfase6 9 5 3 4" xfId="32252"/>
    <cellStyle name="20% - Ênfase6 9 5 3 5" xfId="46392"/>
    <cellStyle name="20% - Ênfase6 9 5 4" xfId="10072"/>
    <cellStyle name="20% - Ênfase6 9 5 4 2" xfId="22192"/>
    <cellStyle name="20% - Ênfase6 9 5 4 2 2" xfId="50636"/>
    <cellStyle name="20% - Ênfase6 9 5 4 3" xfId="34281"/>
    <cellStyle name="20% - Ênfase6 9 5 4 4" xfId="42359"/>
    <cellStyle name="20% - Ênfase6 9 5 5" xfId="16132"/>
    <cellStyle name="20% - Ênfase6 9 5 5 2" xfId="48587"/>
    <cellStyle name="20% - Ênfase6 9 5 6" xfId="28222"/>
    <cellStyle name="20% - Ênfase6 9 5 7" xfId="40312"/>
    <cellStyle name="20% - Ênfase6 9 5 8" xfId="4010"/>
    <cellStyle name="20% - Ênfase6 9 6" xfId="4506"/>
    <cellStyle name="20% - Ênfase6 9 6 2" xfId="10566"/>
    <cellStyle name="20% - Ênfase6 9 6 2 2" xfId="22686"/>
    <cellStyle name="20% - Ênfase6 9 6 2 3" xfId="34775"/>
    <cellStyle name="20% - Ênfase6 9 6 2 4" xfId="51132"/>
    <cellStyle name="20% - Ênfase6 9 6 3" xfId="16626"/>
    <cellStyle name="20% - Ênfase6 9 6 4" xfId="28716"/>
    <cellStyle name="20% - Ênfase6 9 6 5" xfId="42855"/>
    <cellStyle name="20% - Ênfase6 9 7" xfId="6537"/>
    <cellStyle name="20% - Ênfase6 9 7 2" xfId="12596"/>
    <cellStyle name="20% - Ênfase6 9 7 2 2" xfId="24716"/>
    <cellStyle name="20% - Ênfase6 9 7 2 3" xfId="36805"/>
    <cellStyle name="20% - Ênfase6 9 7 2 4" xfId="53163"/>
    <cellStyle name="20% - Ênfase6 9 7 3" xfId="18656"/>
    <cellStyle name="20% - Ênfase6 9 7 4" xfId="30746"/>
    <cellStyle name="20% - Ênfase6 9 7 5" xfId="44886"/>
    <cellStyle name="20% - Ênfase6 9 8" xfId="8536"/>
    <cellStyle name="20% - Ênfase6 9 8 2" xfId="20656"/>
    <cellStyle name="20% - Ênfase6 9 8 2 2" xfId="49084"/>
    <cellStyle name="20% - Ênfase6 9 8 3" xfId="32745"/>
    <cellStyle name="20% - Ênfase6 9 8 4" xfId="40807"/>
    <cellStyle name="20% - Ênfase6 9 9" xfId="14596"/>
    <cellStyle name="20% - Ênfase6 9 9 2" xfId="47038"/>
    <cellStyle name="40% - Ênfase1 10" xfId="324"/>
    <cellStyle name="40% - Ênfase1 10 10" xfId="26718"/>
    <cellStyle name="40% - Ênfase1 10 11" xfId="38808"/>
    <cellStyle name="40% - Ênfase1 10 12" xfId="2459"/>
    <cellStyle name="40% - Ênfase1 10 2" xfId="325"/>
    <cellStyle name="40% - Ênfase1 10 2 10" xfId="38809"/>
    <cellStyle name="40% - Ênfase1 10 2 11" xfId="2460"/>
    <cellStyle name="40% - Ênfase1 10 2 2" xfId="1412"/>
    <cellStyle name="40% - Ênfase1 10 2 2 2" xfId="5509"/>
    <cellStyle name="40% - Ênfase1 10 2 2 2 2" xfId="11568"/>
    <cellStyle name="40% - Ênfase1 10 2 2 2 2 2" xfId="23688"/>
    <cellStyle name="40% - Ênfase1 10 2 2 2 2 3" xfId="35777"/>
    <cellStyle name="40% - Ênfase1 10 2 2 2 2 4" xfId="52135"/>
    <cellStyle name="40% - Ênfase1 10 2 2 2 3" xfId="17628"/>
    <cellStyle name="40% - Ênfase1 10 2 2 2 4" xfId="29718"/>
    <cellStyle name="40% - Ênfase1 10 2 2 2 5" xfId="43858"/>
    <cellStyle name="40% - Ênfase1 10 2 2 3" xfId="7534"/>
    <cellStyle name="40% - Ênfase1 10 2 2 3 2" xfId="13593"/>
    <cellStyle name="40% - Ênfase1 10 2 2 3 2 2" xfId="25713"/>
    <cellStyle name="40% - Ênfase1 10 2 2 3 2 3" xfId="37802"/>
    <cellStyle name="40% - Ênfase1 10 2 2 3 2 4" xfId="54160"/>
    <cellStyle name="40% - Ênfase1 10 2 2 3 3" xfId="19653"/>
    <cellStyle name="40% - Ênfase1 10 2 2 3 4" xfId="31743"/>
    <cellStyle name="40% - Ênfase1 10 2 2 3 5" xfId="45883"/>
    <cellStyle name="40% - Ênfase1 10 2 2 4" xfId="9538"/>
    <cellStyle name="40% - Ênfase1 10 2 2 4 2" xfId="21658"/>
    <cellStyle name="40% - Ênfase1 10 2 2 4 2 2" xfId="50101"/>
    <cellStyle name="40% - Ênfase1 10 2 2 4 3" xfId="33747"/>
    <cellStyle name="40% - Ênfase1 10 2 2 4 4" xfId="41824"/>
    <cellStyle name="40% - Ênfase1 10 2 2 5" xfId="15598"/>
    <cellStyle name="40% - Ênfase1 10 2 2 5 2" xfId="48052"/>
    <cellStyle name="40% - Ênfase1 10 2 2 6" xfId="27713"/>
    <cellStyle name="40% - Ênfase1 10 2 2 7" xfId="39803"/>
    <cellStyle name="40% - Ênfase1 10 2 2 8" xfId="3474"/>
    <cellStyle name="40% - Ênfase1 10 2 3" xfId="903"/>
    <cellStyle name="40% - Ênfase1 10 2 3 2" xfId="5013"/>
    <cellStyle name="40% - Ênfase1 10 2 3 2 2" xfId="11072"/>
    <cellStyle name="40% - Ênfase1 10 2 3 2 2 2" xfId="23192"/>
    <cellStyle name="40% - Ênfase1 10 2 3 2 2 3" xfId="35281"/>
    <cellStyle name="40% - Ênfase1 10 2 3 2 2 4" xfId="51639"/>
    <cellStyle name="40% - Ênfase1 10 2 3 2 3" xfId="17132"/>
    <cellStyle name="40% - Ênfase1 10 2 3 2 4" xfId="29222"/>
    <cellStyle name="40% - Ênfase1 10 2 3 2 5" xfId="43362"/>
    <cellStyle name="40% - Ênfase1 10 2 3 3" xfId="7038"/>
    <cellStyle name="40% - Ênfase1 10 2 3 3 2" xfId="13097"/>
    <cellStyle name="40% - Ênfase1 10 2 3 3 2 2" xfId="25217"/>
    <cellStyle name="40% - Ênfase1 10 2 3 3 2 3" xfId="37306"/>
    <cellStyle name="40% - Ênfase1 10 2 3 3 2 4" xfId="53664"/>
    <cellStyle name="40% - Ênfase1 10 2 3 3 3" xfId="19157"/>
    <cellStyle name="40% - Ênfase1 10 2 3 3 4" xfId="31247"/>
    <cellStyle name="40% - Ênfase1 10 2 3 3 5" xfId="45387"/>
    <cellStyle name="40% - Ênfase1 10 2 3 4" xfId="9042"/>
    <cellStyle name="40% - Ênfase1 10 2 3 4 2" xfId="21162"/>
    <cellStyle name="40% - Ênfase1 10 2 3 4 2 2" xfId="49596"/>
    <cellStyle name="40% - Ênfase1 10 2 3 4 3" xfId="33251"/>
    <cellStyle name="40% - Ênfase1 10 2 3 4 4" xfId="41319"/>
    <cellStyle name="40% - Ênfase1 10 2 3 5" xfId="15102"/>
    <cellStyle name="40% - Ênfase1 10 2 3 5 2" xfId="47548"/>
    <cellStyle name="40% - Ênfase1 10 2 3 6" xfId="27217"/>
    <cellStyle name="40% - Ênfase1 10 2 3 7" xfId="39307"/>
    <cellStyle name="40% - Ênfase1 10 2 3 8" xfId="2968"/>
    <cellStyle name="40% - Ênfase1 10 2 4" xfId="1955"/>
    <cellStyle name="40% - Ênfase1 10 2 4 2" xfId="6046"/>
    <cellStyle name="40% - Ênfase1 10 2 4 2 2" xfId="12105"/>
    <cellStyle name="40% - Ênfase1 10 2 4 2 2 2" xfId="24225"/>
    <cellStyle name="40% - Ênfase1 10 2 4 2 2 3" xfId="36314"/>
    <cellStyle name="40% - Ênfase1 10 2 4 2 2 4" xfId="52672"/>
    <cellStyle name="40% - Ênfase1 10 2 4 2 3" xfId="18165"/>
    <cellStyle name="40% - Ênfase1 10 2 4 2 4" xfId="30255"/>
    <cellStyle name="40% - Ênfase1 10 2 4 2 5" xfId="44395"/>
    <cellStyle name="40% - Ênfase1 10 2 4 3" xfId="8046"/>
    <cellStyle name="40% - Ênfase1 10 2 4 3 2" xfId="14105"/>
    <cellStyle name="40% - Ênfase1 10 2 4 3 2 2" xfId="26225"/>
    <cellStyle name="40% - Ênfase1 10 2 4 3 2 3" xfId="38314"/>
    <cellStyle name="40% - Ênfase1 10 2 4 3 2 4" xfId="54672"/>
    <cellStyle name="40% - Ênfase1 10 2 4 3 3" xfId="20165"/>
    <cellStyle name="40% - Ênfase1 10 2 4 3 4" xfId="32255"/>
    <cellStyle name="40% - Ênfase1 10 2 4 3 5" xfId="46395"/>
    <cellStyle name="40% - Ênfase1 10 2 4 4" xfId="10075"/>
    <cellStyle name="40% - Ênfase1 10 2 4 4 2" xfId="22195"/>
    <cellStyle name="40% - Ênfase1 10 2 4 4 2 2" xfId="50639"/>
    <cellStyle name="40% - Ênfase1 10 2 4 4 3" xfId="34284"/>
    <cellStyle name="40% - Ênfase1 10 2 4 4 4" xfId="42362"/>
    <cellStyle name="40% - Ênfase1 10 2 4 5" xfId="16135"/>
    <cellStyle name="40% - Ênfase1 10 2 4 5 2" xfId="48590"/>
    <cellStyle name="40% - Ênfase1 10 2 4 6" xfId="28225"/>
    <cellStyle name="40% - Ênfase1 10 2 4 7" xfId="40315"/>
    <cellStyle name="40% - Ênfase1 10 2 4 8" xfId="4013"/>
    <cellStyle name="40% - Ênfase1 10 2 5" xfId="4509"/>
    <cellStyle name="40% - Ênfase1 10 2 5 2" xfId="10569"/>
    <cellStyle name="40% - Ênfase1 10 2 5 2 2" xfId="22689"/>
    <cellStyle name="40% - Ênfase1 10 2 5 2 3" xfId="34778"/>
    <cellStyle name="40% - Ênfase1 10 2 5 2 4" xfId="51135"/>
    <cellStyle name="40% - Ênfase1 10 2 5 3" xfId="16629"/>
    <cellStyle name="40% - Ênfase1 10 2 5 4" xfId="28719"/>
    <cellStyle name="40% - Ênfase1 10 2 5 5" xfId="42858"/>
    <cellStyle name="40% - Ênfase1 10 2 6" xfId="6540"/>
    <cellStyle name="40% - Ênfase1 10 2 6 2" xfId="12599"/>
    <cellStyle name="40% - Ênfase1 10 2 6 2 2" xfId="24719"/>
    <cellStyle name="40% - Ênfase1 10 2 6 2 3" xfId="36808"/>
    <cellStyle name="40% - Ênfase1 10 2 6 2 4" xfId="53166"/>
    <cellStyle name="40% - Ênfase1 10 2 6 3" xfId="18659"/>
    <cellStyle name="40% - Ênfase1 10 2 6 4" xfId="30749"/>
    <cellStyle name="40% - Ênfase1 10 2 6 5" xfId="44889"/>
    <cellStyle name="40% - Ênfase1 10 2 7" xfId="8539"/>
    <cellStyle name="40% - Ênfase1 10 2 7 2" xfId="20659"/>
    <cellStyle name="40% - Ênfase1 10 2 7 2 2" xfId="49087"/>
    <cellStyle name="40% - Ênfase1 10 2 7 3" xfId="32748"/>
    <cellStyle name="40% - Ênfase1 10 2 7 4" xfId="40810"/>
    <cellStyle name="40% - Ênfase1 10 2 8" xfId="14599"/>
    <cellStyle name="40% - Ênfase1 10 2 8 2" xfId="47041"/>
    <cellStyle name="40% - Ênfase1 10 2 9" xfId="26719"/>
    <cellStyle name="40% - Ênfase1 10 3" xfId="1411"/>
    <cellStyle name="40% - Ênfase1 10 3 2" xfId="5508"/>
    <cellStyle name="40% - Ênfase1 10 3 2 2" xfId="11567"/>
    <cellStyle name="40% - Ênfase1 10 3 2 2 2" xfId="23687"/>
    <cellStyle name="40% - Ênfase1 10 3 2 2 3" xfId="35776"/>
    <cellStyle name="40% - Ênfase1 10 3 2 2 4" xfId="52134"/>
    <cellStyle name="40% - Ênfase1 10 3 2 3" xfId="17627"/>
    <cellStyle name="40% - Ênfase1 10 3 2 4" xfId="29717"/>
    <cellStyle name="40% - Ênfase1 10 3 2 5" xfId="43857"/>
    <cellStyle name="40% - Ênfase1 10 3 3" xfId="7533"/>
    <cellStyle name="40% - Ênfase1 10 3 3 2" xfId="13592"/>
    <cellStyle name="40% - Ênfase1 10 3 3 2 2" xfId="25712"/>
    <cellStyle name="40% - Ênfase1 10 3 3 2 3" xfId="37801"/>
    <cellStyle name="40% - Ênfase1 10 3 3 2 4" xfId="54159"/>
    <cellStyle name="40% - Ênfase1 10 3 3 3" xfId="19652"/>
    <cellStyle name="40% - Ênfase1 10 3 3 4" xfId="31742"/>
    <cellStyle name="40% - Ênfase1 10 3 3 5" xfId="45882"/>
    <cellStyle name="40% - Ênfase1 10 3 4" xfId="9537"/>
    <cellStyle name="40% - Ênfase1 10 3 4 2" xfId="21657"/>
    <cellStyle name="40% - Ênfase1 10 3 4 2 2" xfId="50100"/>
    <cellStyle name="40% - Ênfase1 10 3 4 3" xfId="33746"/>
    <cellStyle name="40% - Ênfase1 10 3 4 4" xfId="41823"/>
    <cellStyle name="40% - Ênfase1 10 3 5" xfId="15597"/>
    <cellStyle name="40% - Ênfase1 10 3 5 2" xfId="48051"/>
    <cellStyle name="40% - Ênfase1 10 3 6" xfId="27712"/>
    <cellStyle name="40% - Ênfase1 10 3 7" xfId="39802"/>
    <cellStyle name="40% - Ênfase1 10 3 8" xfId="3473"/>
    <cellStyle name="40% - Ênfase1 10 4" xfId="902"/>
    <cellStyle name="40% - Ênfase1 10 4 2" xfId="5012"/>
    <cellStyle name="40% - Ênfase1 10 4 2 2" xfId="11071"/>
    <cellStyle name="40% - Ênfase1 10 4 2 2 2" xfId="23191"/>
    <cellStyle name="40% - Ênfase1 10 4 2 2 3" xfId="35280"/>
    <cellStyle name="40% - Ênfase1 10 4 2 2 4" xfId="51638"/>
    <cellStyle name="40% - Ênfase1 10 4 2 3" xfId="17131"/>
    <cellStyle name="40% - Ênfase1 10 4 2 4" xfId="29221"/>
    <cellStyle name="40% - Ênfase1 10 4 2 5" xfId="43361"/>
    <cellStyle name="40% - Ênfase1 10 4 3" xfId="7037"/>
    <cellStyle name="40% - Ênfase1 10 4 3 2" xfId="13096"/>
    <cellStyle name="40% - Ênfase1 10 4 3 2 2" xfId="25216"/>
    <cellStyle name="40% - Ênfase1 10 4 3 2 3" xfId="37305"/>
    <cellStyle name="40% - Ênfase1 10 4 3 2 4" xfId="53663"/>
    <cellStyle name="40% - Ênfase1 10 4 3 3" xfId="19156"/>
    <cellStyle name="40% - Ênfase1 10 4 3 4" xfId="31246"/>
    <cellStyle name="40% - Ênfase1 10 4 3 5" xfId="45386"/>
    <cellStyle name="40% - Ênfase1 10 4 4" xfId="9041"/>
    <cellStyle name="40% - Ênfase1 10 4 4 2" xfId="21161"/>
    <cellStyle name="40% - Ênfase1 10 4 4 2 2" xfId="49595"/>
    <cellStyle name="40% - Ênfase1 10 4 4 3" xfId="33250"/>
    <cellStyle name="40% - Ênfase1 10 4 4 4" xfId="41318"/>
    <cellStyle name="40% - Ênfase1 10 4 5" xfId="15101"/>
    <cellStyle name="40% - Ênfase1 10 4 5 2" xfId="47547"/>
    <cellStyle name="40% - Ênfase1 10 4 6" xfId="27216"/>
    <cellStyle name="40% - Ênfase1 10 4 7" xfId="39306"/>
    <cellStyle name="40% - Ênfase1 10 4 8" xfId="2967"/>
    <cellStyle name="40% - Ênfase1 10 5" xfId="1954"/>
    <cellStyle name="40% - Ênfase1 10 5 2" xfId="6045"/>
    <cellStyle name="40% - Ênfase1 10 5 2 2" xfId="12104"/>
    <cellStyle name="40% - Ênfase1 10 5 2 2 2" xfId="24224"/>
    <cellStyle name="40% - Ênfase1 10 5 2 2 3" xfId="36313"/>
    <cellStyle name="40% - Ênfase1 10 5 2 2 4" xfId="52671"/>
    <cellStyle name="40% - Ênfase1 10 5 2 3" xfId="18164"/>
    <cellStyle name="40% - Ênfase1 10 5 2 4" xfId="30254"/>
    <cellStyle name="40% - Ênfase1 10 5 2 5" xfId="44394"/>
    <cellStyle name="40% - Ênfase1 10 5 3" xfId="8045"/>
    <cellStyle name="40% - Ênfase1 10 5 3 2" xfId="14104"/>
    <cellStyle name="40% - Ênfase1 10 5 3 2 2" xfId="26224"/>
    <cellStyle name="40% - Ênfase1 10 5 3 2 3" xfId="38313"/>
    <cellStyle name="40% - Ênfase1 10 5 3 2 4" xfId="54671"/>
    <cellStyle name="40% - Ênfase1 10 5 3 3" xfId="20164"/>
    <cellStyle name="40% - Ênfase1 10 5 3 4" xfId="32254"/>
    <cellStyle name="40% - Ênfase1 10 5 3 5" xfId="46394"/>
    <cellStyle name="40% - Ênfase1 10 5 4" xfId="10074"/>
    <cellStyle name="40% - Ênfase1 10 5 4 2" xfId="22194"/>
    <cellStyle name="40% - Ênfase1 10 5 4 2 2" xfId="50638"/>
    <cellStyle name="40% - Ênfase1 10 5 4 3" xfId="34283"/>
    <cellStyle name="40% - Ênfase1 10 5 4 4" xfId="42361"/>
    <cellStyle name="40% - Ênfase1 10 5 5" xfId="16134"/>
    <cellStyle name="40% - Ênfase1 10 5 5 2" xfId="48589"/>
    <cellStyle name="40% - Ênfase1 10 5 6" xfId="28224"/>
    <cellStyle name="40% - Ênfase1 10 5 7" xfId="40314"/>
    <cellStyle name="40% - Ênfase1 10 5 8" xfId="4012"/>
    <cellStyle name="40% - Ênfase1 10 6" xfId="4508"/>
    <cellStyle name="40% - Ênfase1 10 6 2" xfId="10568"/>
    <cellStyle name="40% - Ênfase1 10 6 2 2" xfId="22688"/>
    <cellStyle name="40% - Ênfase1 10 6 2 3" xfId="34777"/>
    <cellStyle name="40% - Ênfase1 10 6 2 4" xfId="51134"/>
    <cellStyle name="40% - Ênfase1 10 6 3" xfId="16628"/>
    <cellStyle name="40% - Ênfase1 10 6 4" xfId="28718"/>
    <cellStyle name="40% - Ênfase1 10 6 5" xfId="42857"/>
    <cellStyle name="40% - Ênfase1 10 7" xfId="6539"/>
    <cellStyle name="40% - Ênfase1 10 7 2" xfId="12598"/>
    <cellStyle name="40% - Ênfase1 10 7 2 2" xfId="24718"/>
    <cellStyle name="40% - Ênfase1 10 7 2 3" xfId="36807"/>
    <cellStyle name="40% - Ênfase1 10 7 2 4" xfId="53165"/>
    <cellStyle name="40% - Ênfase1 10 7 3" xfId="18658"/>
    <cellStyle name="40% - Ênfase1 10 7 4" xfId="30748"/>
    <cellStyle name="40% - Ênfase1 10 7 5" xfId="44888"/>
    <cellStyle name="40% - Ênfase1 10 8" xfId="8538"/>
    <cellStyle name="40% - Ênfase1 10 8 2" xfId="20658"/>
    <cellStyle name="40% - Ênfase1 10 8 2 2" xfId="49086"/>
    <cellStyle name="40% - Ênfase1 10 8 3" xfId="32747"/>
    <cellStyle name="40% - Ênfase1 10 8 4" xfId="40809"/>
    <cellStyle name="40% - Ênfase1 10 9" xfId="14598"/>
    <cellStyle name="40% - Ênfase1 10 9 2" xfId="47040"/>
    <cellStyle name="40% - Ênfase1 11" xfId="326"/>
    <cellStyle name="40% - Ênfase1 11 10" xfId="26720"/>
    <cellStyle name="40% - Ênfase1 11 11" xfId="38810"/>
    <cellStyle name="40% - Ênfase1 11 12" xfId="2461"/>
    <cellStyle name="40% - Ênfase1 11 2" xfId="327"/>
    <cellStyle name="40% - Ênfase1 11 2 10" xfId="38811"/>
    <cellStyle name="40% - Ênfase1 11 2 11" xfId="2462"/>
    <cellStyle name="40% - Ênfase1 11 2 2" xfId="1414"/>
    <cellStyle name="40% - Ênfase1 11 2 2 2" xfId="5511"/>
    <cellStyle name="40% - Ênfase1 11 2 2 2 2" xfId="11570"/>
    <cellStyle name="40% - Ênfase1 11 2 2 2 2 2" xfId="23690"/>
    <cellStyle name="40% - Ênfase1 11 2 2 2 2 3" xfId="35779"/>
    <cellStyle name="40% - Ênfase1 11 2 2 2 2 4" xfId="52137"/>
    <cellStyle name="40% - Ênfase1 11 2 2 2 3" xfId="17630"/>
    <cellStyle name="40% - Ênfase1 11 2 2 2 4" xfId="29720"/>
    <cellStyle name="40% - Ênfase1 11 2 2 2 5" xfId="43860"/>
    <cellStyle name="40% - Ênfase1 11 2 2 3" xfId="7536"/>
    <cellStyle name="40% - Ênfase1 11 2 2 3 2" xfId="13595"/>
    <cellStyle name="40% - Ênfase1 11 2 2 3 2 2" xfId="25715"/>
    <cellStyle name="40% - Ênfase1 11 2 2 3 2 3" xfId="37804"/>
    <cellStyle name="40% - Ênfase1 11 2 2 3 2 4" xfId="54162"/>
    <cellStyle name="40% - Ênfase1 11 2 2 3 3" xfId="19655"/>
    <cellStyle name="40% - Ênfase1 11 2 2 3 4" xfId="31745"/>
    <cellStyle name="40% - Ênfase1 11 2 2 3 5" xfId="45885"/>
    <cellStyle name="40% - Ênfase1 11 2 2 4" xfId="9540"/>
    <cellStyle name="40% - Ênfase1 11 2 2 4 2" xfId="21660"/>
    <cellStyle name="40% - Ênfase1 11 2 2 4 2 2" xfId="50103"/>
    <cellStyle name="40% - Ênfase1 11 2 2 4 3" xfId="33749"/>
    <cellStyle name="40% - Ênfase1 11 2 2 4 4" xfId="41826"/>
    <cellStyle name="40% - Ênfase1 11 2 2 5" xfId="15600"/>
    <cellStyle name="40% - Ênfase1 11 2 2 5 2" xfId="48054"/>
    <cellStyle name="40% - Ênfase1 11 2 2 6" xfId="27715"/>
    <cellStyle name="40% - Ênfase1 11 2 2 7" xfId="39805"/>
    <cellStyle name="40% - Ênfase1 11 2 2 8" xfId="3476"/>
    <cellStyle name="40% - Ênfase1 11 2 3" xfId="905"/>
    <cellStyle name="40% - Ênfase1 11 2 3 2" xfId="5015"/>
    <cellStyle name="40% - Ênfase1 11 2 3 2 2" xfId="11074"/>
    <cellStyle name="40% - Ênfase1 11 2 3 2 2 2" xfId="23194"/>
    <cellStyle name="40% - Ênfase1 11 2 3 2 2 3" xfId="35283"/>
    <cellStyle name="40% - Ênfase1 11 2 3 2 2 4" xfId="51641"/>
    <cellStyle name="40% - Ênfase1 11 2 3 2 3" xfId="17134"/>
    <cellStyle name="40% - Ênfase1 11 2 3 2 4" xfId="29224"/>
    <cellStyle name="40% - Ênfase1 11 2 3 2 5" xfId="43364"/>
    <cellStyle name="40% - Ênfase1 11 2 3 3" xfId="7040"/>
    <cellStyle name="40% - Ênfase1 11 2 3 3 2" xfId="13099"/>
    <cellStyle name="40% - Ênfase1 11 2 3 3 2 2" xfId="25219"/>
    <cellStyle name="40% - Ênfase1 11 2 3 3 2 3" xfId="37308"/>
    <cellStyle name="40% - Ênfase1 11 2 3 3 2 4" xfId="53666"/>
    <cellStyle name="40% - Ênfase1 11 2 3 3 3" xfId="19159"/>
    <cellStyle name="40% - Ênfase1 11 2 3 3 4" xfId="31249"/>
    <cellStyle name="40% - Ênfase1 11 2 3 3 5" xfId="45389"/>
    <cellStyle name="40% - Ênfase1 11 2 3 4" xfId="9044"/>
    <cellStyle name="40% - Ênfase1 11 2 3 4 2" xfId="21164"/>
    <cellStyle name="40% - Ênfase1 11 2 3 4 2 2" xfId="49598"/>
    <cellStyle name="40% - Ênfase1 11 2 3 4 3" xfId="33253"/>
    <cellStyle name="40% - Ênfase1 11 2 3 4 4" xfId="41321"/>
    <cellStyle name="40% - Ênfase1 11 2 3 5" xfId="15104"/>
    <cellStyle name="40% - Ênfase1 11 2 3 5 2" xfId="47550"/>
    <cellStyle name="40% - Ênfase1 11 2 3 6" xfId="27219"/>
    <cellStyle name="40% - Ênfase1 11 2 3 7" xfId="39309"/>
    <cellStyle name="40% - Ênfase1 11 2 3 8" xfId="2970"/>
    <cellStyle name="40% - Ênfase1 11 2 4" xfId="1957"/>
    <cellStyle name="40% - Ênfase1 11 2 4 2" xfId="6048"/>
    <cellStyle name="40% - Ênfase1 11 2 4 2 2" xfId="12107"/>
    <cellStyle name="40% - Ênfase1 11 2 4 2 2 2" xfId="24227"/>
    <cellStyle name="40% - Ênfase1 11 2 4 2 2 3" xfId="36316"/>
    <cellStyle name="40% - Ênfase1 11 2 4 2 2 4" xfId="52674"/>
    <cellStyle name="40% - Ênfase1 11 2 4 2 3" xfId="18167"/>
    <cellStyle name="40% - Ênfase1 11 2 4 2 4" xfId="30257"/>
    <cellStyle name="40% - Ênfase1 11 2 4 2 5" xfId="44397"/>
    <cellStyle name="40% - Ênfase1 11 2 4 3" xfId="8048"/>
    <cellStyle name="40% - Ênfase1 11 2 4 3 2" xfId="14107"/>
    <cellStyle name="40% - Ênfase1 11 2 4 3 2 2" xfId="26227"/>
    <cellStyle name="40% - Ênfase1 11 2 4 3 2 3" xfId="38316"/>
    <cellStyle name="40% - Ênfase1 11 2 4 3 2 4" xfId="54674"/>
    <cellStyle name="40% - Ênfase1 11 2 4 3 3" xfId="20167"/>
    <cellStyle name="40% - Ênfase1 11 2 4 3 4" xfId="32257"/>
    <cellStyle name="40% - Ênfase1 11 2 4 3 5" xfId="46397"/>
    <cellStyle name="40% - Ênfase1 11 2 4 4" xfId="10077"/>
    <cellStyle name="40% - Ênfase1 11 2 4 4 2" xfId="22197"/>
    <cellStyle name="40% - Ênfase1 11 2 4 4 2 2" xfId="50641"/>
    <cellStyle name="40% - Ênfase1 11 2 4 4 3" xfId="34286"/>
    <cellStyle name="40% - Ênfase1 11 2 4 4 4" xfId="42364"/>
    <cellStyle name="40% - Ênfase1 11 2 4 5" xfId="16137"/>
    <cellStyle name="40% - Ênfase1 11 2 4 5 2" xfId="48592"/>
    <cellStyle name="40% - Ênfase1 11 2 4 6" xfId="28227"/>
    <cellStyle name="40% - Ênfase1 11 2 4 7" xfId="40317"/>
    <cellStyle name="40% - Ênfase1 11 2 4 8" xfId="4015"/>
    <cellStyle name="40% - Ênfase1 11 2 5" xfId="4511"/>
    <cellStyle name="40% - Ênfase1 11 2 5 2" xfId="10571"/>
    <cellStyle name="40% - Ênfase1 11 2 5 2 2" xfId="22691"/>
    <cellStyle name="40% - Ênfase1 11 2 5 2 3" xfId="34780"/>
    <cellStyle name="40% - Ênfase1 11 2 5 2 4" xfId="51137"/>
    <cellStyle name="40% - Ênfase1 11 2 5 3" xfId="16631"/>
    <cellStyle name="40% - Ênfase1 11 2 5 4" xfId="28721"/>
    <cellStyle name="40% - Ênfase1 11 2 5 5" xfId="42860"/>
    <cellStyle name="40% - Ênfase1 11 2 6" xfId="6542"/>
    <cellStyle name="40% - Ênfase1 11 2 6 2" xfId="12601"/>
    <cellStyle name="40% - Ênfase1 11 2 6 2 2" xfId="24721"/>
    <cellStyle name="40% - Ênfase1 11 2 6 2 3" xfId="36810"/>
    <cellStyle name="40% - Ênfase1 11 2 6 2 4" xfId="53168"/>
    <cellStyle name="40% - Ênfase1 11 2 6 3" xfId="18661"/>
    <cellStyle name="40% - Ênfase1 11 2 6 4" xfId="30751"/>
    <cellStyle name="40% - Ênfase1 11 2 6 5" xfId="44891"/>
    <cellStyle name="40% - Ênfase1 11 2 7" xfId="8541"/>
    <cellStyle name="40% - Ênfase1 11 2 7 2" xfId="20661"/>
    <cellStyle name="40% - Ênfase1 11 2 7 2 2" xfId="49089"/>
    <cellStyle name="40% - Ênfase1 11 2 7 3" xfId="32750"/>
    <cellStyle name="40% - Ênfase1 11 2 7 4" xfId="40812"/>
    <cellStyle name="40% - Ênfase1 11 2 8" xfId="14601"/>
    <cellStyle name="40% - Ênfase1 11 2 8 2" xfId="47043"/>
    <cellStyle name="40% - Ênfase1 11 2 9" xfId="26721"/>
    <cellStyle name="40% - Ênfase1 11 3" xfId="1413"/>
    <cellStyle name="40% - Ênfase1 11 3 2" xfId="5510"/>
    <cellStyle name="40% - Ênfase1 11 3 2 2" xfId="11569"/>
    <cellStyle name="40% - Ênfase1 11 3 2 2 2" xfId="23689"/>
    <cellStyle name="40% - Ênfase1 11 3 2 2 3" xfId="35778"/>
    <cellStyle name="40% - Ênfase1 11 3 2 2 4" xfId="52136"/>
    <cellStyle name="40% - Ênfase1 11 3 2 3" xfId="17629"/>
    <cellStyle name="40% - Ênfase1 11 3 2 4" xfId="29719"/>
    <cellStyle name="40% - Ênfase1 11 3 2 5" xfId="43859"/>
    <cellStyle name="40% - Ênfase1 11 3 3" xfId="7535"/>
    <cellStyle name="40% - Ênfase1 11 3 3 2" xfId="13594"/>
    <cellStyle name="40% - Ênfase1 11 3 3 2 2" xfId="25714"/>
    <cellStyle name="40% - Ênfase1 11 3 3 2 3" xfId="37803"/>
    <cellStyle name="40% - Ênfase1 11 3 3 2 4" xfId="54161"/>
    <cellStyle name="40% - Ênfase1 11 3 3 3" xfId="19654"/>
    <cellStyle name="40% - Ênfase1 11 3 3 4" xfId="31744"/>
    <cellStyle name="40% - Ênfase1 11 3 3 5" xfId="45884"/>
    <cellStyle name="40% - Ênfase1 11 3 4" xfId="9539"/>
    <cellStyle name="40% - Ênfase1 11 3 4 2" xfId="21659"/>
    <cellStyle name="40% - Ênfase1 11 3 4 2 2" xfId="50102"/>
    <cellStyle name="40% - Ênfase1 11 3 4 3" xfId="33748"/>
    <cellStyle name="40% - Ênfase1 11 3 4 4" xfId="41825"/>
    <cellStyle name="40% - Ênfase1 11 3 5" xfId="15599"/>
    <cellStyle name="40% - Ênfase1 11 3 5 2" xfId="48053"/>
    <cellStyle name="40% - Ênfase1 11 3 6" xfId="27714"/>
    <cellStyle name="40% - Ênfase1 11 3 7" xfId="39804"/>
    <cellStyle name="40% - Ênfase1 11 3 8" xfId="3475"/>
    <cellStyle name="40% - Ênfase1 11 4" xfId="904"/>
    <cellStyle name="40% - Ênfase1 11 4 2" xfId="5014"/>
    <cellStyle name="40% - Ênfase1 11 4 2 2" xfId="11073"/>
    <cellStyle name="40% - Ênfase1 11 4 2 2 2" xfId="23193"/>
    <cellStyle name="40% - Ênfase1 11 4 2 2 3" xfId="35282"/>
    <cellStyle name="40% - Ênfase1 11 4 2 2 4" xfId="51640"/>
    <cellStyle name="40% - Ênfase1 11 4 2 3" xfId="17133"/>
    <cellStyle name="40% - Ênfase1 11 4 2 4" xfId="29223"/>
    <cellStyle name="40% - Ênfase1 11 4 2 5" xfId="43363"/>
    <cellStyle name="40% - Ênfase1 11 4 3" xfId="7039"/>
    <cellStyle name="40% - Ênfase1 11 4 3 2" xfId="13098"/>
    <cellStyle name="40% - Ênfase1 11 4 3 2 2" xfId="25218"/>
    <cellStyle name="40% - Ênfase1 11 4 3 2 3" xfId="37307"/>
    <cellStyle name="40% - Ênfase1 11 4 3 2 4" xfId="53665"/>
    <cellStyle name="40% - Ênfase1 11 4 3 3" xfId="19158"/>
    <cellStyle name="40% - Ênfase1 11 4 3 4" xfId="31248"/>
    <cellStyle name="40% - Ênfase1 11 4 3 5" xfId="45388"/>
    <cellStyle name="40% - Ênfase1 11 4 4" xfId="9043"/>
    <cellStyle name="40% - Ênfase1 11 4 4 2" xfId="21163"/>
    <cellStyle name="40% - Ênfase1 11 4 4 2 2" xfId="49597"/>
    <cellStyle name="40% - Ênfase1 11 4 4 3" xfId="33252"/>
    <cellStyle name="40% - Ênfase1 11 4 4 4" xfId="41320"/>
    <cellStyle name="40% - Ênfase1 11 4 5" xfId="15103"/>
    <cellStyle name="40% - Ênfase1 11 4 5 2" xfId="47549"/>
    <cellStyle name="40% - Ênfase1 11 4 6" xfId="27218"/>
    <cellStyle name="40% - Ênfase1 11 4 7" xfId="39308"/>
    <cellStyle name="40% - Ênfase1 11 4 8" xfId="2969"/>
    <cellStyle name="40% - Ênfase1 11 5" xfId="1956"/>
    <cellStyle name="40% - Ênfase1 11 5 2" xfId="6047"/>
    <cellStyle name="40% - Ênfase1 11 5 2 2" xfId="12106"/>
    <cellStyle name="40% - Ênfase1 11 5 2 2 2" xfId="24226"/>
    <cellStyle name="40% - Ênfase1 11 5 2 2 3" xfId="36315"/>
    <cellStyle name="40% - Ênfase1 11 5 2 2 4" xfId="52673"/>
    <cellStyle name="40% - Ênfase1 11 5 2 3" xfId="18166"/>
    <cellStyle name="40% - Ênfase1 11 5 2 4" xfId="30256"/>
    <cellStyle name="40% - Ênfase1 11 5 2 5" xfId="44396"/>
    <cellStyle name="40% - Ênfase1 11 5 3" xfId="8047"/>
    <cellStyle name="40% - Ênfase1 11 5 3 2" xfId="14106"/>
    <cellStyle name="40% - Ênfase1 11 5 3 2 2" xfId="26226"/>
    <cellStyle name="40% - Ênfase1 11 5 3 2 3" xfId="38315"/>
    <cellStyle name="40% - Ênfase1 11 5 3 2 4" xfId="54673"/>
    <cellStyle name="40% - Ênfase1 11 5 3 3" xfId="20166"/>
    <cellStyle name="40% - Ênfase1 11 5 3 4" xfId="32256"/>
    <cellStyle name="40% - Ênfase1 11 5 3 5" xfId="46396"/>
    <cellStyle name="40% - Ênfase1 11 5 4" xfId="10076"/>
    <cellStyle name="40% - Ênfase1 11 5 4 2" xfId="22196"/>
    <cellStyle name="40% - Ênfase1 11 5 4 2 2" xfId="50640"/>
    <cellStyle name="40% - Ênfase1 11 5 4 3" xfId="34285"/>
    <cellStyle name="40% - Ênfase1 11 5 4 4" xfId="42363"/>
    <cellStyle name="40% - Ênfase1 11 5 5" xfId="16136"/>
    <cellStyle name="40% - Ênfase1 11 5 5 2" xfId="48591"/>
    <cellStyle name="40% - Ênfase1 11 5 6" xfId="28226"/>
    <cellStyle name="40% - Ênfase1 11 5 7" xfId="40316"/>
    <cellStyle name="40% - Ênfase1 11 5 8" xfId="4014"/>
    <cellStyle name="40% - Ênfase1 11 6" xfId="4510"/>
    <cellStyle name="40% - Ênfase1 11 6 2" xfId="10570"/>
    <cellStyle name="40% - Ênfase1 11 6 2 2" xfId="22690"/>
    <cellStyle name="40% - Ênfase1 11 6 2 3" xfId="34779"/>
    <cellStyle name="40% - Ênfase1 11 6 2 4" xfId="51136"/>
    <cellStyle name="40% - Ênfase1 11 6 3" xfId="16630"/>
    <cellStyle name="40% - Ênfase1 11 6 4" xfId="28720"/>
    <cellStyle name="40% - Ênfase1 11 6 5" xfId="42859"/>
    <cellStyle name="40% - Ênfase1 11 7" xfId="6541"/>
    <cellStyle name="40% - Ênfase1 11 7 2" xfId="12600"/>
    <cellStyle name="40% - Ênfase1 11 7 2 2" xfId="24720"/>
    <cellStyle name="40% - Ênfase1 11 7 2 3" xfId="36809"/>
    <cellStyle name="40% - Ênfase1 11 7 2 4" xfId="53167"/>
    <cellStyle name="40% - Ênfase1 11 7 3" xfId="18660"/>
    <cellStyle name="40% - Ênfase1 11 7 4" xfId="30750"/>
    <cellStyle name="40% - Ênfase1 11 7 5" xfId="44890"/>
    <cellStyle name="40% - Ênfase1 11 8" xfId="8540"/>
    <cellStyle name="40% - Ênfase1 11 8 2" xfId="20660"/>
    <cellStyle name="40% - Ênfase1 11 8 2 2" xfId="49088"/>
    <cellStyle name="40% - Ênfase1 11 8 3" xfId="32749"/>
    <cellStyle name="40% - Ênfase1 11 8 4" xfId="40811"/>
    <cellStyle name="40% - Ênfase1 11 9" xfId="14600"/>
    <cellStyle name="40% - Ênfase1 11 9 2" xfId="47042"/>
    <cellStyle name="40% - Ênfase1 12" xfId="5"/>
    <cellStyle name="40% - Ênfase1 12 10" xfId="38516"/>
    <cellStyle name="40% - Ênfase1 12 11" xfId="2164"/>
    <cellStyle name="40% - Ênfase1 12 2" xfId="1115"/>
    <cellStyle name="40% - Ênfase1 12 2 2" xfId="5214"/>
    <cellStyle name="40% - Ênfase1 12 2 2 2" xfId="11273"/>
    <cellStyle name="40% - Ênfase1 12 2 2 2 2" xfId="23393"/>
    <cellStyle name="40% - Ênfase1 12 2 2 2 3" xfId="35482"/>
    <cellStyle name="40% - Ênfase1 12 2 2 2 4" xfId="51840"/>
    <cellStyle name="40% - Ênfase1 12 2 2 3" xfId="17333"/>
    <cellStyle name="40% - Ênfase1 12 2 2 4" xfId="29423"/>
    <cellStyle name="40% - Ênfase1 12 2 2 5" xfId="43563"/>
    <cellStyle name="40% - Ênfase1 12 2 3" xfId="7239"/>
    <cellStyle name="40% - Ênfase1 12 2 3 2" xfId="13298"/>
    <cellStyle name="40% - Ênfase1 12 2 3 2 2" xfId="25418"/>
    <cellStyle name="40% - Ênfase1 12 2 3 2 3" xfId="37507"/>
    <cellStyle name="40% - Ênfase1 12 2 3 2 4" xfId="53865"/>
    <cellStyle name="40% - Ênfase1 12 2 3 3" xfId="19358"/>
    <cellStyle name="40% - Ênfase1 12 2 3 4" xfId="31448"/>
    <cellStyle name="40% - Ênfase1 12 2 3 5" xfId="45588"/>
    <cellStyle name="40% - Ênfase1 12 2 4" xfId="9243"/>
    <cellStyle name="40% - Ênfase1 12 2 4 2" xfId="21363"/>
    <cellStyle name="40% - Ênfase1 12 2 4 2 2" xfId="49805"/>
    <cellStyle name="40% - Ênfase1 12 2 4 3" xfId="33452"/>
    <cellStyle name="40% - Ênfase1 12 2 4 4" xfId="41528"/>
    <cellStyle name="40% - Ênfase1 12 2 5" xfId="15303"/>
    <cellStyle name="40% - Ênfase1 12 2 5 2" xfId="47756"/>
    <cellStyle name="40% - Ênfase1 12 2 6" xfId="27418"/>
    <cellStyle name="40% - Ênfase1 12 2 7" xfId="39508"/>
    <cellStyle name="40% - Ênfase1 12 2 8" xfId="3177"/>
    <cellStyle name="40% - Ênfase1 12 3" xfId="607"/>
    <cellStyle name="40% - Ênfase1 12 3 2" xfId="4720"/>
    <cellStyle name="40% - Ênfase1 12 3 2 2" xfId="10779"/>
    <cellStyle name="40% - Ênfase1 12 3 2 2 2" xfId="22899"/>
    <cellStyle name="40% - Ênfase1 12 3 2 2 3" xfId="34988"/>
    <cellStyle name="40% - Ênfase1 12 3 2 2 4" xfId="51346"/>
    <cellStyle name="40% - Ênfase1 12 3 2 3" xfId="16839"/>
    <cellStyle name="40% - Ênfase1 12 3 2 4" xfId="28929"/>
    <cellStyle name="40% - Ênfase1 12 3 2 5" xfId="43069"/>
    <cellStyle name="40% - Ênfase1 12 3 3" xfId="6745"/>
    <cellStyle name="40% - Ênfase1 12 3 3 2" xfId="12804"/>
    <cellStyle name="40% - Ênfase1 12 3 3 2 2" xfId="24924"/>
    <cellStyle name="40% - Ênfase1 12 3 3 2 3" xfId="37013"/>
    <cellStyle name="40% - Ênfase1 12 3 3 2 4" xfId="53371"/>
    <cellStyle name="40% - Ênfase1 12 3 3 3" xfId="18864"/>
    <cellStyle name="40% - Ênfase1 12 3 3 4" xfId="30954"/>
    <cellStyle name="40% - Ênfase1 12 3 3 5" xfId="45094"/>
    <cellStyle name="40% - Ênfase1 12 3 4" xfId="8749"/>
    <cellStyle name="40% - Ênfase1 12 3 4 2" xfId="20869"/>
    <cellStyle name="40% - Ênfase1 12 3 4 2 2" xfId="49301"/>
    <cellStyle name="40% - Ênfase1 12 3 4 3" xfId="32958"/>
    <cellStyle name="40% - Ênfase1 12 3 4 4" xfId="41024"/>
    <cellStyle name="40% - Ênfase1 12 3 5" xfId="14809"/>
    <cellStyle name="40% - Ênfase1 12 3 5 2" xfId="47253"/>
    <cellStyle name="40% - Ênfase1 12 3 6" xfId="26924"/>
    <cellStyle name="40% - Ênfase1 12 3 7" xfId="39014"/>
    <cellStyle name="40% - Ênfase1 12 3 8" xfId="2672"/>
    <cellStyle name="40% - Ênfase1 12 4" xfId="1661"/>
    <cellStyle name="40% - Ênfase1 12 4 2" xfId="5753"/>
    <cellStyle name="40% - Ênfase1 12 4 2 2" xfId="11812"/>
    <cellStyle name="40% - Ênfase1 12 4 2 2 2" xfId="23932"/>
    <cellStyle name="40% - Ênfase1 12 4 2 2 3" xfId="36021"/>
    <cellStyle name="40% - Ênfase1 12 4 2 2 4" xfId="52379"/>
    <cellStyle name="40% - Ênfase1 12 4 2 3" xfId="17872"/>
    <cellStyle name="40% - Ênfase1 12 4 2 4" xfId="29962"/>
    <cellStyle name="40% - Ênfase1 12 4 2 5" xfId="44102"/>
    <cellStyle name="40% - Ênfase1 12 4 3" xfId="7753"/>
    <cellStyle name="40% - Ênfase1 12 4 3 2" xfId="13812"/>
    <cellStyle name="40% - Ênfase1 12 4 3 2 2" xfId="25932"/>
    <cellStyle name="40% - Ênfase1 12 4 3 2 3" xfId="38021"/>
    <cellStyle name="40% - Ênfase1 12 4 3 2 4" xfId="54379"/>
    <cellStyle name="40% - Ênfase1 12 4 3 3" xfId="19872"/>
    <cellStyle name="40% - Ênfase1 12 4 3 4" xfId="31962"/>
    <cellStyle name="40% - Ênfase1 12 4 3 5" xfId="46102"/>
    <cellStyle name="40% - Ênfase1 12 4 4" xfId="9782"/>
    <cellStyle name="40% - Ênfase1 12 4 4 2" xfId="21902"/>
    <cellStyle name="40% - Ênfase1 12 4 4 2 2" xfId="50345"/>
    <cellStyle name="40% - Ênfase1 12 4 4 3" xfId="33991"/>
    <cellStyle name="40% - Ênfase1 12 4 4 4" xfId="42068"/>
    <cellStyle name="40% - Ênfase1 12 4 5" xfId="15842"/>
    <cellStyle name="40% - Ênfase1 12 4 5 2" xfId="48296"/>
    <cellStyle name="40% - Ênfase1 12 4 6" xfId="27932"/>
    <cellStyle name="40% - Ênfase1 12 4 7" xfId="40022"/>
    <cellStyle name="40% - Ênfase1 12 4 8" xfId="3719"/>
    <cellStyle name="40% - Ênfase1 12 5" xfId="4216"/>
    <cellStyle name="40% - Ênfase1 12 5 2" xfId="10276"/>
    <cellStyle name="40% - Ênfase1 12 5 2 2" xfId="22396"/>
    <cellStyle name="40% - Ênfase1 12 5 2 3" xfId="34485"/>
    <cellStyle name="40% - Ênfase1 12 5 2 4" xfId="50842"/>
    <cellStyle name="40% - Ênfase1 12 5 3" xfId="16336"/>
    <cellStyle name="40% - Ênfase1 12 5 4" xfId="28426"/>
    <cellStyle name="40% - Ênfase1 12 5 5" xfId="42565"/>
    <cellStyle name="40% - Ênfase1 12 6" xfId="6247"/>
    <cellStyle name="40% - Ênfase1 12 6 2" xfId="12306"/>
    <cellStyle name="40% - Ênfase1 12 6 2 2" xfId="24426"/>
    <cellStyle name="40% - Ênfase1 12 6 2 3" xfId="36515"/>
    <cellStyle name="40% - Ênfase1 12 6 2 4" xfId="52873"/>
    <cellStyle name="40% - Ênfase1 12 6 3" xfId="18366"/>
    <cellStyle name="40% - Ênfase1 12 6 4" xfId="30456"/>
    <cellStyle name="40% - Ênfase1 12 6 5" xfId="44596"/>
    <cellStyle name="40% - Ênfase1 12 7" xfId="8246"/>
    <cellStyle name="40% - Ênfase1 12 7 2" xfId="20366"/>
    <cellStyle name="40% - Ênfase1 12 7 2 2" xfId="48792"/>
    <cellStyle name="40% - Ênfase1 12 7 3" xfId="32455"/>
    <cellStyle name="40% - Ênfase1 12 7 4" xfId="40515"/>
    <cellStyle name="40% - Ênfase1 12 8" xfId="14306"/>
    <cellStyle name="40% - Ênfase1 12 8 2" xfId="46747"/>
    <cellStyle name="40% - Ênfase1 12 9" xfId="26426"/>
    <cellStyle name="40% - Ênfase1 13" xfId="328"/>
    <cellStyle name="40% - Ênfase1 13 10" xfId="38812"/>
    <cellStyle name="40% - Ênfase1 13 11" xfId="2463"/>
    <cellStyle name="40% - Ênfase1 13 2" xfId="1415"/>
    <cellStyle name="40% - Ênfase1 13 2 2" xfId="5512"/>
    <cellStyle name="40% - Ênfase1 13 2 2 2" xfId="11571"/>
    <cellStyle name="40% - Ênfase1 13 2 2 2 2" xfId="23691"/>
    <cellStyle name="40% - Ênfase1 13 2 2 2 3" xfId="35780"/>
    <cellStyle name="40% - Ênfase1 13 2 2 2 4" xfId="52138"/>
    <cellStyle name="40% - Ênfase1 13 2 2 3" xfId="17631"/>
    <cellStyle name="40% - Ênfase1 13 2 2 4" xfId="29721"/>
    <cellStyle name="40% - Ênfase1 13 2 2 5" xfId="43861"/>
    <cellStyle name="40% - Ênfase1 13 2 3" xfId="7537"/>
    <cellStyle name="40% - Ênfase1 13 2 3 2" xfId="13596"/>
    <cellStyle name="40% - Ênfase1 13 2 3 2 2" xfId="25716"/>
    <cellStyle name="40% - Ênfase1 13 2 3 2 3" xfId="37805"/>
    <cellStyle name="40% - Ênfase1 13 2 3 2 4" xfId="54163"/>
    <cellStyle name="40% - Ênfase1 13 2 3 3" xfId="19656"/>
    <cellStyle name="40% - Ênfase1 13 2 3 4" xfId="31746"/>
    <cellStyle name="40% - Ênfase1 13 2 3 5" xfId="45886"/>
    <cellStyle name="40% - Ênfase1 13 2 4" xfId="9541"/>
    <cellStyle name="40% - Ênfase1 13 2 4 2" xfId="21661"/>
    <cellStyle name="40% - Ênfase1 13 2 4 2 2" xfId="50104"/>
    <cellStyle name="40% - Ênfase1 13 2 4 3" xfId="33750"/>
    <cellStyle name="40% - Ênfase1 13 2 4 4" xfId="41827"/>
    <cellStyle name="40% - Ênfase1 13 2 5" xfId="15601"/>
    <cellStyle name="40% - Ênfase1 13 2 5 2" xfId="48055"/>
    <cellStyle name="40% - Ênfase1 13 2 6" xfId="27716"/>
    <cellStyle name="40% - Ênfase1 13 2 7" xfId="39806"/>
    <cellStyle name="40% - Ênfase1 13 2 8" xfId="3477"/>
    <cellStyle name="40% - Ênfase1 13 3" xfId="906"/>
    <cellStyle name="40% - Ênfase1 13 3 2" xfId="5016"/>
    <cellStyle name="40% - Ênfase1 13 3 2 2" xfId="11075"/>
    <cellStyle name="40% - Ênfase1 13 3 2 2 2" xfId="23195"/>
    <cellStyle name="40% - Ênfase1 13 3 2 2 3" xfId="35284"/>
    <cellStyle name="40% - Ênfase1 13 3 2 2 4" xfId="51642"/>
    <cellStyle name="40% - Ênfase1 13 3 2 3" xfId="17135"/>
    <cellStyle name="40% - Ênfase1 13 3 2 4" xfId="29225"/>
    <cellStyle name="40% - Ênfase1 13 3 2 5" xfId="43365"/>
    <cellStyle name="40% - Ênfase1 13 3 3" xfId="7041"/>
    <cellStyle name="40% - Ênfase1 13 3 3 2" xfId="13100"/>
    <cellStyle name="40% - Ênfase1 13 3 3 2 2" xfId="25220"/>
    <cellStyle name="40% - Ênfase1 13 3 3 2 3" xfId="37309"/>
    <cellStyle name="40% - Ênfase1 13 3 3 2 4" xfId="53667"/>
    <cellStyle name="40% - Ênfase1 13 3 3 3" xfId="19160"/>
    <cellStyle name="40% - Ênfase1 13 3 3 4" xfId="31250"/>
    <cellStyle name="40% - Ênfase1 13 3 3 5" xfId="45390"/>
    <cellStyle name="40% - Ênfase1 13 3 4" xfId="9045"/>
    <cellStyle name="40% - Ênfase1 13 3 4 2" xfId="21165"/>
    <cellStyle name="40% - Ênfase1 13 3 4 2 2" xfId="49599"/>
    <cellStyle name="40% - Ênfase1 13 3 4 3" xfId="33254"/>
    <cellStyle name="40% - Ênfase1 13 3 4 4" xfId="41322"/>
    <cellStyle name="40% - Ênfase1 13 3 5" xfId="15105"/>
    <cellStyle name="40% - Ênfase1 13 3 5 2" xfId="47551"/>
    <cellStyle name="40% - Ênfase1 13 3 6" xfId="27220"/>
    <cellStyle name="40% - Ênfase1 13 3 7" xfId="39310"/>
    <cellStyle name="40% - Ênfase1 13 3 8" xfId="2971"/>
    <cellStyle name="40% - Ênfase1 13 4" xfId="1958"/>
    <cellStyle name="40% - Ênfase1 13 4 2" xfId="6049"/>
    <cellStyle name="40% - Ênfase1 13 4 2 2" xfId="12108"/>
    <cellStyle name="40% - Ênfase1 13 4 2 2 2" xfId="24228"/>
    <cellStyle name="40% - Ênfase1 13 4 2 2 3" xfId="36317"/>
    <cellStyle name="40% - Ênfase1 13 4 2 2 4" xfId="52675"/>
    <cellStyle name="40% - Ênfase1 13 4 2 3" xfId="18168"/>
    <cellStyle name="40% - Ênfase1 13 4 2 4" xfId="30258"/>
    <cellStyle name="40% - Ênfase1 13 4 2 5" xfId="44398"/>
    <cellStyle name="40% - Ênfase1 13 4 3" xfId="8049"/>
    <cellStyle name="40% - Ênfase1 13 4 3 2" xfId="14108"/>
    <cellStyle name="40% - Ênfase1 13 4 3 2 2" xfId="26228"/>
    <cellStyle name="40% - Ênfase1 13 4 3 2 3" xfId="38317"/>
    <cellStyle name="40% - Ênfase1 13 4 3 2 4" xfId="54675"/>
    <cellStyle name="40% - Ênfase1 13 4 3 3" xfId="20168"/>
    <cellStyle name="40% - Ênfase1 13 4 3 4" xfId="32258"/>
    <cellStyle name="40% - Ênfase1 13 4 3 5" xfId="46398"/>
    <cellStyle name="40% - Ênfase1 13 4 4" xfId="10078"/>
    <cellStyle name="40% - Ênfase1 13 4 4 2" xfId="22198"/>
    <cellStyle name="40% - Ênfase1 13 4 4 2 2" xfId="50642"/>
    <cellStyle name="40% - Ênfase1 13 4 4 3" xfId="34287"/>
    <cellStyle name="40% - Ênfase1 13 4 4 4" xfId="42365"/>
    <cellStyle name="40% - Ênfase1 13 4 5" xfId="16138"/>
    <cellStyle name="40% - Ênfase1 13 4 5 2" xfId="48593"/>
    <cellStyle name="40% - Ênfase1 13 4 6" xfId="28228"/>
    <cellStyle name="40% - Ênfase1 13 4 7" xfId="40318"/>
    <cellStyle name="40% - Ênfase1 13 4 8" xfId="4016"/>
    <cellStyle name="40% - Ênfase1 13 5" xfId="4512"/>
    <cellStyle name="40% - Ênfase1 13 5 2" xfId="10572"/>
    <cellStyle name="40% - Ênfase1 13 5 2 2" xfId="22692"/>
    <cellStyle name="40% - Ênfase1 13 5 2 3" xfId="34781"/>
    <cellStyle name="40% - Ênfase1 13 5 2 4" xfId="51138"/>
    <cellStyle name="40% - Ênfase1 13 5 3" xfId="16632"/>
    <cellStyle name="40% - Ênfase1 13 5 4" xfId="28722"/>
    <cellStyle name="40% - Ênfase1 13 5 5" xfId="42861"/>
    <cellStyle name="40% - Ênfase1 13 6" xfId="6543"/>
    <cellStyle name="40% - Ênfase1 13 6 2" xfId="12602"/>
    <cellStyle name="40% - Ênfase1 13 6 2 2" xfId="24722"/>
    <cellStyle name="40% - Ênfase1 13 6 2 3" xfId="36811"/>
    <cellStyle name="40% - Ênfase1 13 6 2 4" xfId="53169"/>
    <cellStyle name="40% - Ênfase1 13 6 3" xfId="18662"/>
    <cellStyle name="40% - Ênfase1 13 6 4" xfId="30752"/>
    <cellStyle name="40% - Ênfase1 13 6 5" xfId="44892"/>
    <cellStyle name="40% - Ênfase1 13 7" xfId="8542"/>
    <cellStyle name="40% - Ênfase1 13 7 2" xfId="20662"/>
    <cellStyle name="40% - Ênfase1 13 7 2 2" xfId="49090"/>
    <cellStyle name="40% - Ênfase1 13 7 3" xfId="32751"/>
    <cellStyle name="40% - Ênfase1 13 7 4" xfId="40813"/>
    <cellStyle name="40% - Ênfase1 13 8" xfId="14602"/>
    <cellStyle name="40% - Ênfase1 13 8 2" xfId="47044"/>
    <cellStyle name="40% - Ênfase1 13 9" xfId="26722"/>
    <cellStyle name="40% - Ênfase1 14" xfId="331"/>
    <cellStyle name="40% - Ênfase1 14 10" xfId="38814"/>
    <cellStyle name="40% - Ênfase1 14 11" xfId="2466"/>
    <cellStyle name="40% - Ênfase1 14 2" xfId="1418"/>
    <cellStyle name="40% - Ênfase1 14 2 2" xfId="5515"/>
    <cellStyle name="40% - Ênfase1 14 2 2 2" xfId="11574"/>
    <cellStyle name="40% - Ênfase1 14 2 2 2 2" xfId="23694"/>
    <cellStyle name="40% - Ênfase1 14 2 2 2 3" xfId="35783"/>
    <cellStyle name="40% - Ênfase1 14 2 2 2 4" xfId="52141"/>
    <cellStyle name="40% - Ênfase1 14 2 2 3" xfId="17634"/>
    <cellStyle name="40% - Ênfase1 14 2 2 4" xfId="29724"/>
    <cellStyle name="40% - Ênfase1 14 2 2 5" xfId="43864"/>
    <cellStyle name="40% - Ênfase1 14 2 3" xfId="7539"/>
    <cellStyle name="40% - Ênfase1 14 2 3 2" xfId="13598"/>
    <cellStyle name="40% - Ênfase1 14 2 3 2 2" xfId="25718"/>
    <cellStyle name="40% - Ênfase1 14 2 3 2 3" xfId="37807"/>
    <cellStyle name="40% - Ênfase1 14 2 3 2 4" xfId="54165"/>
    <cellStyle name="40% - Ênfase1 14 2 3 3" xfId="19658"/>
    <cellStyle name="40% - Ênfase1 14 2 3 4" xfId="31748"/>
    <cellStyle name="40% - Ênfase1 14 2 3 5" xfId="45888"/>
    <cellStyle name="40% - Ênfase1 14 2 4" xfId="9544"/>
    <cellStyle name="40% - Ênfase1 14 2 4 2" xfId="21664"/>
    <cellStyle name="40% - Ênfase1 14 2 4 2 2" xfId="50107"/>
    <cellStyle name="40% - Ênfase1 14 2 4 3" xfId="33753"/>
    <cellStyle name="40% - Ênfase1 14 2 4 4" xfId="41830"/>
    <cellStyle name="40% - Ênfase1 14 2 5" xfId="15604"/>
    <cellStyle name="40% - Ênfase1 14 2 5 2" xfId="48058"/>
    <cellStyle name="40% - Ênfase1 14 2 6" xfId="27718"/>
    <cellStyle name="40% - Ênfase1 14 2 7" xfId="39808"/>
    <cellStyle name="40% - Ênfase1 14 2 8" xfId="3480"/>
    <cellStyle name="40% - Ênfase1 14 3" xfId="908"/>
    <cellStyle name="40% - Ênfase1 14 3 2" xfId="5018"/>
    <cellStyle name="40% - Ênfase1 14 3 2 2" xfId="11077"/>
    <cellStyle name="40% - Ênfase1 14 3 2 2 2" xfId="23197"/>
    <cellStyle name="40% - Ênfase1 14 3 2 2 3" xfId="35286"/>
    <cellStyle name="40% - Ênfase1 14 3 2 2 4" xfId="51644"/>
    <cellStyle name="40% - Ênfase1 14 3 2 3" xfId="17137"/>
    <cellStyle name="40% - Ênfase1 14 3 2 4" xfId="29227"/>
    <cellStyle name="40% - Ênfase1 14 3 2 5" xfId="43367"/>
    <cellStyle name="40% - Ênfase1 14 3 3" xfId="7043"/>
    <cellStyle name="40% - Ênfase1 14 3 3 2" xfId="13102"/>
    <cellStyle name="40% - Ênfase1 14 3 3 2 2" xfId="25222"/>
    <cellStyle name="40% - Ênfase1 14 3 3 2 3" xfId="37311"/>
    <cellStyle name="40% - Ênfase1 14 3 3 2 4" xfId="53669"/>
    <cellStyle name="40% - Ênfase1 14 3 3 3" xfId="19162"/>
    <cellStyle name="40% - Ênfase1 14 3 3 4" xfId="31252"/>
    <cellStyle name="40% - Ênfase1 14 3 3 5" xfId="45392"/>
    <cellStyle name="40% - Ênfase1 14 3 4" xfId="9047"/>
    <cellStyle name="40% - Ênfase1 14 3 4 2" xfId="21167"/>
    <cellStyle name="40% - Ênfase1 14 3 4 2 2" xfId="49601"/>
    <cellStyle name="40% - Ênfase1 14 3 4 3" xfId="33256"/>
    <cellStyle name="40% - Ênfase1 14 3 4 4" xfId="41324"/>
    <cellStyle name="40% - Ênfase1 14 3 5" xfId="15107"/>
    <cellStyle name="40% - Ênfase1 14 3 5 2" xfId="47553"/>
    <cellStyle name="40% - Ênfase1 14 3 6" xfId="27222"/>
    <cellStyle name="40% - Ênfase1 14 3 7" xfId="39312"/>
    <cellStyle name="40% - Ênfase1 14 3 8" xfId="2973"/>
    <cellStyle name="40% - Ênfase1 14 4" xfId="1960"/>
    <cellStyle name="40% - Ênfase1 14 4 2" xfId="6051"/>
    <cellStyle name="40% - Ênfase1 14 4 2 2" xfId="12110"/>
    <cellStyle name="40% - Ênfase1 14 4 2 2 2" xfId="24230"/>
    <cellStyle name="40% - Ênfase1 14 4 2 2 3" xfId="36319"/>
    <cellStyle name="40% - Ênfase1 14 4 2 2 4" xfId="52677"/>
    <cellStyle name="40% - Ênfase1 14 4 2 3" xfId="18170"/>
    <cellStyle name="40% - Ênfase1 14 4 2 4" xfId="30260"/>
    <cellStyle name="40% - Ênfase1 14 4 2 5" xfId="44400"/>
    <cellStyle name="40% - Ênfase1 14 4 3" xfId="8051"/>
    <cellStyle name="40% - Ênfase1 14 4 3 2" xfId="14110"/>
    <cellStyle name="40% - Ênfase1 14 4 3 2 2" xfId="26230"/>
    <cellStyle name="40% - Ênfase1 14 4 3 2 3" xfId="38319"/>
    <cellStyle name="40% - Ênfase1 14 4 3 2 4" xfId="54677"/>
    <cellStyle name="40% - Ênfase1 14 4 3 3" xfId="20170"/>
    <cellStyle name="40% - Ênfase1 14 4 3 4" xfId="32260"/>
    <cellStyle name="40% - Ênfase1 14 4 3 5" xfId="46400"/>
    <cellStyle name="40% - Ênfase1 14 4 4" xfId="10080"/>
    <cellStyle name="40% - Ênfase1 14 4 4 2" xfId="22200"/>
    <cellStyle name="40% - Ênfase1 14 4 4 2 2" xfId="50644"/>
    <cellStyle name="40% - Ênfase1 14 4 4 3" xfId="34289"/>
    <cellStyle name="40% - Ênfase1 14 4 4 4" xfId="42367"/>
    <cellStyle name="40% - Ênfase1 14 4 5" xfId="16140"/>
    <cellStyle name="40% - Ênfase1 14 4 5 2" xfId="48595"/>
    <cellStyle name="40% - Ênfase1 14 4 6" xfId="28230"/>
    <cellStyle name="40% - Ênfase1 14 4 7" xfId="40320"/>
    <cellStyle name="40% - Ênfase1 14 4 8" xfId="4018"/>
    <cellStyle name="40% - Ênfase1 14 5" xfId="4515"/>
    <cellStyle name="40% - Ênfase1 14 5 2" xfId="10575"/>
    <cellStyle name="40% - Ênfase1 14 5 2 2" xfId="22695"/>
    <cellStyle name="40% - Ênfase1 14 5 2 3" xfId="34784"/>
    <cellStyle name="40% - Ênfase1 14 5 2 4" xfId="51141"/>
    <cellStyle name="40% - Ênfase1 14 5 3" xfId="16635"/>
    <cellStyle name="40% - Ênfase1 14 5 4" xfId="28725"/>
    <cellStyle name="40% - Ênfase1 14 5 5" xfId="42864"/>
    <cellStyle name="40% - Ênfase1 14 6" xfId="6545"/>
    <cellStyle name="40% - Ênfase1 14 6 2" xfId="12604"/>
    <cellStyle name="40% - Ênfase1 14 6 2 2" xfId="24724"/>
    <cellStyle name="40% - Ênfase1 14 6 2 3" xfId="36813"/>
    <cellStyle name="40% - Ênfase1 14 6 2 4" xfId="53171"/>
    <cellStyle name="40% - Ênfase1 14 6 3" xfId="18664"/>
    <cellStyle name="40% - Ênfase1 14 6 4" xfId="30754"/>
    <cellStyle name="40% - Ênfase1 14 6 5" xfId="44894"/>
    <cellStyle name="40% - Ênfase1 14 7" xfId="8545"/>
    <cellStyle name="40% - Ênfase1 14 7 2" xfId="20665"/>
    <cellStyle name="40% - Ênfase1 14 7 2 2" xfId="49093"/>
    <cellStyle name="40% - Ênfase1 14 7 3" xfId="32754"/>
    <cellStyle name="40% - Ênfase1 14 7 4" xfId="40816"/>
    <cellStyle name="40% - Ênfase1 14 8" xfId="14605"/>
    <cellStyle name="40% - Ênfase1 14 8 2" xfId="47047"/>
    <cellStyle name="40% - Ênfase1 14 9" xfId="26724"/>
    <cellStyle name="40% - Ênfase1 15" xfId="63"/>
    <cellStyle name="40% - Ênfase1 15 10" xfId="38561"/>
    <cellStyle name="40% - Ênfase1 15 11" xfId="2210"/>
    <cellStyle name="40% - Ênfase1 15 2" xfId="1162"/>
    <cellStyle name="40% - Ênfase1 15 2 2" xfId="5261"/>
    <cellStyle name="40% - Ênfase1 15 2 2 2" xfId="11320"/>
    <cellStyle name="40% - Ênfase1 15 2 2 2 2" xfId="23440"/>
    <cellStyle name="40% - Ênfase1 15 2 2 2 3" xfId="35529"/>
    <cellStyle name="40% - Ênfase1 15 2 2 2 4" xfId="51887"/>
    <cellStyle name="40% - Ênfase1 15 2 2 3" xfId="17380"/>
    <cellStyle name="40% - Ênfase1 15 2 2 4" xfId="29470"/>
    <cellStyle name="40% - Ênfase1 15 2 2 5" xfId="43610"/>
    <cellStyle name="40% - Ênfase1 15 2 3" xfId="7286"/>
    <cellStyle name="40% - Ênfase1 15 2 3 2" xfId="13345"/>
    <cellStyle name="40% - Ênfase1 15 2 3 2 2" xfId="25465"/>
    <cellStyle name="40% - Ênfase1 15 2 3 2 3" xfId="37554"/>
    <cellStyle name="40% - Ênfase1 15 2 3 2 4" xfId="53912"/>
    <cellStyle name="40% - Ênfase1 15 2 3 3" xfId="19405"/>
    <cellStyle name="40% - Ênfase1 15 2 3 4" xfId="31495"/>
    <cellStyle name="40% - Ênfase1 15 2 3 5" xfId="45635"/>
    <cellStyle name="40% - Ênfase1 15 2 4" xfId="9290"/>
    <cellStyle name="40% - Ênfase1 15 2 4 2" xfId="21410"/>
    <cellStyle name="40% - Ênfase1 15 2 4 2 2" xfId="49852"/>
    <cellStyle name="40% - Ênfase1 15 2 4 3" xfId="33499"/>
    <cellStyle name="40% - Ênfase1 15 2 4 4" xfId="41575"/>
    <cellStyle name="40% - Ênfase1 15 2 5" xfId="15350"/>
    <cellStyle name="40% - Ênfase1 15 2 5 2" xfId="47803"/>
    <cellStyle name="40% - Ênfase1 15 2 6" xfId="27465"/>
    <cellStyle name="40% - Ênfase1 15 2 7" xfId="39555"/>
    <cellStyle name="40% - Ênfase1 15 2 8" xfId="3224"/>
    <cellStyle name="40% - Ênfase1 15 3" xfId="652"/>
    <cellStyle name="40% - Ênfase1 15 3 2" xfId="4765"/>
    <cellStyle name="40% - Ênfase1 15 3 2 2" xfId="10824"/>
    <cellStyle name="40% - Ênfase1 15 3 2 2 2" xfId="22944"/>
    <cellStyle name="40% - Ênfase1 15 3 2 2 3" xfId="35033"/>
    <cellStyle name="40% - Ênfase1 15 3 2 2 4" xfId="51391"/>
    <cellStyle name="40% - Ênfase1 15 3 2 3" xfId="16884"/>
    <cellStyle name="40% - Ênfase1 15 3 2 4" xfId="28974"/>
    <cellStyle name="40% - Ênfase1 15 3 2 5" xfId="43114"/>
    <cellStyle name="40% - Ênfase1 15 3 3" xfId="6790"/>
    <cellStyle name="40% - Ênfase1 15 3 3 2" xfId="12849"/>
    <cellStyle name="40% - Ênfase1 15 3 3 2 2" xfId="24969"/>
    <cellStyle name="40% - Ênfase1 15 3 3 2 3" xfId="37058"/>
    <cellStyle name="40% - Ênfase1 15 3 3 2 4" xfId="53416"/>
    <cellStyle name="40% - Ênfase1 15 3 3 3" xfId="18909"/>
    <cellStyle name="40% - Ênfase1 15 3 3 4" xfId="30999"/>
    <cellStyle name="40% - Ênfase1 15 3 3 5" xfId="45139"/>
    <cellStyle name="40% - Ênfase1 15 3 4" xfId="8794"/>
    <cellStyle name="40% - Ênfase1 15 3 4 2" xfId="20914"/>
    <cellStyle name="40% - Ênfase1 15 3 4 2 2" xfId="49346"/>
    <cellStyle name="40% - Ênfase1 15 3 4 3" xfId="33003"/>
    <cellStyle name="40% - Ênfase1 15 3 4 4" xfId="41069"/>
    <cellStyle name="40% - Ênfase1 15 3 5" xfId="14854"/>
    <cellStyle name="40% - Ênfase1 15 3 5 2" xfId="47298"/>
    <cellStyle name="40% - Ênfase1 15 3 6" xfId="26969"/>
    <cellStyle name="40% - Ênfase1 15 3 7" xfId="39059"/>
    <cellStyle name="40% - Ênfase1 15 3 8" xfId="2717"/>
    <cellStyle name="40% - Ênfase1 15 4" xfId="1706"/>
    <cellStyle name="40% - Ênfase1 15 4 2" xfId="5798"/>
    <cellStyle name="40% - Ênfase1 15 4 2 2" xfId="11857"/>
    <cellStyle name="40% - Ênfase1 15 4 2 2 2" xfId="23977"/>
    <cellStyle name="40% - Ênfase1 15 4 2 2 3" xfId="36066"/>
    <cellStyle name="40% - Ênfase1 15 4 2 2 4" xfId="52424"/>
    <cellStyle name="40% - Ênfase1 15 4 2 3" xfId="17917"/>
    <cellStyle name="40% - Ênfase1 15 4 2 4" xfId="30007"/>
    <cellStyle name="40% - Ênfase1 15 4 2 5" xfId="44147"/>
    <cellStyle name="40% - Ênfase1 15 4 3" xfId="7798"/>
    <cellStyle name="40% - Ênfase1 15 4 3 2" xfId="13857"/>
    <cellStyle name="40% - Ênfase1 15 4 3 2 2" xfId="25977"/>
    <cellStyle name="40% - Ênfase1 15 4 3 2 3" xfId="38066"/>
    <cellStyle name="40% - Ênfase1 15 4 3 2 4" xfId="54424"/>
    <cellStyle name="40% - Ênfase1 15 4 3 3" xfId="19917"/>
    <cellStyle name="40% - Ênfase1 15 4 3 4" xfId="32007"/>
    <cellStyle name="40% - Ênfase1 15 4 3 5" xfId="46147"/>
    <cellStyle name="40% - Ênfase1 15 4 4" xfId="9827"/>
    <cellStyle name="40% - Ênfase1 15 4 4 2" xfId="21947"/>
    <cellStyle name="40% - Ênfase1 15 4 4 2 2" xfId="50390"/>
    <cellStyle name="40% - Ênfase1 15 4 4 3" xfId="34036"/>
    <cellStyle name="40% - Ênfase1 15 4 4 4" xfId="42113"/>
    <cellStyle name="40% - Ênfase1 15 4 5" xfId="15887"/>
    <cellStyle name="40% - Ênfase1 15 4 5 2" xfId="48341"/>
    <cellStyle name="40% - Ênfase1 15 4 6" xfId="27977"/>
    <cellStyle name="40% - Ênfase1 15 4 7" xfId="40067"/>
    <cellStyle name="40% - Ênfase1 15 4 8" xfId="3764"/>
    <cellStyle name="40% - Ênfase1 15 5" xfId="4261"/>
    <cellStyle name="40% - Ênfase1 15 5 2" xfId="10321"/>
    <cellStyle name="40% - Ênfase1 15 5 2 2" xfId="22441"/>
    <cellStyle name="40% - Ênfase1 15 5 2 3" xfId="34530"/>
    <cellStyle name="40% - Ênfase1 15 5 2 4" xfId="50887"/>
    <cellStyle name="40% - Ênfase1 15 5 3" xfId="16381"/>
    <cellStyle name="40% - Ênfase1 15 5 4" xfId="28471"/>
    <cellStyle name="40% - Ênfase1 15 5 5" xfId="42610"/>
    <cellStyle name="40% - Ênfase1 15 6" xfId="6292"/>
    <cellStyle name="40% - Ênfase1 15 6 2" xfId="12351"/>
    <cellStyle name="40% - Ênfase1 15 6 2 2" xfId="24471"/>
    <cellStyle name="40% - Ênfase1 15 6 2 3" xfId="36560"/>
    <cellStyle name="40% - Ênfase1 15 6 2 4" xfId="52918"/>
    <cellStyle name="40% - Ênfase1 15 6 3" xfId="18411"/>
    <cellStyle name="40% - Ênfase1 15 6 4" xfId="30501"/>
    <cellStyle name="40% - Ênfase1 15 6 5" xfId="44641"/>
    <cellStyle name="40% - Ênfase1 15 7" xfId="8291"/>
    <cellStyle name="40% - Ênfase1 15 7 2" xfId="20411"/>
    <cellStyle name="40% - Ênfase1 15 7 2 2" xfId="48838"/>
    <cellStyle name="40% - Ênfase1 15 7 3" xfId="32500"/>
    <cellStyle name="40% - Ênfase1 15 7 4" xfId="40561"/>
    <cellStyle name="40% - Ênfase1 15 8" xfId="14351"/>
    <cellStyle name="40% - Ênfase1 15 8 2" xfId="46792"/>
    <cellStyle name="40% - Ênfase1 15 9" xfId="26471"/>
    <cellStyle name="40% - Ênfase1 16" xfId="332"/>
    <cellStyle name="40% - Ênfase1 16 10" xfId="38815"/>
    <cellStyle name="40% - Ênfase1 16 11" xfId="2467"/>
    <cellStyle name="40% - Ênfase1 16 2" xfId="1419"/>
    <cellStyle name="40% - Ênfase1 16 2 2" xfId="5516"/>
    <cellStyle name="40% - Ênfase1 16 2 2 2" xfId="11575"/>
    <cellStyle name="40% - Ênfase1 16 2 2 2 2" xfId="23695"/>
    <cellStyle name="40% - Ênfase1 16 2 2 2 3" xfId="35784"/>
    <cellStyle name="40% - Ênfase1 16 2 2 2 4" xfId="52142"/>
    <cellStyle name="40% - Ênfase1 16 2 2 3" xfId="17635"/>
    <cellStyle name="40% - Ênfase1 16 2 2 4" xfId="29725"/>
    <cellStyle name="40% - Ênfase1 16 2 2 5" xfId="43865"/>
    <cellStyle name="40% - Ênfase1 16 2 3" xfId="7540"/>
    <cellStyle name="40% - Ênfase1 16 2 3 2" xfId="13599"/>
    <cellStyle name="40% - Ênfase1 16 2 3 2 2" xfId="25719"/>
    <cellStyle name="40% - Ênfase1 16 2 3 2 3" xfId="37808"/>
    <cellStyle name="40% - Ênfase1 16 2 3 2 4" xfId="54166"/>
    <cellStyle name="40% - Ênfase1 16 2 3 3" xfId="19659"/>
    <cellStyle name="40% - Ênfase1 16 2 3 4" xfId="31749"/>
    <cellStyle name="40% - Ênfase1 16 2 3 5" xfId="45889"/>
    <cellStyle name="40% - Ênfase1 16 2 4" xfId="9545"/>
    <cellStyle name="40% - Ênfase1 16 2 4 2" xfId="21665"/>
    <cellStyle name="40% - Ênfase1 16 2 4 2 2" xfId="50108"/>
    <cellStyle name="40% - Ênfase1 16 2 4 3" xfId="33754"/>
    <cellStyle name="40% - Ênfase1 16 2 4 4" xfId="41831"/>
    <cellStyle name="40% - Ênfase1 16 2 5" xfId="15605"/>
    <cellStyle name="40% - Ênfase1 16 2 5 2" xfId="48059"/>
    <cellStyle name="40% - Ênfase1 16 2 6" xfId="27719"/>
    <cellStyle name="40% - Ênfase1 16 2 7" xfId="39809"/>
    <cellStyle name="40% - Ênfase1 16 2 8" xfId="3481"/>
    <cellStyle name="40% - Ênfase1 16 3" xfId="909"/>
    <cellStyle name="40% - Ênfase1 16 3 2" xfId="5019"/>
    <cellStyle name="40% - Ênfase1 16 3 2 2" xfId="11078"/>
    <cellStyle name="40% - Ênfase1 16 3 2 2 2" xfId="23198"/>
    <cellStyle name="40% - Ênfase1 16 3 2 2 3" xfId="35287"/>
    <cellStyle name="40% - Ênfase1 16 3 2 2 4" xfId="51645"/>
    <cellStyle name="40% - Ênfase1 16 3 2 3" xfId="17138"/>
    <cellStyle name="40% - Ênfase1 16 3 2 4" xfId="29228"/>
    <cellStyle name="40% - Ênfase1 16 3 2 5" xfId="43368"/>
    <cellStyle name="40% - Ênfase1 16 3 3" xfId="7044"/>
    <cellStyle name="40% - Ênfase1 16 3 3 2" xfId="13103"/>
    <cellStyle name="40% - Ênfase1 16 3 3 2 2" xfId="25223"/>
    <cellStyle name="40% - Ênfase1 16 3 3 2 3" xfId="37312"/>
    <cellStyle name="40% - Ênfase1 16 3 3 2 4" xfId="53670"/>
    <cellStyle name="40% - Ênfase1 16 3 3 3" xfId="19163"/>
    <cellStyle name="40% - Ênfase1 16 3 3 4" xfId="31253"/>
    <cellStyle name="40% - Ênfase1 16 3 3 5" xfId="45393"/>
    <cellStyle name="40% - Ênfase1 16 3 4" xfId="9048"/>
    <cellStyle name="40% - Ênfase1 16 3 4 2" xfId="21168"/>
    <cellStyle name="40% - Ênfase1 16 3 4 2 2" xfId="49602"/>
    <cellStyle name="40% - Ênfase1 16 3 4 3" xfId="33257"/>
    <cellStyle name="40% - Ênfase1 16 3 4 4" xfId="41325"/>
    <cellStyle name="40% - Ênfase1 16 3 5" xfId="15108"/>
    <cellStyle name="40% - Ênfase1 16 3 5 2" xfId="47554"/>
    <cellStyle name="40% - Ênfase1 16 3 6" xfId="27223"/>
    <cellStyle name="40% - Ênfase1 16 3 7" xfId="39313"/>
    <cellStyle name="40% - Ênfase1 16 3 8" xfId="2974"/>
    <cellStyle name="40% - Ênfase1 16 4" xfId="1961"/>
    <cellStyle name="40% - Ênfase1 16 4 2" xfId="6052"/>
    <cellStyle name="40% - Ênfase1 16 4 2 2" xfId="12111"/>
    <cellStyle name="40% - Ênfase1 16 4 2 2 2" xfId="24231"/>
    <cellStyle name="40% - Ênfase1 16 4 2 2 3" xfId="36320"/>
    <cellStyle name="40% - Ênfase1 16 4 2 2 4" xfId="52678"/>
    <cellStyle name="40% - Ênfase1 16 4 2 3" xfId="18171"/>
    <cellStyle name="40% - Ênfase1 16 4 2 4" xfId="30261"/>
    <cellStyle name="40% - Ênfase1 16 4 2 5" xfId="44401"/>
    <cellStyle name="40% - Ênfase1 16 4 3" xfId="8052"/>
    <cellStyle name="40% - Ênfase1 16 4 3 2" xfId="14111"/>
    <cellStyle name="40% - Ênfase1 16 4 3 2 2" xfId="26231"/>
    <cellStyle name="40% - Ênfase1 16 4 3 2 3" xfId="38320"/>
    <cellStyle name="40% - Ênfase1 16 4 3 2 4" xfId="54678"/>
    <cellStyle name="40% - Ênfase1 16 4 3 3" xfId="20171"/>
    <cellStyle name="40% - Ênfase1 16 4 3 4" xfId="32261"/>
    <cellStyle name="40% - Ênfase1 16 4 3 5" xfId="46401"/>
    <cellStyle name="40% - Ênfase1 16 4 4" xfId="10081"/>
    <cellStyle name="40% - Ênfase1 16 4 4 2" xfId="22201"/>
    <cellStyle name="40% - Ênfase1 16 4 4 2 2" xfId="50645"/>
    <cellStyle name="40% - Ênfase1 16 4 4 3" xfId="34290"/>
    <cellStyle name="40% - Ênfase1 16 4 4 4" xfId="42368"/>
    <cellStyle name="40% - Ênfase1 16 4 5" xfId="16141"/>
    <cellStyle name="40% - Ênfase1 16 4 5 2" xfId="48596"/>
    <cellStyle name="40% - Ênfase1 16 4 6" xfId="28231"/>
    <cellStyle name="40% - Ênfase1 16 4 7" xfId="40321"/>
    <cellStyle name="40% - Ênfase1 16 4 8" xfId="4019"/>
    <cellStyle name="40% - Ênfase1 16 5" xfId="4516"/>
    <cellStyle name="40% - Ênfase1 16 5 2" xfId="10576"/>
    <cellStyle name="40% - Ênfase1 16 5 2 2" xfId="22696"/>
    <cellStyle name="40% - Ênfase1 16 5 2 3" xfId="34785"/>
    <cellStyle name="40% - Ênfase1 16 5 2 4" xfId="51142"/>
    <cellStyle name="40% - Ênfase1 16 5 3" xfId="16636"/>
    <cellStyle name="40% - Ênfase1 16 5 4" xfId="28726"/>
    <cellStyle name="40% - Ênfase1 16 5 5" xfId="42865"/>
    <cellStyle name="40% - Ênfase1 16 6" xfId="6546"/>
    <cellStyle name="40% - Ênfase1 16 6 2" xfId="12605"/>
    <cellStyle name="40% - Ênfase1 16 6 2 2" xfId="24725"/>
    <cellStyle name="40% - Ênfase1 16 6 2 3" xfId="36814"/>
    <cellStyle name="40% - Ênfase1 16 6 2 4" xfId="53172"/>
    <cellStyle name="40% - Ênfase1 16 6 3" xfId="18665"/>
    <cellStyle name="40% - Ênfase1 16 6 4" xfId="30755"/>
    <cellStyle name="40% - Ênfase1 16 6 5" xfId="44895"/>
    <cellStyle name="40% - Ênfase1 16 7" xfId="8546"/>
    <cellStyle name="40% - Ênfase1 16 7 2" xfId="20666"/>
    <cellStyle name="40% - Ênfase1 16 7 2 2" xfId="49094"/>
    <cellStyle name="40% - Ênfase1 16 7 3" xfId="32755"/>
    <cellStyle name="40% - Ênfase1 16 7 4" xfId="40817"/>
    <cellStyle name="40% - Ênfase1 16 8" xfId="14606"/>
    <cellStyle name="40% - Ênfase1 16 8 2" xfId="47048"/>
    <cellStyle name="40% - Ênfase1 16 9" xfId="26725"/>
    <cellStyle name="40% - Ênfase1 17" xfId="254"/>
    <cellStyle name="40% - Ênfase1 17 10" xfId="38741"/>
    <cellStyle name="40% - Ênfase1 17 11" xfId="2392"/>
    <cellStyle name="40% - Ênfase1 17 2" xfId="1344"/>
    <cellStyle name="40% - Ênfase1 17 2 2" xfId="5441"/>
    <cellStyle name="40% - Ênfase1 17 2 2 2" xfId="11500"/>
    <cellStyle name="40% - Ênfase1 17 2 2 2 2" xfId="23620"/>
    <cellStyle name="40% - Ênfase1 17 2 2 2 3" xfId="35709"/>
    <cellStyle name="40% - Ênfase1 17 2 2 2 4" xfId="52067"/>
    <cellStyle name="40% - Ênfase1 17 2 2 3" xfId="17560"/>
    <cellStyle name="40% - Ênfase1 17 2 2 4" xfId="29650"/>
    <cellStyle name="40% - Ênfase1 17 2 2 5" xfId="43790"/>
    <cellStyle name="40% - Ênfase1 17 2 3" xfId="7466"/>
    <cellStyle name="40% - Ênfase1 17 2 3 2" xfId="13525"/>
    <cellStyle name="40% - Ênfase1 17 2 3 2 2" xfId="25645"/>
    <cellStyle name="40% - Ênfase1 17 2 3 2 3" xfId="37734"/>
    <cellStyle name="40% - Ênfase1 17 2 3 2 4" xfId="54092"/>
    <cellStyle name="40% - Ênfase1 17 2 3 3" xfId="19585"/>
    <cellStyle name="40% - Ênfase1 17 2 3 4" xfId="31675"/>
    <cellStyle name="40% - Ênfase1 17 2 3 5" xfId="45815"/>
    <cellStyle name="40% - Ênfase1 17 2 4" xfId="9470"/>
    <cellStyle name="40% - Ênfase1 17 2 4 2" xfId="21590"/>
    <cellStyle name="40% - Ênfase1 17 2 4 2 2" xfId="50033"/>
    <cellStyle name="40% - Ênfase1 17 2 4 3" xfId="33679"/>
    <cellStyle name="40% - Ênfase1 17 2 4 4" xfId="41756"/>
    <cellStyle name="40% - Ênfase1 17 2 5" xfId="15530"/>
    <cellStyle name="40% - Ênfase1 17 2 5 2" xfId="47984"/>
    <cellStyle name="40% - Ênfase1 17 2 6" xfId="27645"/>
    <cellStyle name="40% - Ênfase1 17 2 7" xfId="39735"/>
    <cellStyle name="40% - Ênfase1 17 2 8" xfId="3406"/>
    <cellStyle name="40% - Ênfase1 17 3" xfId="835"/>
    <cellStyle name="40% - Ênfase1 17 3 2" xfId="4945"/>
    <cellStyle name="40% - Ênfase1 17 3 2 2" xfId="11004"/>
    <cellStyle name="40% - Ênfase1 17 3 2 2 2" xfId="23124"/>
    <cellStyle name="40% - Ênfase1 17 3 2 2 3" xfId="35213"/>
    <cellStyle name="40% - Ênfase1 17 3 2 2 4" xfId="51571"/>
    <cellStyle name="40% - Ênfase1 17 3 2 3" xfId="17064"/>
    <cellStyle name="40% - Ênfase1 17 3 2 4" xfId="29154"/>
    <cellStyle name="40% - Ênfase1 17 3 2 5" xfId="43294"/>
    <cellStyle name="40% - Ênfase1 17 3 3" xfId="6970"/>
    <cellStyle name="40% - Ênfase1 17 3 3 2" xfId="13029"/>
    <cellStyle name="40% - Ênfase1 17 3 3 2 2" xfId="25149"/>
    <cellStyle name="40% - Ênfase1 17 3 3 2 3" xfId="37238"/>
    <cellStyle name="40% - Ênfase1 17 3 3 2 4" xfId="53596"/>
    <cellStyle name="40% - Ênfase1 17 3 3 3" xfId="19089"/>
    <cellStyle name="40% - Ênfase1 17 3 3 4" xfId="31179"/>
    <cellStyle name="40% - Ênfase1 17 3 3 5" xfId="45319"/>
    <cellStyle name="40% - Ênfase1 17 3 4" xfId="8974"/>
    <cellStyle name="40% - Ênfase1 17 3 4 2" xfId="21094"/>
    <cellStyle name="40% - Ênfase1 17 3 4 2 2" xfId="49528"/>
    <cellStyle name="40% - Ênfase1 17 3 4 3" xfId="33183"/>
    <cellStyle name="40% - Ênfase1 17 3 4 4" xfId="41251"/>
    <cellStyle name="40% - Ênfase1 17 3 5" xfId="15034"/>
    <cellStyle name="40% - Ênfase1 17 3 5 2" xfId="47480"/>
    <cellStyle name="40% - Ênfase1 17 3 6" xfId="27149"/>
    <cellStyle name="40% - Ênfase1 17 3 7" xfId="39239"/>
    <cellStyle name="40% - Ênfase1 17 3 8" xfId="2900"/>
    <cellStyle name="40% - Ênfase1 17 4" xfId="1887"/>
    <cellStyle name="40% - Ênfase1 17 4 2" xfId="5978"/>
    <cellStyle name="40% - Ênfase1 17 4 2 2" xfId="12037"/>
    <cellStyle name="40% - Ênfase1 17 4 2 2 2" xfId="24157"/>
    <cellStyle name="40% - Ênfase1 17 4 2 2 3" xfId="36246"/>
    <cellStyle name="40% - Ênfase1 17 4 2 2 4" xfId="52604"/>
    <cellStyle name="40% - Ênfase1 17 4 2 3" xfId="18097"/>
    <cellStyle name="40% - Ênfase1 17 4 2 4" xfId="30187"/>
    <cellStyle name="40% - Ênfase1 17 4 2 5" xfId="44327"/>
    <cellStyle name="40% - Ênfase1 17 4 3" xfId="7978"/>
    <cellStyle name="40% - Ênfase1 17 4 3 2" xfId="14037"/>
    <cellStyle name="40% - Ênfase1 17 4 3 2 2" xfId="26157"/>
    <cellStyle name="40% - Ênfase1 17 4 3 2 3" xfId="38246"/>
    <cellStyle name="40% - Ênfase1 17 4 3 2 4" xfId="54604"/>
    <cellStyle name="40% - Ênfase1 17 4 3 3" xfId="20097"/>
    <cellStyle name="40% - Ênfase1 17 4 3 4" xfId="32187"/>
    <cellStyle name="40% - Ênfase1 17 4 3 5" xfId="46327"/>
    <cellStyle name="40% - Ênfase1 17 4 4" xfId="10007"/>
    <cellStyle name="40% - Ênfase1 17 4 4 2" xfId="22127"/>
    <cellStyle name="40% - Ênfase1 17 4 4 2 2" xfId="50571"/>
    <cellStyle name="40% - Ênfase1 17 4 4 3" xfId="34216"/>
    <cellStyle name="40% - Ênfase1 17 4 4 4" xfId="42294"/>
    <cellStyle name="40% - Ênfase1 17 4 5" xfId="16067"/>
    <cellStyle name="40% - Ênfase1 17 4 5 2" xfId="48522"/>
    <cellStyle name="40% - Ênfase1 17 4 6" xfId="28157"/>
    <cellStyle name="40% - Ênfase1 17 4 7" xfId="40247"/>
    <cellStyle name="40% - Ênfase1 17 4 8" xfId="3945"/>
    <cellStyle name="40% - Ênfase1 17 5" xfId="4441"/>
    <cellStyle name="40% - Ênfase1 17 5 2" xfId="10501"/>
    <cellStyle name="40% - Ênfase1 17 5 2 2" xfId="22621"/>
    <cellStyle name="40% - Ênfase1 17 5 2 3" xfId="34710"/>
    <cellStyle name="40% - Ênfase1 17 5 2 4" xfId="51067"/>
    <cellStyle name="40% - Ênfase1 17 5 3" xfId="16561"/>
    <cellStyle name="40% - Ênfase1 17 5 4" xfId="28651"/>
    <cellStyle name="40% - Ênfase1 17 5 5" xfId="42790"/>
    <cellStyle name="40% - Ênfase1 17 6" xfId="6472"/>
    <cellStyle name="40% - Ênfase1 17 6 2" xfId="12531"/>
    <cellStyle name="40% - Ênfase1 17 6 2 2" xfId="24651"/>
    <cellStyle name="40% - Ênfase1 17 6 2 3" xfId="36740"/>
    <cellStyle name="40% - Ênfase1 17 6 2 4" xfId="53098"/>
    <cellStyle name="40% - Ênfase1 17 6 3" xfId="18591"/>
    <cellStyle name="40% - Ênfase1 17 6 4" xfId="30681"/>
    <cellStyle name="40% - Ênfase1 17 6 5" xfId="44821"/>
    <cellStyle name="40% - Ênfase1 17 7" xfId="8471"/>
    <cellStyle name="40% - Ênfase1 17 7 2" xfId="20591"/>
    <cellStyle name="40% - Ênfase1 17 7 2 2" xfId="49019"/>
    <cellStyle name="40% - Ênfase1 17 7 3" xfId="32680"/>
    <cellStyle name="40% - Ênfase1 17 7 4" xfId="40742"/>
    <cellStyle name="40% - Ênfase1 17 8" xfId="14531"/>
    <cellStyle name="40% - Ênfase1 17 8 2" xfId="46973"/>
    <cellStyle name="40% - Ênfase1 17 9" xfId="26651"/>
    <cellStyle name="40% - Ênfase1 18" xfId="334"/>
    <cellStyle name="40% - Ênfase1 18 10" xfId="38817"/>
    <cellStyle name="40% - Ênfase1 18 11" xfId="2469"/>
    <cellStyle name="40% - Ênfase1 18 2" xfId="1421"/>
    <cellStyle name="40% - Ênfase1 18 2 2" xfId="5518"/>
    <cellStyle name="40% - Ênfase1 18 2 2 2" xfId="11577"/>
    <cellStyle name="40% - Ênfase1 18 2 2 2 2" xfId="23697"/>
    <cellStyle name="40% - Ênfase1 18 2 2 2 3" xfId="35786"/>
    <cellStyle name="40% - Ênfase1 18 2 2 2 4" xfId="52144"/>
    <cellStyle name="40% - Ênfase1 18 2 2 3" xfId="17637"/>
    <cellStyle name="40% - Ênfase1 18 2 2 4" xfId="29727"/>
    <cellStyle name="40% - Ênfase1 18 2 2 5" xfId="43867"/>
    <cellStyle name="40% - Ênfase1 18 2 3" xfId="7542"/>
    <cellStyle name="40% - Ênfase1 18 2 3 2" xfId="13601"/>
    <cellStyle name="40% - Ênfase1 18 2 3 2 2" xfId="25721"/>
    <cellStyle name="40% - Ênfase1 18 2 3 2 3" xfId="37810"/>
    <cellStyle name="40% - Ênfase1 18 2 3 2 4" xfId="54168"/>
    <cellStyle name="40% - Ênfase1 18 2 3 3" xfId="19661"/>
    <cellStyle name="40% - Ênfase1 18 2 3 4" xfId="31751"/>
    <cellStyle name="40% - Ênfase1 18 2 3 5" xfId="45891"/>
    <cellStyle name="40% - Ênfase1 18 2 4" xfId="9547"/>
    <cellStyle name="40% - Ênfase1 18 2 4 2" xfId="21667"/>
    <cellStyle name="40% - Ênfase1 18 2 4 2 2" xfId="50110"/>
    <cellStyle name="40% - Ênfase1 18 2 4 3" xfId="33756"/>
    <cellStyle name="40% - Ênfase1 18 2 4 4" xfId="41833"/>
    <cellStyle name="40% - Ênfase1 18 2 5" xfId="15607"/>
    <cellStyle name="40% - Ênfase1 18 2 5 2" xfId="48061"/>
    <cellStyle name="40% - Ênfase1 18 2 6" xfId="27721"/>
    <cellStyle name="40% - Ênfase1 18 2 7" xfId="39811"/>
    <cellStyle name="40% - Ênfase1 18 2 8" xfId="3483"/>
    <cellStyle name="40% - Ênfase1 18 3" xfId="911"/>
    <cellStyle name="40% - Ênfase1 18 3 2" xfId="5021"/>
    <cellStyle name="40% - Ênfase1 18 3 2 2" xfId="11080"/>
    <cellStyle name="40% - Ênfase1 18 3 2 2 2" xfId="23200"/>
    <cellStyle name="40% - Ênfase1 18 3 2 2 3" xfId="35289"/>
    <cellStyle name="40% - Ênfase1 18 3 2 2 4" xfId="51647"/>
    <cellStyle name="40% - Ênfase1 18 3 2 3" xfId="17140"/>
    <cellStyle name="40% - Ênfase1 18 3 2 4" xfId="29230"/>
    <cellStyle name="40% - Ênfase1 18 3 2 5" xfId="43370"/>
    <cellStyle name="40% - Ênfase1 18 3 3" xfId="7046"/>
    <cellStyle name="40% - Ênfase1 18 3 3 2" xfId="13105"/>
    <cellStyle name="40% - Ênfase1 18 3 3 2 2" xfId="25225"/>
    <cellStyle name="40% - Ênfase1 18 3 3 2 3" xfId="37314"/>
    <cellStyle name="40% - Ênfase1 18 3 3 2 4" xfId="53672"/>
    <cellStyle name="40% - Ênfase1 18 3 3 3" xfId="19165"/>
    <cellStyle name="40% - Ênfase1 18 3 3 4" xfId="31255"/>
    <cellStyle name="40% - Ênfase1 18 3 3 5" xfId="45395"/>
    <cellStyle name="40% - Ênfase1 18 3 4" xfId="9050"/>
    <cellStyle name="40% - Ênfase1 18 3 4 2" xfId="21170"/>
    <cellStyle name="40% - Ênfase1 18 3 4 2 2" xfId="49604"/>
    <cellStyle name="40% - Ênfase1 18 3 4 3" xfId="33259"/>
    <cellStyle name="40% - Ênfase1 18 3 4 4" xfId="41327"/>
    <cellStyle name="40% - Ênfase1 18 3 5" xfId="15110"/>
    <cellStyle name="40% - Ênfase1 18 3 5 2" xfId="47556"/>
    <cellStyle name="40% - Ênfase1 18 3 6" xfId="27225"/>
    <cellStyle name="40% - Ênfase1 18 3 7" xfId="39315"/>
    <cellStyle name="40% - Ênfase1 18 3 8" xfId="2976"/>
    <cellStyle name="40% - Ênfase1 18 4" xfId="1963"/>
    <cellStyle name="40% - Ênfase1 18 4 2" xfId="6054"/>
    <cellStyle name="40% - Ênfase1 18 4 2 2" xfId="12113"/>
    <cellStyle name="40% - Ênfase1 18 4 2 2 2" xfId="24233"/>
    <cellStyle name="40% - Ênfase1 18 4 2 2 3" xfId="36322"/>
    <cellStyle name="40% - Ênfase1 18 4 2 2 4" xfId="52680"/>
    <cellStyle name="40% - Ênfase1 18 4 2 3" xfId="18173"/>
    <cellStyle name="40% - Ênfase1 18 4 2 4" xfId="30263"/>
    <cellStyle name="40% - Ênfase1 18 4 2 5" xfId="44403"/>
    <cellStyle name="40% - Ênfase1 18 4 3" xfId="8054"/>
    <cellStyle name="40% - Ênfase1 18 4 3 2" xfId="14113"/>
    <cellStyle name="40% - Ênfase1 18 4 3 2 2" xfId="26233"/>
    <cellStyle name="40% - Ênfase1 18 4 3 2 3" xfId="38322"/>
    <cellStyle name="40% - Ênfase1 18 4 3 2 4" xfId="54680"/>
    <cellStyle name="40% - Ênfase1 18 4 3 3" xfId="20173"/>
    <cellStyle name="40% - Ênfase1 18 4 3 4" xfId="32263"/>
    <cellStyle name="40% - Ênfase1 18 4 3 5" xfId="46403"/>
    <cellStyle name="40% - Ênfase1 18 4 4" xfId="10083"/>
    <cellStyle name="40% - Ênfase1 18 4 4 2" xfId="22203"/>
    <cellStyle name="40% - Ênfase1 18 4 4 2 2" xfId="50647"/>
    <cellStyle name="40% - Ênfase1 18 4 4 3" xfId="34292"/>
    <cellStyle name="40% - Ênfase1 18 4 4 4" xfId="42370"/>
    <cellStyle name="40% - Ênfase1 18 4 5" xfId="16143"/>
    <cellStyle name="40% - Ênfase1 18 4 5 2" xfId="48598"/>
    <cellStyle name="40% - Ênfase1 18 4 6" xfId="28233"/>
    <cellStyle name="40% - Ênfase1 18 4 7" xfId="40323"/>
    <cellStyle name="40% - Ênfase1 18 4 8" xfId="4021"/>
    <cellStyle name="40% - Ênfase1 18 5" xfId="4518"/>
    <cellStyle name="40% - Ênfase1 18 5 2" xfId="10578"/>
    <cellStyle name="40% - Ênfase1 18 5 2 2" xfId="22698"/>
    <cellStyle name="40% - Ênfase1 18 5 2 3" xfId="34787"/>
    <cellStyle name="40% - Ênfase1 18 5 2 4" xfId="51144"/>
    <cellStyle name="40% - Ênfase1 18 5 3" xfId="16638"/>
    <cellStyle name="40% - Ênfase1 18 5 4" xfId="28728"/>
    <cellStyle name="40% - Ênfase1 18 5 5" xfId="42867"/>
    <cellStyle name="40% - Ênfase1 18 6" xfId="6548"/>
    <cellStyle name="40% - Ênfase1 18 6 2" xfId="12607"/>
    <cellStyle name="40% - Ênfase1 18 6 2 2" xfId="24727"/>
    <cellStyle name="40% - Ênfase1 18 6 2 3" xfId="36816"/>
    <cellStyle name="40% - Ênfase1 18 6 2 4" xfId="53174"/>
    <cellStyle name="40% - Ênfase1 18 6 3" xfId="18667"/>
    <cellStyle name="40% - Ênfase1 18 6 4" xfId="30757"/>
    <cellStyle name="40% - Ênfase1 18 6 5" xfId="44897"/>
    <cellStyle name="40% - Ênfase1 18 7" xfId="8548"/>
    <cellStyle name="40% - Ênfase1 18 7 2" xfId="20668"/>
    <cellStyle name="40% - Ênfase1 18 7 2 2" xfId="49096"/>
    <cellStyle name="40% - Ênfase1 18 7 3" xfId="32757"/>
    <cellStyle name="40% - Ênfase1 18 7 4" xfId="40819"/>
    <cellStyle name="40% - Ênfase1 18 8" xfId="14608"/>
    <cellStyle name="40% - Ênfase1 18 8 2" xfId="47050"/>
    <cellStyle name="40% - Ênfase1 18 9" xfId="26727"/>
    <cellStyle name="40% - Ênfase1 19" xfId="336"/>
    <cellStyle name="40% - Ênfase1 19 10" xfId="38818"/>
    <cellStyle name="40% - Ênfase1 19 11" xfId="2470"/>
    <cellStyle name="40% - Ênfase1 19 2" xfId="1422"/>
    <cellStyle name="40% - Ênfase1 19 2 2" xfId="5519"/>
    <cellStyle name="40% - Ênfase1 19 2 2 2" xfId="11578"/>
    <cellStyle name="40% - Ênfase1 19 2 2 2 2" xfId="23698"/>
    <cellStyle name="40% - Ênfase1 19 2 2 2 3" xfId="35787"/>
    <cellStyle name="40% - Ênfase1 19 2 2 2 4" xfId="52145"/>
    <cellStyle name="40% - Ênfase1 19 2 2 3" xfId="17638"/>
    <cellStyle name="40% - Ênfase1 19 2 2 4" xfId="29728"/>
    <cellStyle name="40% - Ênfase1 19 2 2 5" xfId="43868"/>
    <cellStyle name="40% - Ênfase1 19 2 3" xfId="7543"/>
    <cellStyle name="40% - Ênfase1 19 2 3 2" xfId="13602"/>
    <cellStyle name="40% - Ênfase1 19 2 3 2 2" xfId="25722"/>
    <cellStyle name="40% - Ênfase1 19 2 3 2 3" xfId="37811"/>
    <cellStyle name="40% - Ênfase1 19 2 3 2 4" xfId="54169"/>
    <cellStyle name="40% - Ênfase1 19 2 3 3" xfId="19662"/>
    <cellStyle name="40% - Ênfase1 19 2 3 4" xfId="31752"/>
    <cellStyle name="40% - Ênfase1 19 2 3 5" xfId="45892"/>
    <cellStyle name="40% - Ênfase1 19 2 4" xfId="9548"/>
    <cellStyle name="40% - Ênfase1 19 2 4 2" xfId="21668"/>
    <cellStyle name="40% - Ênfase1 19 2 4 2 2" xfId="50111"/>
    <cellStyle name="40% - Ênfase1 19 2 4 3" xfId="33757"/>
    <cellStyle name="40% - Ênfase1 19 2 4 4" xfId="41834"/>
    <cellStyle name="40% - Ênfase1 19 2 5" xfId="15608"/>
    <cellStyle name="40% - Ênfase1 19 2 5 2" xfId="48062"/>
    <cellStyle name="40% - Ênfase1 19 2 6" xfId="27722"/>
    <cellStyle name="40% - Ênfase1 19 2 7" xfId="39812"/>
    <cellStyle name="40% - Ênfase1 19 2 8" xfId="3484"/>
    <cellStyle name="40% - Ênfase1 19 3" xfId="912"/>
    <cellStyle name="40% - Ênfase1 19 3 2" xfId="5022"/>
    <cellStyle name="40% - Ênfase1 19 3 2 2" xfId="11081"/>
    <cellStyle name="40% - Ênfase1 19 3 2 2 2" xfId="23201"/>
    <cellStyle name="40% - Ênfase1 19 3 2 2 3" xfId="35290"/>
    <cellStyle name="40% - Ênfase1 19 3 2 2 4" xfId="51648"/>
    <cellStyle name="40% - Ênfase1 19 3 2 3" xfId="17141"/>
    <cellStyle name="40% - Ênfase1 19 3 2 4" xfId="29231"/>
    <cellStyle name="40% - Ênfase1 19 3 2 5" xfId="43371"/>
    <cellStyle name="40% - Ênfase1 19 3 3" xfId="7047"/>
    <cellStyle name="40% - Ênfase1 19 3 3 2" xfId="13106"/>
    <cellStyle name="40% - Ênfase1 19 3 3 2 2" xfId="25226"/>
    <cellStyle name="40% - Ênfase1 19 3 3 2 3" xfId="37315"/>
    <cellStyle name="40% - Ênfase1 19 3 3 2 4" xfId="53673"/>
    <cellStyle name="40% - Ênfase1 19 3 3 3" xfId="19166"/>
    <cellStyle name="40% - Ênfase1 19 3 3 4" xfId="31256"/>
    <cellStyle name="40% - Ênfase1 19 3 3 5" xfId="45396"/>
    <cellStyle name="40% - Ênfase1 19 3 4" xfId="9051"/>
    <cellStyle name="40% - Ênfase1 19 3 4 2" xfId="21171"/>
    <cellStyle name="40% - Ênfase1 19 3 4 2 2" xfId="49605"/>
    <cellStyle name="40% - Ênfase1 19 3 4 3" xfId="33260"/>
    <cellStyle name="40% - Ênfase1 19 3 4 4" xfId="41328"/>
    <cellStyle name="40% - Ênfase1 19 3 5" xfId="15111"/>
    <cellStyle name="40% - Ênfase1 19 3 5 2" xfId="47557"/>
    <cellStyle name="40% - Ênfase1 19 3 6" xfId="27226"/>
    <cellStyle name="40% - Ênfase1 19 3 7" xfId="39316"/>
    <cellStyle name="40% - Ênfase1 19 3 8" xfId="2977"/>
    <cellStyle name="40% - Ênfase1 19 4" xfId="1964"/>
    <cellStyle name="40% - Ênfase1 19 4 2" xfId="6055"/>
    <cellStyle name="40% - Ênfase1 19 4 2 2" xfId="12114"/>
    <cellStyle name="40% - Ênfase1 19 4 2 2 2" xfId="24234"/>
    <cellStyle name="40% - Ênfase1 19 4 2 2 3" xfId="36323"/>
    <cellStyle name="40% - Ênfase1 19 4 2 2 4" xfId="52681"/>
    <cellStyle name="40% - Ênfase1 19 4 2 3" xfId="18174"/>
    <cellStyle name="40% - Ênfase1 19 4 2 4" xfId="30264"/>
    <cellStyle name="40% - Ênfase1 19 4 2 5" xfId="44404"/>
    <cellStyle name="40% - Ênfase1 19 4 3" xfId="8055"/>
    <cellStyle name="40% - Ênfase1 19 4 3 2" xfId="14114"/>
    <cellStyle name="40% - Ênfase1 19 4 3 2 2" xfId="26234"/>
    <cellStyle name="40% - Ênfase1 19 4 3 2 3" xfId="38323"/>
    <cellStyle name="40% - Ênfase1 19 4 3 2 4" xfId="54681"/>
    <cellStyle name="40% - Ênfase1 19 4 3 3" xfId="20174"/>
    <cellStyle name="40% - Ênfase1 19 4 3 4" xfId="32264"/>
    <cellStyle name="40% - Ênfase1 19 4 3 5" xfId="46404"/>
    <cellStyle name="40% - Ênfase1 19 4 4" xfId="10084"/>
    <cellStyle name="40% - Ênfase1 19 4 4 2" xfId="22204"/>
    <cellStyle name="40% - Ênfase1 19 4 4 2 2" xfId="50648"/>
    <cellStyle name="40% - Ênfase1 19 4 4 3" xfId="34293"/>
    <cellStyle name="40% - Ênfase1 19 4 4 4" xfId="42371"/>
    <cellStyle name="40% - Ênfase1 19 4 5" xfId="16144"/>
    <cellStyle name="40% - Ênfase1 19 4 5 2" xfId="48599"/>
    <cellStyle name="40% - Ênfase1 19 4 6" xfId="28234"/>
    <cellStyle name="40% - Ênfase1 19 4 7" xfId="40324"/>
    <cellStyle name="40% - Ênfase1 19 4 8" xfId="4022"/>
    <cellStyle name="40% - Ênfase1 19 5" xfId="4519"/>
    <cellStyle name="40% - Ênfase1 19 5 2" xfId="10579"/>
    <cellStyle name="40% - Ênfase1 19 5 2 2" xfId="22699"/>
    <cellStyle name="40% - Ênfase1 19 5 2 3" xfId="34788"/>
    <cellStyle name="40% - Ênfase1 19 5 2 4" xfId="51145"/>
    <cellStyle name="40% - Ênfase1 19 5 3" xfId="16639"/>
    <cellStyle name="40% - Ênfase1 19 5 4" xfId="28729"/>
    <cellStyle name="40% - Ênfase1 19 5 5" xfId="42868"/>
    <cellStyle name="40% - Ênfase1 19 6" xfId="6549"/>
    <cellStyle name="40% - Ênfase1 19 6 2" xfId="12608"/>
    <cellStyle name="40% - Ênfase1 19 6 2 2" xfId="24728"/>
    <cellStyle name="40% - Ênfase1 19 6 2 3" xfId="36817"/>
    <cellStyle name="40% - Ênfase1 19 6 2 4" xfId="53175"/>
    <cellStyle name="40% - Ênfase1 19 6 3" xfId="18668"/>
    <cellStyle name="40% - Ênfase1 19 6 4" xfId="30758"/>
    <cellStyle name="40% - Ênfase1 19 6 5" xfId="44898"/>
    <cellStyle name="40% - Ênfase1 19 7" xfId="8549"/>
    <cellStyle name="40% - Ênfase1 19 7 2" xfId="20669"/>
    <cellStyle name="40% - Ênfase1 19 7 2 2" xfId="49097"/>
    <cellStyle name="40% - Ênfase1 19 7 3" xfId="32758"/>
    <cellStyle name="40% - Ênfase1 19 7 4" xfId="40820"/>
    <cellStyle name="40% - Ênfase1 19 8" xfId="14609"/>
    <cellStyle name="40% - Ênfase1 19 8 2" xfId="47051"/>
    <cellStyle name="40% - Ênfase1 19 9" xfId="26728"/>
    <cellStyle name="40% - Ênfase1 2" xfId="340"/>
    <cellStyle name="40% - Ênfase1 2 10" xfId="26731"/>
    <cellStyle name="40% - Ênfase1 2 11" xfId="38821"/>
    <cellStyle name="40% - Ênfase1 2 12" xfId="2473"/>
    <cellStyle name="40% - Ênfase1 2 2" xfId="341"/>
    <cellStyle name="40% - Ênfase1 2 2 10" xfId="38822"/>
    <cellStyle name="40% - Ênfase1 2 2 11" xfId="2474"/>
    <cellStyle name="40% - Ênfase1 2 2 2" xfId="1426"/>
    <cellStyle name="40% - Ênfase1 2 2 2 2" xfId="5523"/>
    <cellStyle name="40% - Ênfase1 2 2 2 2 2" xfId="11582"/>
    <cellStyle name="40% - Ênfase1 2 2 2 2 2 2" xfId="23702"/>
    <cellStyle name="40% - Ênfase1 2 2 2 2 2 3" xfId="35791"/>
    <cellStyle name="40% - Ênfase1 2 2 2 2 2 4" xfId="52149"/>
    <cellStyle name="40% - Ênfase1 2 2 2 2 3" xfId="17642"/>
    <cellStyle name="40% - Ênfase1 2 2 2 2 4" xfId="29732"/>
    <cellStyle name="40% - Ênfase1 2 2 2 2 5" xfId="43872"/>
    <cellStyle name="40% - Ênfase1 2 2 2 3" xfId="7547"/>
    <cellStyle name="40% - Ênfase1 2 2 2 3 2" xfId="13606"/>
    <cellStyle name="40% - Ênfase1 2 2 2 3 2 2" xfId="25726"/>
    <cellStyle name="40% - Ênfase1 2 2 2 3 2 3" xfId="37815"/>
    <cellStyle name="40% - Ênfase1 2 2 2 3 2 4" xfId="54173"/>
    <cellStyle name="40% - Ênfase1 2 2 2 3 3" xfId="19666"/>
    <cellStyle name="40% - Ênfase1 2 2 2 3 4" xfId="31756"/>
    <cellStyle name="40% - Ênfase1 2 2 2 3 5" xfId="45896"/>
    <cellStyle name="40% - Ênfase1 2 2 2 4" xfId="9552"/>
    <cellStyle name="40% - Ênfase1 2 2 2 4 2" xfId="21672"/>
    <cellStyle name="40% - Ênfase1 2 2 2 4 2 2" xfId="50115"/>
    <cellStyle name="40% - Ênfase1 2 2 2 4 3" xfId="33761"/>
    <cellStyle name="40% - Ênfase1 2 2 2 4 4" xfId="41838"/>
    <cellStyle name="40% - Ênfase1 2 2 2 5" xfId="15612"/>
    <cellStyle name="40% - Ênfase1 2 2 2 5 2" xfId="48066"/>
    <cellStyle name="40% - Ênfase1 2 2 2 6" xfId="27726"/>
    <cellStyle name="40% - Ênfase1 2 2 2 7" xfId="39816"/>
    <cellStyle name="40% - Ênfase1 2 2 2 8" xfId="3488"/>
    <cellStyle name="40% - Ênfase1 2 2 3" xfId="916"/>
    <cellStyle name="40% - Ênfase1 2 2 3 2" xfId="5026"/>
    <cellStyle name="40% - Ênfase1 2 2 3 2 2" xfId="11085"/>
    <cellStyle name="40% - Ênfase1 2 2 3 2 2 2" xfId="23205"/>
    <cellStyle name="40% - Ênfase1 2 2 3 2 2 3" xfId="35294"/>
    <cellStyle name="40% - Ênfase1 2 2 3 2 2 4" xfId="51652"/>
    <cellStyle name="40% - Ênfase1 2 2 3 2 3" xfId="17145"/>
    <cellStyle name="40% - Ênfase1 2 2 3 2 4" xfId="29235"/>
    <cellStyle name="40% - Ênfase1 2 2 3 2 5" xfId="43375"/>
    <cellStyle name="40% - Ênfase1 2 2 3 3" xfId="7051"/>
    <cellStyle name="40% - Ênfase1 2 2 3 3 2" xfId="13110"/>
    <cellStyle name="40% - Ênfase1 2 2 3 3 2 2" xfId="25230"/>
    <cellStyle name="40% - Ênfase1 2 2 3 3 2 3" xfId="37319"/>
    <cellStyle name="40% - Ênfase1 2 2 3 3 2 4" xfId="53677"/>
    <cellStyle name="40% - Ênfase1 2 2 3 3 3" xfId="19170"/>
    <cellStyle name="40% - Ênfase1 2 2 3 3 4" xfId="31260"/>
    <cellStyle name="40% - Ênfase1 2 2 3 3 5" xfId="45400"/>
    <cellStyle name="40% - Ênfase1 2 2 3 4" xfId="9055"/>
    <cellStyle name="40% - Ênfase1 2 2 3 4 2" xfId="21175"/>
    <cellStyle name="40% - Ênfase1 2 2 3 4 2 2" xfId="49609"/>
    <cellStyle name="40% - Ênfase1 2 2 3 4 3" xfId="33264"/>
    <cellStyle name="40% - Ênfase1 2 2 3 4 4" xfId="41332"/>
    <cellStyle name="40% - Ênfase1 2 2 3 5" xfId="15115"/>
    <cellStyle name="40% - Ênfase1 2 2 3 5 2" xfId="47561"/>
    <cellStyle name="40% - Ênfase1 2 2 3 6" xfId="27230"/>
    <cellStyle name="40% - Ênfase1 2 2 3 7" xfId="39320"/>
    <cellStyle name="40% - Ênfase1 2 2 3 8" xfId="2981"/>
    <cellStyle name="40% - Ênfase1 2 2 4" xfId="1968"/>
    <cellStyle name="40% - Ênfase1 2 2 4 2" xfId="6059"/>
    <cellStyle name="40% - Ênfase1 2 2 4 2 2" xfId="12118"/>
    <cellStyle name="40% - Ênfase1 2 2 4 2 2 2" xfId="24238"/>
    <cellStyle name="40% - Ênfase1 2 2 4 2 2 3" xfId="36327"/>
    <cellStyle name="40% - Ênfase1 2 2 4 2 2 4" xfId="52685"/>
    <cellStyle name="40% - Ênfase1 2 2 4 2 3" xfId="18178"/>
    <cellStyle name="40% - Ênfase1 2 2 4 2 4" xfId="30268"/>
    <cellStyle name="40% - Ênfase1 2 2 4 2 5" xfId="44408"/>
    <cellStyle name="40% - Ênfase1 2 2 4 3" xfId="8059"/>
    <cellStyle name="40% - Ênfase1 2 2 4 3 2" xfId="14118"/>
    <cellStyle name="40% - Ênfase1 2 2 4 3 2 2" xfId="26238"/>
    <cellStyle name="40% - Ênfase1 2 2 4 3 2 3" xfId="38327"/>
    <cellStyle name="40% - Ênfase1 2 2 4 3 2 4" xfId="54685"/>
    <cellStyle name="40% - Ênfase1 2 2 4 3 3" xfId="20178"/>
    <cellStyle name="40% - Ênfase1 2 2 4 3 4" xfId="32268"/>
    <cellStyle name="40% - Ênfase1 2 2 4 3 5" xfId="46408"/>
    <cellStyle name="40% - Ênfase1 2 2 4 4" xfId="10088"/>
    <cellStyle name="40% - Ênfase1 2 2 4 4 2" xfId="22208"/>
    <cellStyle name="40% - Ênfase1 2 2 4 4 2 2" xfId="50652"/>
    <cellStyle name="40% - Ênfase1 2 2 4 4 3" xfId="34297"/>
    <cellStyle name="40% - Ênfase1 2 2 4 4 4" xfId="42375"/>
    <cellStyle name="40% - Ênfase1 2 2 4 5" xfId="16148"/>
    <cellStyle name="40% - Ênfase1 2 2 4 5 2" xfId="48603"/>
    <cellStyle name="40% - Ênfase1 2 2 4 6" xfId="28238"/>
    <cellStyle name="40% - Ênfase1 2 2 4 7" xfId="40328"/>
    <cellStyle name="40% - Ênfase1 2 2 4 8" xfId="4026"/>
    <cellStyle name="40% - Ênfase1 2 2 5" xfId="4523"/>
    <cellStyle name="40% - Ênfase1 2 2 5 2" xfId="10583"/>
    <cellStyle name="40% - Ênfase1 2 2 5 2 2" xfId="22703"/>
    <cellStyle name="40% - Ênfase1 2 2 5 2 3" xfId="34792"/>
    <cellStyle name="40% - Ênfase1 2 2 5 2 4" xfId="51149"/>
    <cellStyle name="40% - Ênfase1 2 2 5 3" xfId="16643"/>
    <cellStyle name="40% - Ênfase1 2 2 5 4" xfId="28733"/>
    <cellStyle name="40% - Ênfase1 2 2 5 5" xfId="42872"/>
    <cellStyle name="40% - Ênfase1 2 2 6" xfId="6553"/>
    <cellStyle name="40% - Ênfase1 2 2 6 2" xfId="12612"/>
    <cellStyle name="40% - Ênfase1 2 2 6 2 2" xfId="24732"/>
    <cellStyle name="40% - Ênfase1 2 2 6 2 3" xfId="36821"/>
    <cellStyle name="40% - Ênfase1 2 2 6 2 4" xfId="53179"/>
    <cellStyle name="40% - Ênfase1 2 2 6 3" xfId="18672"/>
    <cellStyle name="40% - Ênfase1 2 2 6 4" xfId="30762"/>
    <cellStyle name="40% - Ênfase1 2 2 6 5" xfId="44902"/>
    <cellStyle name="40% - Ênfase1 2 2 7" xfId="8553"/>
    <cellStyle name="40% - Ênfase1 2 2 7 2" xfId="20673"/>
    <cellStyle name="40% - Ênfase1 2 2 7 2 2" xfId="49102"/>
    <cellStyle name="40% - Ênfase1 2 2 7 3" xfId="32762"/>
    <cellStyle name="40% - Ênfase1 2 2 7 4" xfId="40825"/>
    <cellStyle name="40% - Ênfase1 2 2 8" xfId="14613"/>
    <cellStyle name="40% - Ênfase1 2 2 8 2" xfId="47055"/>
    <cellStyle name="40% - Ênfase1 2 2 9" xfId="26732"/>
    <cellStyle name="40% - Ênfase1 2 3" xfId="1425"/>
    <cellStyle name="40% - Ênfase1 2 3 2" xfId="5522"/>
    <cellStyle name="40% - Ênfase1 2 3 2 2" xfId="11581"/>
    <cellStyle name="40% - Ênfase1 2 3 2 2 2" xfId="23701"/>
    <cellStyle name="40% - Ênfase1 2 3 2 2 3" xfId="35790"/>
    <cellStyle name="40% - Ênfase1 2 3 2 2 4" xfId="52148"/>
    <cellStyle name="40% - Ênfase1 2 3 2 3" xfId="17641"/>
    <cellStyle name="40% - Ênfase1 2 3 2 4" xfId="29731"/>
    <cellStyle name="40% - Ênfase1 2 3 2 5" xfId="43871"/>
    <cellStyle name="40% - Ênfase1 2 3 3" xfId="7546"/>
    <cellStyle name="40% - Ênfase1 2 3 3 2" xfId="13605"/>
    <cellStyle name="40% - Ênfase1 2 3 3 2 2" xfId="25725"/>
    <cellStyle name="40% - Ênfase1 2 3 3 2 3" xfId="37814"/>
    <cellStyle name="40% - Ênfase1 2 3 3 2 4" xfId="54172"/>
    <cellStyle name="40% - Ênfase1 2 3 3 3" xfId="19665"/>
    <cellStyle name="40% - Ênfase1 2 3 3 4" xfId="31755"/>
    <cellStyle name="40% - Ênfase1 2 3 3 5" xfId="45895"/>
    <cellStyle name="40% - Ênfase1 2 3 4" xfId="9551"/>
    <cellStyle name="40% - Ênfase1 2 3 4 2" xfId="21671"/>
    <cellStyle name="40% - Ênfase1 2 3 4 2 2" xfId="50114"/>
    <cellStyle name="40% - Ênfase1 2 3 4 3" xfId="33760"/>
    <cellStyle name="40% - Ênfase1 2 3 4 4" xfId="41837"/>
    <cellStyle name="40% - Ênfase1 2 3 5" xfId="15611"/>
    <cellStyle name="40% - Ênfase1 2 3 5 2" xfId="48065"/>
    <cellStyle name="40% - Ênfase1 2 3 6" xfId="27725"/>
    <cellStyle name="40% - Ênfase1 2 3 7" xfId="39815"/>
    <cellStyle name="40% - Ênfase1 2 3 8" xfId="3487"/>
    <cellStyle name="40% - Ênfase1 2 4" xfId="915"/>
    <cellStyle name="40% - Ênfase1 2 4 2" xfId="5025"/>
    <cellStyle name="40% - Ênfase1 2 4 2 2" xfId="11084"/>
    <cellStyle name="40% - Ênfase1 2 4 2 2 2" xfId="23204"/>
    <cellStyle name="40% - Ênfase1 2 4 2 2 3" xfId="35293"/>
    <cellStyle name="40% - Ênfase1 2 4 2 2 4" xfId="51651"/>
    <cellStyle name="40% - Ênfase1 2 4 2 3" xfId="17144"/>
    <cellStyle name="40% - Ênfase1 2 4 2 4" xfId="29234"/>
    <cellStyle name="40% - Ênfase1 2 4 2 5" xfId="43374"/>
    <cellStyle name="40% - Ênfase1 2 4 3" xfId="7050"/>
    <cellStyle name="40% - Ênfase1 2 4 3 2" xfId="13109"/>
    <cellStyle name="40% - Ênfase1 2 4 3 2 2" xfId="25229"/>
    <cellStyle name="40% - Ênfase1 2 4 3 2 3" xfId="37318"/>
    <cellStyle name="40% - Ênfase1 2 4 3 2 4" xfId="53676"/>
    <cellStyle name="40% - Ênfase1 2 4 3 3" xfId="19169"/>
    <cellStyle name="40% - Ênfase1 2 4 3 4" xfId="31259"/>
    <cellStyle name="40% - Ênfase1 2 4 3 5" xfId="45399"/>
    <cellStyle name="40% - Ênfase1 2 4 4" xfId="9054"/>
    <cellStyle name="40% - Ênfase1 2 4 4 2" xfId="21174"/>
    <cellStyle name="40% - Ênfase1 2 4 4 2 2" xfId="49608"/>
    <cellStyle name="40% - Ênfase1 2 4 4 3" xfId="33263"/>
    <cellStyle name="40% - Ênfase1 2 4 4 4" xfId="41331"/>
    <cellStyle name="40% - Ênfase1 2 4 5" xfId="15114"/>
    <cellStyle name="40% - Ênfase1 2 4 5 2" xfId="47560"/>
    <cellStyle name="40% - Ênfase1 2 4 6" xfId="27229"/>
    <cellStyle name="40% - Ênfase1 2 4 7" xfId="39319"/>
    <cellStyle name="40% - Ênfase1 2 4 8" xfId="2980"/>
    <cellStyle name="40% - Ênfase1 2 5" xfId="1967"/>
    <cellStyle name="40% - Ênfase1 2 5 2" xfId="6058"/>
    <cellStyle name="40% - Ênfase1 2 5 2 2" xfId="12117"/>
    <cellStyle name="40% - Ênfase1 2 5 2 2 2" xfId="24237"/>
    <cellStyle name="40% - Ênfase1 2 5 2 2 3" xfId="36326"/>
    <cellStyle name="40% - Ênfase1 2 5 2 2 4" xfId="52684"/>
    <cellStyle name="40% - Ênfase1 2 5 2 3" xfId="18177"/>
    <cellStyle name="40% - Ênfase1 2 5 2 4" xfId="30267"/>
    <cellStyle name="40% - Ênfase1 2 5 2 5" xfId="44407"/>
    <cellStyle name="40% - Ênfase1 2 5 3" xfId="8058"/>
    <cellStyle name="40% - Ênfase1 2 5 3 2" xfId="14117"/>
    <cellStyle name="40% - Ênfase1 2 5 3 2 2" xfId="26237"/>
    <cellStyle name="40% - Ênfase1 2 5 3 2 3" xfId="38326"/>
    <cellStyle name="40% - Ênfase1 2 5 3 2 4" xfId="54684"/>
    <cellStyle name="40% - Ênfase1 2 5 3 3" xfId="20177"/>
    <cellStyle name="40% - Ênfase1 2 5 3 4" xfId="32267"/>
    <cellStyle name="40% - Ênfase1 2 5 3 5" xfId="46407"/>
    <cellStyle name="40% - Ênfase1 2 5 4" xfId="10087"/>
    <cellStyle name="40% - Ênfase1 2 5 4 2" xfId="22207"/>
    <cellStyle name="40% - Ênfase1 2 5 4 2 2" xfId="50651"/>
    <cellStyle name="40% - Ênfase1 2 5 4 3" xfId="34296"/>
    <cellStyle name="40% - Ênfase1 2 5 4 4" xfId="42374"/>
    <cellStyle name="40% - Ênfase1 2 5 5" xfId="16147"/>
    <cellStyle name="40% - Ênfase1 2 5 5 2" xfId="48602"/>
    <cellStyle name="40% - Ênfase1 2 5 6" xfId="28237"/>
    <cellStyle name="40% - Ênfase1 2 5 7" xfId="40327"/>
    <cellStyle name="40% - Ênfase1 2 5 8" xfId="4025"/>
    <cellStyle name="40% - Ênfase1 2 6" xfId="4522"/>
    <cellStyle name="40% - Ênfase1 2 6 2" xfId="10582"/>
    <cellStyle name="40% - Ênfase1 2 6 2 2" xfId="22702"/>
    <cellStyle name="40% - Ênfase1 2 6 2 3" xfId="34791"/>
    <cellStyle name="40% - Ênfase1 2 6 2 4" xfId="51148"/>
    <cellStyle name="40% - Ênfase1 2 6 3" xfId="16642"/>
    <cellStyle name="40% - Ênfase1 2 6 4" xfId="28732"/>
    <cellStyle name="40% - Ênfase1 2 6 5" xfId="42871"/>
    <cellStyle name="40% - Ênfase1 2 7" xfId="6552"/>
    <cellStyle name="40% - Ênfase1 2 7 2" xfId="12611"/>
    <cellStyle name="40% - Ênfase1 2 7 2 2" xfId="24731"/>
    <cellStyle name="40% - Ênfase1 2 7 2 3" xfId="36820"/>
    <cellStyle name="40% - Ênfase1 2 7 2 4" xfId="53178"/>
    <cellStyle name="40% - Ênfase1 2 7 3" xfId="18671"/>
    <cellStyle name="40% - Ênfase1 2 7 4" xfId="30761"/>
    <cellStyle name="40% - Ênfase1 2 7 5" xfId="44901"/>
    <cellStyle name="40% - Ênfase1 2 8" xfId="8552"/>
    <cellStyle name="40% - Ênfase1 2 8 2" xfId="20672"/>
    <cellStyle name="40% - Ênfase1 2 8 2 2" xfId="49101"/>
    <cellStyle name="40% - Ênfase1 2 8 3" xfId="32761"/>
    <cellStyle name="40% - Ênfase1 2 8 4" xfId="40824"/>
    <cellStyle name="40% - Ênfase1 2 9" xfId="14612"/>
    <cellStyle name="40% - Ênfase1 2 9 2" xfId="47054"/>
    <cellStyle name="40% - Ênfase1 20" xfId="64"/>
    <cellStyle name="40% - Ênfase1 20 10" xfId="38562"/>
    <cellStyle name="40% - Ênfase1 20 11" xfId="2211"/>
    <cellStyle name="40% - Ênfase1 20 2" xfId="1163"/>
    <cellStyle name="40% - Ênfase1 20 2 2" xfId="5262"/>
    <cellStyle name="40% - Ênfase1 20 2 2 2" xfId="11321"/>
    <cellStyle name="40% - Ênfase1 20 2 2 2 2" xfId="23441"/>
    <cellStyle name="40% - Ênfase1 20 2 2 2 3" xfId="35530"/>
    <cellStyle name="40% - Ênfase1 20 2 2 2 4" xfId="51888"/>
    <cellStyle name="40% - Ênfase1 20 2 2 3" xfId="17381"/>
    <cellStyle name="40% - Ênfase1 20 2 2 4" xfId="29471"/>
    <cellStyle name="40% - Ênfase1 20 2 2 5" xfId="43611"/>
    <cellStyle name="40% - Ênfase1 20 2 3" xfId="7287"/>
    <cellStyle name="40% - Ênfase1 20 2 3 2" xfId="13346"/>
    <cellStyle name="40% - Ênfase1 20 2 3 2 2" xfId="25466"/>
    <cellStyle name="40% - Ênfase1 20 2 3 2 3" xfId="37555"/>
    <cellStyle name="40% - Ênfase1 20 2 3 2 4" xfId="53913"/>
    <cellStyle name="40% - Ênfase1 20 2 3 3" xfId="19406"/>
    <cellStyle name="40% - Ênfase1 20 2 3 4" xfId="31496"/>
    <cellStyle name="40% - Ênfase1 20 2 3 5" xfId="45636"/>
    <cellStyle name="40% - Ênfase1 20 2 4" xfId="9291"/>
    <cellStyle name="40% - Ênfase1 20 2 4 2" xfId="21411"/>
    <cellStyle name="40% - Ênfase1 20 2 4 2 2" xfId="49853"/>
    <cellStyle name="40% - Ênfase1 20 2 4 3" xfId="33500"/>
    <cellStyle name="40% - Ênfase1 20 2 4 4" xfId="41576"/>
    <cellStyle name="40% - Ênfase1 20 2 5" xfId="15351"/>
    <cellStyle name="40% - Ênfase1 20 2 5 2" xfId="47804"/>
    <cellStyle name="40% - Ênfase1 20 2 6" xfId="27466"/>
    <cellStyle name="40% - Ênfase1 20 2 7" xfId="39556"/>
    <cellStyle name="40% - Ênfase1 20 2 8" xfId="3225"/>
    <cellStyle name="40% - Ênfase1 20 3" xfId="653"/>
    <cellStyle name="40% - Ênfase1 20 3 2" xfId="4766"/>
    <cellStyle name="40% - Ênfase1 20 3 2 2" xfId="10825"/>
    <cellStyle name="40% - Ênfase1 20 3 2 2 2" xfId="22945"/>
    <cellStyle name="40% - Ênfase1 20 3 2 2 3" xfId="35034"/>
    <cellStyle name="40% - Ênfase1 20 3 2 2 4" xfId="51392"/>
    <cellStyle name="40% - Ênfase1 20 3 2 3" xfId="16885"/>
    <cellStyle name="40% - Ênfase1 20 3 2 4" xfId="28975"/>
    <cellStyle name="40% - Ênfase1 20 3 2 5" xfId="43115"/>
    <cellStyle name="40% - Ênfase1 20 3 3" xfId="6791"/>
    <cellStyle name="40% - Ênfase1 20 3 3 2" xfId="12850"/>
    <cellStyle name="40% - Ênfase1 20 3 3 2 2" xfId="24970"/>
    <cellStyle name="40% - Ênfase1 20 3 3 2 3" xfId="37059"/>
    <cellStyle name="40% - Ênfase1 20 3 3 2 4" xfId="53417"/>
    <cellStyle name="40% - Ênfase1 20 3 3 3" xfId="18910"/>
    <cellStyle name="40% - Ênfase1 20 3 3 4" xfId="31000"/>
    <cellStyle name="40% - Ênfase1 20 3 3 5" xfId="45140"/>
    <cellStyle name="40% - Ênfase1 20 3 4" xfId="8795"/>
    <cellStyle name="40% - Ênfase1 20 3 4 2" xfId="20915"/>
    <cellStyle name="40% - Ênfase1 20 3 4 2 2" xfId="49347"/>
    <cellStyle name="40% - Ênfase1 20 3 4 3" xfId="33004"/>
    <cellStyle name="40% - Ênfase1 20 3 4 4" xfId="41070"/>
    <cellStyle name="40% - Ênfase1 20 3 5" xfId="14855"/>
    <cellStyle name="40% - Ênfase1 20 3 5 2" xfId="47299"/>
    <cellStyle name="40% - Ênfase1 20 3 6" xfId="26970"/>
    <cellStyle name="40% - Ênfase1 20 3 7" xfId="39060"/>
    <cellStyle name="40% - Ênfase1 20 3 8" xfId="2718"/>
    <cellStyle name="40% - Ênfase1 20 4" xfId="1707"/>
    <cellStyle name="40% - Ênfase1 20 4 2" xfId="5799"/>
    <cellStyle name="40% - Ênfase1 20 4 2 2" xfId="11858"/>
    <cellStyle name="40% - Ênfase1 20 4 2 2 2" xfId="23978"/>
    <cellStyle name="40% - Ênfase1 20 4 2 2 3" xfId="36067"/>
    <cellStyle name="40% - Ênfase1 20 4 2 2 4" xfId="52425"/>
    <cellStyle name="40% - Ênfase1 20 4 2 3" xfId="17918"/>
    <cellStyle name="40% - Ênfase1 20 4 2 4" xfId="30008"/>
    <cellStyle name="40% - Ênfase1 20 4 2 5" xfId="44148"/>
    <cellStyle name="40% - Ênfase1 20 4 3" xfId="7799"/>
    <cellStyle name="40% - Ênfase1 20 4 3 2" xfId="13858"/>
    <cellStyle name="40% - Ênfase1 20 4 3 2 2" xfId="25978"/>
    <cellStyle name="40% - Ênfase1 20 4 3 2 3" xfId="38067"/>
    <cellStyle name="40% - Ênfase1 20 4 3 2 4" xfId="54425"/>
    <cellStyle name="40% - Ênfase1 20 4 3 3" xfId="19918"/>
    <cellStyle name="40% - Ênfase1 20 4 3 4" xfId="32008"/>
    <cellStyle name="40% - Ênfase1 20 4 3 5" xfId="46148"/>
    <cellStyle name="40% - Ênfase1 20 4 4" xfId="9828"/>
    <cellStyle name="40% - Ênfase1 20 4 4 2" xfId="21948"/>
    <cellStyle name="40% - Ênfase1 20 4 4 2 2" xfId="50391"/>
    <cellStyle name="40% - Ênfase1 20 4 4 3" xfId="34037"/>
    <cellStyle name="40% - Ênfase1 20 4 4 4" xfId="42114"/>
    <cellStyle name="40% - Ênfase1 20 4 5" xfId="15888"/>
    <cellStyle name="40% - Ênfase1 20 4 5 2" xfId="48342"/>
    <cellStyle name="40% - Ênfase1 20 4 6" xfId="27978"/>
    <cellStyle name="40% - Ênfase1 20 4 7" xfId="40068"/>
    <cellStyle name="40% - Ênfase1 20 4 8" xfId="3765"/>
    <cellStyle name="40% - Ênfase1 20 5" xfId="4262"/>
    <cellStyle name="40% - Ênfase1 20 5 2" xfId="10322"/>
    <cellStyle name="40% - Ênfase1 20 5 2 2" xfId="22442"/>
    <cellStyle name="40% - Ênfase1 20 5 2 3" xfId="34531"/>
    <cellStyle name="40% - Ênfase1 20 5 2 4" xfId="50888"/>
    <cellStyle name="40% - Ênfase1 20 5 3" xfId="16382"/>
    <cellStyle name="40% - Ênfase1 20 5 4" xfId="28472"/>
    <cellStyle name="40% - Ênfase1 20 5 5" xfId="42611"/>
    <cellStyle name="40% - Ênfase1 20 6" xfId="6293"/>
    <cellStyle name="40% - Ênfase1 20 6 2" xfId="12352"/>
    <cellStyle name="40% - Ênfase1 20 6 2 2" xfId="24472"/>
    <cellStyle name="40% - Ênfase1 20 6 2 3" xfId="36561"/>
    <cellStyle name="40% - Ênfase1 20 6 2 4" xfId="52919"/>
    <cellStyle name="40% - Ênfase1 20 6 3" xfId="18412"/>
    <cellStyle name="40% - Ênfase1 20 6 4" xfId="30502"/>
    <cellStyle name="40% - Ênfase1 20 6 5" xfId="44642"/>
    <cellStyle name="40% - Ênfase1 20 7" xfId="8292"/>
    <cellStyle name="40% - Ênfase1 20 7 2" xfId="20412"/>
    <cellStyle name="40% - Ênfase1 20 7 2 2" xfId="48839"/>
    <cellStyle name="40% - Ênfase1 20 7 3" xfId="32501"/>
    <cellStyle name="40% - Ênfase1 20 7 4" xfId="40562"/>
    <cellStyle name="40% - Ênfase1 20 8" xfId="14352"/>
    <cellStyle name="40% - Ênfase1 20 8 2" xfId="46793"/>
    <cellStyle name="40% - Ênfase1 20 9" xfId="26472"/>
    <cellStyle name="40% - Ênfase1 21" xfId="333"/>
    <cellStyle name="40% - Ênfase1 21 10" xfId="38816"/>
    <cellStyle name="40% - Ênfase1 21 11" xfId="2468"/>
    <cellStyle name="40% - Ênfase1 21 2" xfId="1420"/>
    <cellStyle name="40% - Ênfase1 21 2 2" xfId="5517"/>
    <cellStyle name="40% - Ênfase1 21 2 2 2" xfId="11576"/>
    <cellStyle name="40% - Ênfase1 21 2 2 2 2" xfId="23696"/>
    <cellStyle name="40% - Ênfase1 21 2 2 2 3" xfId="35785"/>
    <cellStyle name="40% - Ênfase1 21 2 2 2 4" xfId="52143"/>
    <cellStyle name="40% - Ênfase1 21 2 2 3" xfId="17636"/>
    <cellStyle name="40% - Ênfase1 21 2 2 4" xfId="29726"/>
    <cellStyle name="40% - Ênfase1 21 2 2 5" xfId="43866"/>
    <cellStyle name="40% - Ênfase1 21 2 3" xfId="7541"/>
    <cellStyle name="40% - Ênfase1 21 2 3 2" xfId="13600"/>
    <cellStyle name="40% - Ênfase1 21 2 3 2 2" xfId="25720"/>
    <cellStyle name="40% - Ênfase1 21 2 3 2 3" xfId="37809"/>
    <cellStyle name="40% - Ênfase1 21 2 3 2 4" xfId="54167"/>
    <cellStyle name="40% - Ênfase1 21 2 3 3" xfId="19660"/>
    <cellStyle name="40% - Ênfase1 21 2 3 4" xfId="31750"/>
    <cellStyle name="40% - Ênfase1 21 2 3 5" xfId="45890"/>
    <cellStyle name="40% - Ênfase1 21 2 4" xfId="9546"/>
    <cellStyle name="40% - Ênfase1 21 2 4 2" xfId="21666"/>
    <cellStyle name="40% - Ênfase1 21 2 4 2 2" xfId="50109"/>
    <cellStyle name="40% - Ênfase1 21 2 4 3" xfId="33755"/>
    <cellStyle name="40% - Ênfase1 21 2 4 4" xfId="41832"/>
    <cellStyle name="40% - Ênfase1 21 2 5" xfId="15606"/>
    <cellStyle name="40% - Ênfase1 21 2 5 2" xfId="48060"/>
    <cellStyle name="40% - Ênfase1 21 2 6" xfId="27720"/>
    <cellStyle name="40% - Ênfase1 21 2 7" xfId="39810"/>
    <cellStyle name="40% - Ênfase1 21 2 8" xfId="3482"/>
    <cellStyle name="40% - Ênfase1 21 3" xfId="910"/>
    <cellStyle name="40% - Ênfase1 21 3 2" xfId="5020"/>
    <cellStyle name="40% - Ênfase1 21 3 2 2" xfId="11079"/>
    <cellStyle name="40% - Ênfase1 21 3 2 2 2" xfId="23199"/>
    <cellStyle name="40% - Ênfase1 21 3 2 2 3" xfId="35288"/>
    <cellStyle name="40% - Ênfase1 21 3 2 2 4" xfId="51646"/>
    <cellStyle name="40% - Ênfase1 21 3 2 3" xfId="17139"/>
    <cellStyle name="40% - Ênfase1 21 3 2 4" xfId="29229"/>
    <cellStyle name="40% - Ênfase1 21 3 2 5" xfId="43369"/>
    <cellStyle name="40% - Ênfase1 21 3 3" xfId="7045"/>
    <cellStyle name="40% - Ênfase1 21 3 3 2" xfId="13104"/>
    <cellStyle name="40% - Ênfase1 21 3 3 2 2" xfId="25224"/>
    <cellStyle name="40% - Ênfase1 21 3 3 2 3" xfId="37313"/>
    <cellStyle name="40% - Ênfase1 21 3 3 2 4" xfId="53671"/>
    <cellStyle name="40% - Ênfase1 21 3 3 3" xfId="19164"/>
    <cellStyle name="40% - Ênfase1 21 3 3 4" xfId="31254"/>
    <cellStyle name="40% - Ênfase1 21 3 3 5" xfId="45394"/>
    <cellStyle name="40% - Ênfase1 21 3 4" xfId="9049"/>
    <cellStyle name="40% - Ênfase1 21 3 4 2" xfId="21169"/>
    <cellStyle name="40% - Ênfase1 21 3 4 2 2" xfId="49603"/>
    <cellStyle name="40% - Ênfase1 21 3 4 3" xfId="33258"/>
    <cellStyle name="40% - Ênfase1 21 3 4 4" xfId="41326"/>
    <cellStyle name="40% - Ênfase1 21 3 5" xfId="15109"/>
    <cellStyle name="40% - Ênfase1 21 3 5 2" xfId="47555"/>
    <cellStyle name="40% - Ênfase1 21 3 6" xfId="27224"/>
    <cellStyle name="40% - Ênfase1 21 3 7" xfId="39314"/>
    <cellStyle name="40% - Ênfase1 21 3 8" xfId="2975"/>
    <cellStyle name="40% - Ênfase1 21 4" xfId="1962"/>
    <cellStyle name="40% - Ênfase1 21 4 2" xfId="6053"/>
    <cellStyle name="40% - Ênfase1 21 4 2 2" xfId="12112"/>
    <cellStyle name="40% - Ênfase1 21 4 2 2 2" xfId="24232"/>
    <cellStyle name="40% - Ênfase1 21 4 2 2 3" xfId="36321"/>
    <cellStyle name="40% - Ênfase1 21 4 2 2 4" xfId="52679"/>
    <cellStyle name="40% - Ênfase1 21 4 2 3" xfId="18172"/>
    <cellStyle name="40% - Ênfase1 21 4 2 4" xfId="30262"/>
    <cellStyle name="40% - Ênfase1 21 4 2 5" xfId="44402"/>
    <cellStyle name="40% - Ênfase1 21 4 3" xfId="8053"/>
    <cellStyle name="40% - Ênfase1 21 4 3 2" xfId="14112"/>
    <cellStyle name="40% - Ênfase1 21 4 3 2 2" xfId="26232"/>
    <cellStyle name="40% - Ênfase1 21 4 3 2 3" xfId="38321"/>
    <cellStyle name="40% - Ênfase1 21 4 3 2 4" xfId="54679"/>
    <cellStyle name="40% - Ênfase1 21 4 3 3" xfId="20172"/>
    <cellStyle name="40% - Ênfase1 21 4 3 4" xfId="32262"/>
    <cellStyle name="40% - Ênfase1 21 4 3 5" xfId="46402"/>
    <cellStyle name="40% - Ênfase1 21 4 4" xfId="10082"/>
    <cellStyle name="40% - Ênfase1 21 4 4 2" xfId="22202"/>
    <cellStyle name="40% - Ênfase1 21 4 4 2 2" xfId="50646"/>
    <cellStyle name="40% - Ênfase1 21 4 4 3" xfId="34291"/>
    <cellStyle name="40% - Ênfase1 21 4 4 4" xfId="42369"/>
    <cellStyle name="40% - Ênfase1 21 4 5" xfId="16142"/>
    <cellStyle name="40% - Ênfase1 21 4 5 2" xfId="48597"/>
    <cellStyle name="40% - Ênfase1 21 4 6" xfId="28232"/>
    <cellStyle name="40% - Ênfase1 21 4 7" xfId="40322"/>
    <cellStyle name="40% - Ênfase1 21 4 8" xfId="4020"/>
    <cellStyle name="40% - Ênfase1 21 5" xfId="4517"/>
    <cellStyle name="40% - Ênfase1 21 5 2" xfId="10577"/>
    <cellStyle name="40% - Ênfase1 21 5 2 2" xfId="22697"/>
    <cellStyle name="40% - Ênfase1 21 5 2 3" xfId="34786"/>
    <cellStyle name="40% - Ênfase1 21 5 2 4" xfId="51143"/>
    <cellStyle name="40% - Ênfase1 21 5 3" xfId="16637"/>
    <cellStyle name="40% - Ênfase1 21 5 4" xfId="28727"/>
    <cellStyle name="40% - Ênfase1 21 5 5" xfId="42866"/>
    <cellStyle name="40% - Ênfase1 21 6" xfId="6547"/>
    <cellStyle name="40% - Ênfase1 21 6 2" xfId="12606"/>
    <cellStyle name="40% - Ênfase1 21 6 2 2" xfId="24726"/>
    <cellStyle name="40% - Ênfase1 21 6 2 3" xfId="36815"/>
    <cellStyle name="40% - Ênfase1 21 6 2 4" xfId="53173"/>
    <cellStyle name="40% - Ênfase1 21 6 3" xfId="18666"/>
    <cellStyle name="40% - Ênfase1 21 6 4" xfId="30756"/>
    <cellStyle name="40% - Ênfase1 21 6 5" xfId="44896"/>
    <cellStyle name="40% - Ênfase1 21 7" xfId="8547"/>
    <cellStyle name="40% - Ênfase1 21 7 2" xfId="20667"/>
    <cellStyle name="40% - Ênfase1 21 7 2 2" xfId="49095"/>
    <cellStyle name="40% - Ênfase1 21 7 3" xfId="32756"/>
    <cellStyle name="40% - Ênfase1 21 7 4" xfId="40818"/>
    <cellStyle name="40% - Ênfase1 21 8" xfId="14607"/>
    <cellStyle name="40% - Ênfase1 21 8 2" xfId="47049"/>
    <cellStyle name="40% - Ênfase1 21 9" xfId="26726"/>
    <cellStyle name="40% - Ênfase1 22" xfId="255"/>
    <cellStyle name="40% - Ênfase1 22 10" xfId="38742"/>
    <cellStyle name="40% - Ênfase1 22 11" xfId="2393"/>
    <cellStyle name="40% - Ênfase1 22 2" xfId="1345"/>
    <cellStyle name="40% - Ênfase1 22 2 2" xfId="5442"/>
    <cellStyle name="40% - Ênfase1 22 2 2 2" xfId="11501"/>
    <cellStyle name="40% - Ênfase1 22 2 2 2 2" xfId="23621"/>
    <cellStyle name="40% - Ênfase1 22 2 2 2 3" xfId="35710"/>
    <cellStyle name="40% - Ênfase1 22 2 2 2 4" xfId="52068"/>
    <cellStyle name="40% - Ênfase1 22 2 2 3" xfId="17561"/>
    <cellStyle name="40% - Ênfase1 22 2 2 4" xfId="29651"/>
    <cellStyle name="40% - Ênfase1 22 2 2 5" xfId="43791"/>
    <cellStyle name="40% - Ênfase1 22 2 3" xfId="7467"/>
    <cellStyle name="40% - Ênfase1 22 2 3 2" xfId="13526"/>
    <cellStyle name="40% - Ênfase1 22 2 3 2 2" xfId="25646"/>
    <cellStyle name="40% - Ênfase1 22 2 3 2 3" xfId="37735"/>
    <cellStyle name="40% - Ênfase1 22 2 3 2 4" xfId="54093"/>
    <cellStyle name="40% - Ênfase1 22 2 3 3" xfId="19586"/>
    <cellStyle name="40% - Ênfase1 22 2 3 4" xfId="31676"/>
    <cellStyle name="40% - Ênfase1 22 2 3 5" xfId="45816"/>
    <cellStyle name="40% - Ênfase1 22 2 4" xfId="9471"/>
    <cellStyle name="40% - Ênfase1 22 2 4 2" xfId="21591"/>
    <cellStyle name="40% - Ênfase1 22 2 4 2 2" xfId="50034"/>
    <cellStyle name="40% - Ênfase1 22 2 4 3" xfId="33680"/>
    <cellStyle name="40% - Ênfase1 22 2 4 4" xfId="41757"/>
    <cellStyle name="40% - Ênfase1 22 2 5" xfId="15531"/>
    <cellStyle name="40% - Ênfase1 22 2 5 2" xfId="47985"/>
    <cellStyle name="40% - Ênfase1 22 2 6" xfId="27646"/>
    <cellStyle name="40% - Ênfase1 22 2 7" xfId="39736"/>
    <cellStyle name="40% - Ênfase1 22 2 8" xfId="3407"/>
    <cellStyle name="40% - Ênfase1 22 3" xfId="836"/>
    <cellStyle name="40% - Ênfase1 22 3 2" xfId="4946"/>
    <cellStyle name="40% - Ênfase1 22 3 2 2" xfId="11005"/>
    <cellStyle name="40% - Ênfase1 22 3 2 2 2" xfId="23125"/>
    <cellStyle name="40% - Ênfase1 22 3 2 2 3" xfId="35214"/>
    <cellStyle name="40% - Ênfase1 22 3 2 2 4" xfId="51572"/>
    <cellStyle name="40% - Ênfase1 22 3 2 3" xfId="17065"/>
    <cellStyle name="40% - Ênfase1 22 3 2 4" xfId="29155"/>
    <cellStyle name="40% - Ênfase1 22 3 2 5" xfId="43295"/>
    <cellStyle name="40% - Ênfase1 22 3 3" xfId="6971"/>
    <cellStyle name="40% - Ênfase1 22 3 3 2" xfId="13030"/>
    <cellStyle name="40% - Ênfase1 22 3 3 2 2" xfId="25150"/>
    <cellStyle name="40% - Ênfase1 22 3 3 2 3" xfId="37239"/>
    <cellStyle name="40% - Ênfase1 22 3 3 2 4" xfId="53597"/>
    <cellStyle name="40% - Ênfase1 22 3 3 3" xfId="19090"/>
    <cellStyle name="40% - Ênfase1 22 3 3 4" xfId="31180"/>
    <cellStyle name="40% - Ênfase1 22 3 3 5" xfId="45320"/>
    <cellStyle name="40% - Ênfase1 22 3 4" xfId="8975"/>
    <cellStyle name="40% - Ênfase1 22 3 4 2" xfId="21095"/>
    <cellStyle name="40% - Ênfase1 22 3 4 2 2" xfId="49529"/>
    <cellStyle name="40% - Ênfase1 22 3 4 3" xfId="33184"/>
    <cellStyle name="40% - Ênfase1 22 3 4 4" xfId="41252"/>
    <cellStyle name="40% - Ênfase1 22 3 5" xfId="15035"/>
    <cellStyle name="40% - Ênfase1 22 3 5 2" xfId="47481"/>
    <cellStyle name="40% - Ênfase1 22 3 6" xfId="27150"/>
    <cellStyle name="40% - Ênfase1 22 3 7" xfId="39240"/>
    <cellStyle name="40% - Ênfase1 22 3 8" xfId="2901"/>
    <cellStyle name="40% - Ênfase1 22 4" xfId="1888"/>
    <cellStyle name="40% - Ênfase1 22 4 2" xfId="5979"/>
    <cellStyle name="40% - Ênfase1 22 4 2 2" xfId="12038"/>
    <cellStyle name="40% - Ênfase1 22 4 2 2 2" xfId="24158"/>
    <cellStyle name="40% - Ênfase1 22 4 2 2 3" xfId="36247"/>
    <cellStyle name="40% - Ênfase1 22 4 2 2 4" xfId="52605"/>
    <cellStyle name="40% - Ênfase1 22 4 2 3" xfId="18098"/>
    <cellStyle name="40% - Ênfase1 22 4 2 4" xfId="30188"/>
    <cellStyle name="40% - Ênfase1 22 4 2 5" xfId="44328"/>
    <cellStyle name="40% - Ênfase1 22 4 3" xfId="7979"/>
    <cellStyle name="40% - Ênfase1 22 4 3 2" xfId="14038"/>
    <cellStyle name="40% - Ênfase1 22 4 3 2 2" xfId="26158"/>
    <cellStyle name="40% - Ênfase1 22 4 3 2 3" xfId="38247"/>
    <cellStyle name="40% - Ênfase1 22 4 3 2 4" xfId="54605"/>
    <cellStyle name="40% - Ênfase1 22 4 3 3" xfId="20098"/>
    <cellStyle name="40% - Ênfase1 22 4 3 4" xfId="32188"/>
    <cellStyle name="40% - Ênfase1 22 4 3 5" xfId="46328"/>
    <cellStyle name="40% - Ênfase1 22 4 4" xfId="10008"/>
    <cellStyle name="40% - Ênfase1 22 4 4 2" xfId="22128"/>
    <cellStyle name="40% - Ênfase1 22 4 4 2 2" xfId="50572"/>
    <cellStyle name="40% - Ênfase1 22 4 4 3" xfId="34217"/>
    <cellStyle name="40% - Ênfase1 22 4 4 4" xfId="42295"/>
    <cellStyle name="40% - Ênfase1 22 4 5" xfId="16068"/>
    <cellStyle name="40% - Ênfase1 22 4 5 2" xfId="48523"/>
    <cellStyle name="40% - Ênfase1 22 4 6" xfId="28158"/>
    <cellStyle name="40% - Ênfase1 22 4 7" xfId="40248"/>
    <cellStyle name="40% - Ênfase1 22 4 8" xfId="3946"/>
    <cellStyle name="40% - Ênfase1 22 5" xfId="4442"/>
    <cellStyle name="40% - Ênfase1 22 5 2" xfId="10502"/>
    <cellStyle name="40% - Ênfase1 22 5 2 2" xfId="22622"/>
    <cellStyle name="40% - Ênfase1 22 5 2 3" xfId="34711"/>
    <cellStyle name="40% - Ênfase1 22 5 2 4" xfId="51068"/>
    <cellStyle name="40% - Ênfase1 22 5 3" xfId="16562"/>
    <cellStyle name="40% - Ênfase1 22 5 4" xfId="28652"/>
    <cellStyle name="40% - Ênfase1 22 5 5" xfId="42791"/>
    <cellStyle name="40% - Ênfase1 22 6" xfId="6473"/>
    <cellStyle name="40% - Ênfase1 22 6 2" xfId="12532"/>
    <cellStyle name="40% - Ênfase1 22 6 2 2" xfId="24652"/>
    <cellStyle name="40% - Ênfase1 22 6 2 3" xfId="36741"/>
    <cellStyle name="40% - Ênfase1 22 6 2 4" xfId="53099"/>
    <cellStyle name="40% - Ênfase1 22 6 3" xfId="18592"/>
    <cellStyle name="40% - Ênfase1 22 6 4" xfId="30682"/>
    <cellStyle name="40% - Ênfase1 22 6 5" xfId="44822"/>
    <cellStyle name="40% - Ênfase1 22 7" xfId="8472"/>
    <cellStyle name="40% - Ênfase1 22 7 2" xfId="20592"/>
    <cellStyle name="40% - Ênfase1 22 7 2 2" xfId="49020"/>
    <cellStyle name="40% - Ênfase1 22 7 3" xfId="32681"/>
    <cellStyle name="40% - Ênfase1 22 7 4" xfId="40743"/>
    <cellStyle name="40% - Ênfase1 22 8" xfId="14532"/>
    <cellStyle name="40% - Ênfase1 22 8 2" xfId="46974"/>
    <cellStyle name="40% - Ênfase1 22 9" xfId="26652"/>
    <cellStyle name="40% - Ênfase1 23" xfId="335"/>
    <cellStyle name="40% - Ênfase1 3" xfId="118"/>
    <cellStyle name="40% - Ênfase1 3 10" xfId="26523"/>
    <cellStyle name="40% - Ênfase1 3 11" xfId="38613"/>
    <cellStyle name="40% - Ênfase1 3 12" xfId="2263"/>
    <cellStyle name="40% - Ênfase1 3 2" xfId="342"/>
    <cellStyle name="40% - Ênfase1 3 2 10" xfId="38823"/>
    <cellStyle name="40% - Ênfase1 3 2 11" xfId="2475"/>
    <cellStyle name="40% - Ênfase1 3 2 2" xfId="1427"/>
    <cellStyle name="40% - Ênfase1 3 2 2 2" xfId="5524"/>
    <cellStyle name="40% - Ênfase1 3 2 2 2 2" xfId="11583"/>
    <cellStyle name="40% - Ênfase1 3 2 2 2 2 2" xfId="23703"/>
    <cellStyle name="40% - Ênfase1 3 2 2 2 2 3" xfId="35792"/>
    <cellStyle name="40% - Ênfase1 3 2 2 2 2 4" xfId="52150"/>
    <cellStyle name="40% - Ênfase1 3 2 2 2 3" xfId="17643"/>
    <cellStyle name="40% - Ênfase1 3 2 2 2 4" xfId="29733"/>
    <cellStyle name="40% - Ênfase1 3 2 2 2 5" xfId="43873"/>
    <cellStyle name="40% - Ênfase1 3 2 2 3" xfId="7548"/>
    <cellStyle name="40% - Ênfase1 3 2 2 3 2" xfId="13607"/>
    <cellStyle name="40% - Ênfase1 3 2 2 3 2 2" xfId="25727"/>
    <cellStyle name="40% - Ênfase1 3 2 2 3 2 3" xfId="37816"/>
    <cellStyle name="40% - Ênfase1 3 2 2 3 2 4" xfId="54174"/>
    <cellStyle name="40% - Ênfase1 3 2 2 3 3" xfId="19667"/>
    <cellStyle name="40% - Ênfase1 3 2 2 3 4" xfId="31757"/>
    <cellStyle name="40% - Ênfase1 3 2 2 3 5" xfId="45897"/>
    <cellStyle name="40% - Ênfase1 3 2 2 4" xfId="9553"/>
    <cellStyle name="40% - Ênfase1 3 2 2 4 2" xfId="21673"/>
    <cellStyle name="40% - Ênfase1 3 2 2 4 2 2" xfId="50116"/>
    <cellStyle name="40% - Ênfase1 3 2 2 4 3" xfId="33762"/>
    <cellStyle name="40% - Ênfase1 3 2 2 4 4" xfId="41839"/>
    <cellStyle name="40% - Ênfase1 3 2 2 5" xfId="15613"/>
    <cellStyle name="40% - Ênfase1 3 2 2 5 2" xfId="48067"/>
    <cellStyle name="40% - Ênfase1 3 2 2 6" xfId="27727"/>
    <cellStyle name="40% - Ênfase1 3 2 2 7" xfId="39817"/>
    <cellStyle name="40% - Ênfase1 3 2 2 8" xfId="3489"/>
    <cellStyle name="40% - Ênfase1 3 2 3" xfId="917"/>
    <cellStyle name="40% - Ênfase1 3 2 3 2" xfId="5027"/>
    <cellStyle name="40% - Ênfase1 3 2 3 2 2" xfId="11086"/>
    <cellStyle name="40% - Ênfase1 3 2 3 2 2 2" xfId="23206"/>
    <cellStyle name="40% - Ênfase1 3 2 3 2 2 3" xfId="35295"/>
    <cellStyle name="40% - Ênfase1 3 2 3 2 2 4" xfId="51653"/>
    <cellStyle name="40% - Ênfase1 3 2 3 2 3" xfId="17146"/>
    <cellStyle name="40% - Ênfase1 3 2 3 2 4" xfId="29236"/>
    <cellStyle name="40% - Ênfase1 3 2 3 2 5" xfId="43376"/>
    <cellStyle name="40% - Ênfase1 3 2 3 3" xfId="7052"/>
    <cellStyle name="40% - Ênfase1 3 2 3 3 2" xfId="13111"/>
    <cellStyle name="40% - Ênfase1 3 2 3 3 2 2" xfId="25231"/>
    <cellStyle name="40% - Ênfase1 3 2 3 3 2 3" xfId="37320"/>
    <cellStyle name="40% - Ênfase1 3 2 3 3 2 4" xfId="53678"/>
    <cellStyle name="40% - Ênfase1 3 2 3 3 3" xfId="19171"/>
    <cellStyle name="40% - Ênfase1 3 2 3 3 4" xfId="31261"/>
    <cellStyle name="40% - Ênfase1 3 2 3 3 5" xfId="45401"/>
    <cellStyle name="40% - Ênfase1 3 2 3 4" xfId="9056"/>
    <cellStyle name="40% - Ênfase1 3 2 3 4 2" xfId="21176"/>
    <cellStyle name="40% - Ênfase1 3 2 3 4 2 2" xfId="49610"/>
    <cellStyle name="40% - Ênfase1 3 2 3 4 3" xfId="33265"/>
    <cellStyle name="40% - Ênfase1 3 2 3 4 4" xfId="41333"/>
    <cellStyle name="40% - Ênfase1 3 2 3 5" xfId="15116"/>
    <cellStyle name="40% - Ênfase1 3 2 3 5 2" xfId="47562"/>
    <cellStyle name="40% - Ênfase1 3 2 3 6" xfId="27231"/>
    <cellStyle name="40% - Ênfase1 3 2 3 7" xfId="39321"/>
    <cellStyle name="40% - Ênfase1 3 2 3 8" xfId="2982"/>
    <cellStyle name="40% - Ênfase1 3 2 4" xfId="1969"/>
    <cellStyle name="40% - Ênfase1 3 2 4 2" xfId="6060"/>
    <cellStyle name="40% - Ênfase1 3 2 4 2 2" xfId="12119"/>
    <cellStyle name="40% - Ênfase1 3 2 4 2 2 2" xfId="24239"/>
    <cellStyle name="40% - Ênfase1 3 2 4 2 2 3" xfId="36328"/>
    <cellStyle name="40% - Ênfase1 3 2 4 2 2 4" xfId="52686"/>
    <cellStyle name="40% - Ênfase1 3 2 4 2 3" xfId="18179"/>
    <cellStyle name="40% - Ênfase1 3 2 4 2 4" xfId="30269"/>
    <cellStyle name="40% - Ênfase1 3 2 4 2 5" xfId="44409"/>
    <cellStyle name="40% - Ênfase1 3 2 4 3" xfId="8060"/>
    <cellStyle name="40% - Ênfase1 3 2 4 3 2" xfId="14119"/>
    <cellStyle name="40% - Ênfase1 3 2 4 3 2 2" xfId="26239"/>
    <cellStyle name="40% - Ênfase1 3 2 4 3 2 3" xfId="38328"/>
    <cellStyle name="40% - Ênfase1 3 2 4 3 2 4" xfId="54686"/>
    <cellStyle name="40% - Ênfase1 3 2 4 3 3" xfId="20179"/>
    <cellStyle name="40% - Ênfase1 3 2 4 3 4" xfId="32269"/>
    <cellStyle name="40% - Ênfase1 3 2 4 3 5" xfId="46409"/>
    <cellStyle name="40% - Ênfase1 3 2 4 4" xfId="10089"/>
    <cellStyle name="40% - Ênfase1 3 2 4 4 2" xfId="22209"/>
    <cellStyle name="40% - Ênfase1 3 2 4 4 2 2" xfId="50653"/>
    <cellStyle name="40% - Ênfase1 3 2 4 4 3" xfId="34298"/>
    <cellStyle name="40% - Ênfase1 3 2 4 4 4" xfId="42376"/>
    <cellStyle name="40% - Ênfase1 3 2 4 5" xfId="16149"/>
    <cellStyle name="40% - Ênfase1 3 2 4 5 2" xfId="48604"/>
    <cellStyle name="40% - Ênfase1 3 2 4 6" xfId="28239"/>
    <cellStyle name="40% - Ênfase1 3 2 4 7" xfId="40329"/>
    <cellStyle name="40% - Ênfase1 3 2 4 8" xfId="4027"/>
    <cellStyle name="40% - Ênfase1 3 2 5" xfId="4524"/>
    <cellStyle name="40% - Ênfase1 3 2 5 2" xfId="10584"/>
    <cellStyle name="40% - Ênfase1 3 2 5 2 2" xfId="22704"/>
    <cellStyle name="40% - Ênfase1 3 2 5 2 3" xfId="34793"/>
    <cellStyle name="40% - Ênfase1 3 2 5 2 4" xfId="51150"/>
    <cellStyle name="40% - Ênfase1 3 2 5 3" xfId="16644"/>
    <cellStyle name="40% - Ênfase1 3 2 5 4" xfId="28734"/>
    <cellStyle name="40% - Ênfase1 3 2 5 5" xfId="42873"/>
    <cellStyle name="40% - Ênfase1 3 2 6" xfId="6554"/>
    <cellStyle name="40% - Ênfase1 3 2 6 2" xfId="12613"/>
    <cellStyle name="40% - Ênfase1 3 2 6 2 2" xfId="24733"/>
    <cellStyle name="40% - Ênfase1 3 2 6 2 3" xfId="36822"/>
    <cellStyle name="40% - Ênfase1 3 2 6 2 4" xfId="53180"/>
    <cellStyle name="40% - Ênfase1 3 2 6 3" xfId="18673"/>
    <cellStyle name="40% - Ênfase1 3 2 6 4" xfId="30763"/>
    <cellStyle name="40% - Ênfase1 3 2 6 5" xfId="44903"/>
    <cellStyle name="40% - Ênfase1 3 2 7" xfId="8554"/>
    <cellStyle name="40% - Ênfase1 3 2 7 2" xfId="20674"/>
    <cellStyle name="40% - Ênfase1 3 2 7 2 2" xfId="49103"/>
    <cellStyle name="40% - Ênfase1 3 2 7 3" xfId="32763"/>
    <cellStyle name="40% - Ênfase1 3 2 7 4" xfId="40826"/>
    <cellStyle name="40% - Ênfase1 3 2 8" xfId="14614"/>
    <cellStyle name="40% - Ênfase1 3 2 8 2" xfId="47056"/>
    <cellStyle name="40% - Ênfase1 3 2 9" xfId="26733"/>
    <cellStyle name="40% - Ênfase1 3 3" xfId="1215"/>
    <cellStyle name="40% - Ênfase1 3 3 2" xfId="5313"/>
    <cellStyle name="40% - Ênfase1 3 3 2 2" xfId="11372"/>
    <cellStyle name="40% - Ênfase1 3 3 2 2 2" xfId="23492"/>
    <cellStyle name="40% - Ênfase1 3 3 2 2 3" xfId="35581"/>
    <cellStyle name="40% - Ênfase1 3 3 2 2 4" xfId="51939"/>
    <cellStyle name="40% - Ênfase1 3 3 2 3" xfId="17432"/>
    <cellStyle name="40% - Ênfase1 3 3 2 4" xfId="29522"/>
    <cellStyle name="40% - Ênfase1 3 3 2 5" xfId="43662"/>
    <cellStyle name="40% - Ênfase1 3 3 3" xfId="7338"/>
    <cellStyle name="40% - Ênfase1 3 3 3 2" xfId="13397"/>
    <cellStyle name="40% - Ênfase1 3 3 3 2 2" xfId="25517"/>
    <cellStyle name="40% - Ênfase1 3 3 3 2 3" xfId="37606"/>
    <cellStyle name="40% - Ênfase1 3 3 3 2 4" xfId="53964"/>
    <cellStyle name="40% - Ênfase1 3 3 3 3" xfId="19457"/>
    <cellStyle name="40% - Ênfase1 3 3 3 4" xfId="31547"/>
    <cellStyle name="40% - Ênfase1 3 3 3 5" xfId="45687"/>
    <cellStyle name="40% - Ênfase1 3 3 4" xfId="9342"/>
    <cellStyle name="40% - Ênfase1 3 3 4 2" xfId="21462"/>
    <cellStyle name="40% - Ênfase1 3 3 4 2 2" xfId="49904"/>
    <cellStyle name="40% - Ênfase1 3 3 4 3" xfId="33551"/>
    <cellStyle name="40% - Ênfase1 3 3 4 4" xfId="41627"/>
    <cellStyle name="40% - Ênfase1 3 3 5" xfId="15402"/>
    <cellStyle name="40% - Ênfase1 3 3 5 2" xfId="47855"/>
    <cellStyle name="40% - Ênfase1 3 3 6" xfId="27517"/>
    <cellStyle name="40% - Ênfase1 3 3 7" xfId="39607"/>
    <cellStyle name="40% - Ênfase1 3 3 8" xfId="3277"/>
    <cellStyle name="40% - Ênfase1 3 4" xfId="705"/>
    <cellStyle name="40% - Ênfase1 3 4 2" xfId="4817"/>
    <cellStyle name="40% - Ênfase1 3 4 2 2" xfId="10876"/>
    <cellStyle name="40% - Ênfase1 3 4 2 2 2" xfId="22996"/>
    <cellStyle name="40% - Ênfase1 3 4 2 2 3" xfId="35085"/>
    <cellStyle name="40% - Ênfase1 3 4 2 2 4" xfId="51443"/>
    <cellStyle name="40% - Ênfase1 3 4 2 3" xfId="16936"/>
    <cellStyle name="40% - Ênfase1 3 4 2 4" xfId="29026"/>
    <cellStyle name="40% - Ênfase1 3 4 2 5" xfId="43166"/>
    <cellStyle name="40% - Ênfase1 3 4 3" xfId="6842"/>
    <cellStyle name="40% - Ênfase1 3 4 3 2" xfId="12901"/>
    <cellStyle name="40% - Ênfase1 3 4 3 2 2" xfId="25021"/>
    <cellStyle name="40% - Ênfase1 3 4 3 2 3" xfId="37110"/>
    <cellStyle name="40% - Ênfase1 3 4 3 2 4" xfId="53468"/>
    <cellStyle name="40% - Ênfase1 3 4 3 3" xfId="18961"/>
    <cellStyle name="40% - Ênfase1 3 4 3 4" xfId="31051"/>
    <cellStyle name="40% - Ênfase1 3 4 3 5" xfId="45191"/>
    <cellStyle name="40% - Ênfase1 3 4 4" xfId="8846"/>
    <cellStyle name="40% - Ênfase1 3 4 4 2" xfId="20966"/>
    <cellStyle name="40% - Ênfase1 3 4 4 2 2" xfId="49398"/>
    <cellStyle name="40% - Ênfase1 3 4 4 3" xfId="33055"/>
    <cellStyle name="40% - Ênfase1 3 4 4 4" xfId="41121"/>
    <cellStyle name="40% - Ênfase1 3 4 5" xfId="14906"/>
    <cellStyle name="40% - Ênfase1 3 4 5 2" xfId="47350"/>
    <cellStyle name="40% - Ênfase1 3 4 6" xfId="27021"/>
    <cellStyle name="40% - Ênfase1 3 4 7" xfId="39111"/>
    <cellStyle name="40% - Ênfase1 3 4 8" xfId="2770"/>
    <cellStyle name="40% - Ênfase1 3 5" xfId="1758"/>
    <cellStyle name="40% - Ênfase1 3 5 2" xfId="5850"/>
    <cellStyle name="40% - Ênfase1 3 5 2 2" xfId="11909"/>
    <cellStyle name="40% - Ênfase1 3 5 2 2 2" xfId="24029"/>
    <cellStyle name="40% - Ênfase1 3 5 2 2 3" xfId="36118"/>
    <cellStyle name="40% - Ênfase1 3 5 2 2 4" xfId="52476"/>
    <cellStyle name="40% - Ênfase1 3 5 2 3" xfId="17969"/>
    <cellStyle name="40% - Ênfase1 3 5 2 4" xfId="30059"/>
    <cellStyle name="40% - Ênfase1 3 5 2 5" xfId="44199"/>
    <cellStyle name="40% - Ênfase1 3 5 3" xfId="7850"/>
    <cellStyle name="40% - Ênfase1 3 5 3 2" xfId="13909"/>
    <cellStyle name="40% - Ênfase1 3 5 3 2 2" xfId="26029"/>
    <cellStyle name="40% - Ênfase1 3 5 3 2 3" xfId="38118"/>
    <cellStyle name="40% - Ênfase1 3 5 3 2 4" xfId="54476"/>
    <cellStyle name="40% - Ênfase1 3 5 3 3" xfId="19969"/>
    <cellStyle name="40% - Ênfase1 3 5 3 4" xfId="32059"/>
    <cellStyle name="40% - Ênfase1 3 5 3 5" xfId="46199"/>
    <cellStyle name="40% - Ênfase1 3 5 4" xfId="9879"/>
    <cellStyle name="40% - Ênfase1 3 5 4 2" xfId="21999"/>
    <cellStyle name="40% - Ênfase1 3 5 4 2 2" xfId="50442"/>
    <cellStyle name="40% - Ênfase1 3 5 4 3" xfId="34088"/>
    <cellStyle name="40% - Ênfase1 3 5 4 4" xfId="42165"/>
    <cellStyle name="40% - Ênfase1 3 5 5" xfId="15939"/>
    <cellStyle name="40% - Ênfase1 3 5 5 2" xfId="48393"/>
    <cellStyle name="40% - Ênfase1 3 5 6" xfId="28029"/>
    <cellStyle name="40% - Ênfase1 3 5 7" xfId="40119"/>
    <cellStyle name="40% - Ênfase1 3 5 8" xfId="3816"/>
    <cellStyle name="40% - Ênfase1 3 6" xfId="4313"/>
    <cellStyle name="40% - Ênfase1 3 6 2" xfId="10373"/>
    <cellStyle name="40% - Ênfase1 3 6 2 2" xfId="22493"/>
    <cellStyle name="40% - Ênfase1 3 6 2 3" xfId="34582"/>
    <cellStyle name="40% - Ênfase1 3 6 2 4" xfId="50939"/>
    <cellStyle name="40% - Ênfase1 3 6 3" xfId="16433"/>
    <cellStyle name="40% - Ênfase1 3 6 4" xfId="28523"/>
    <cellStyle name="40% - Ênfase1 3 6 5" xfId="42662"/>
    <cellStyle name="40% - Ênfase1 3 7" xfId="6344"/>
    <cellStyle name="40% - Ênfase1 3 7 2" xfId="12403"/>
    <cellStyle name="40% - Ênfase1 3 7 2 2" xfId="24523"/>
    <cellStyle name="40% - Ênfase1 3 7 2 3" xfId="36612"/>
    <cellStyle name="40% - Ênfase1 3 7 2 4" xfId="52970"/>
    <cellStyle name="40% - Ênfase1 3 7 3" xfId="18463"/>
    <cellStyle name="40% - Ênfase1 3 7 4" xfId="30553"/>
    <cellStyle name="40% - Ênfase1 3 7 5" xfId="44693"/>
    <cellStyle name="40% - Ênfase1 3 8" xfId="8343"/>
    <cellStyle name="40% - Ênfase1 3 8 2" xfId="20463"/>
    <cellStyle name="40% - Ênfase1 3 8 2 2" xfId="48890"/>
    <cellStyle name="40% - Ênfase1 3 8 3" xfId="32552"/>
    <cellStyle name="40% - Ênfase1 3 8 4" xfId="40613"/>
    <cellStyle name="40% - Ênfase1 3 9" xfId="14403"/>
    <cellStyle name="40% - Ênfase1 3 9 2" xfId="46844"/>
    <cellStyle name="40% - Ênfase1 4" xfId="345"/>
    <cellStyle name="40% - Ênfase1 4 10" xfId="26736"/>
    <cellStyle name="40% - Ênfase1 4 11" xfId="38826"/>
    <cellStyle name="40% - Ênfase1 4 12" xfId="2478"/>
    <cellStyle name="40% - Ênfase1 4 2" xfId="346"/>
    <cellStyle name="40% - Ênfase1 4 2 10" xfId="38827"/>
    <cellStyle name="40% - Ênfase1 4 2 11" xfId="2479"/>
    <cellStyle name="40% - Ênfase1 4 2 2" xfId="1431"/>
    <cellStyle name="40% - Ênfase1 4 2 2 2" xfId="5528"/>
    <cellStyle name="40% - Ênfase1 4 2 2 2 2" xfId="11587"/>
    <cellStyle name="40% - Ênfase1 4 2 2 2 2 2" xfId="23707"/>
    <cellStyle name="40% - Ênfase1 4 2 2 2 2 3" xfId="35796"/>
    <cellStyle name="40% - Ênfase1 4 2 2 2 2 4" xfId="52154"/>
    <cellStyle name="40% - Ênfase1 4 2 2 2 3" xfId="17647"/>
    <cellStyle name="40% - Ênfase1 4 2 2 2 4" xfId="29737"/>
    <cellStyle name="40% - Ênfase1 4 2 2 2 5" xfId="43877"/>
    <cellStyle name="40% - Ênfase1 4 2 2 3" xfId="7552"/>
    <cellStyle name="40% - Ênfase1 4 2 2 3 2" xfId="13611"/>
    <cellStyle name="40% - Ênfase1 4 2 2 3 2 2" xfId="25731"/>
    <cellStyle name="40% - Ênfase1 4 2 2 3 2 3" xfId="37820"/>
    <cellStyle name="40% - Ênfase1 4 2 2 3 2 4" xfId="54178"/>
    <cellStyle name="40% - Ênfase1 4 2 2 3 3" xfId="19671"/>
    <cellStyle name="40% - Ênfase1 4 2 2 3 4" xfId="31761"/>
    <cellStyle name="40% - Ênfase1 4 2 2 3 5" xfId="45901"/>
    <cellStyle name="40% - Ênfase1 4 2 2 4" xfId="9557"/>
    <cellStyle name="40% - Ênfase1 4 2 2 4 2" xfId="21677"/>
    <cellStyle name="40% - Ênfase1 4 2 2 4 2 2" xfId="50120"/>
    <cellStyle name="40% - Ênfase1 4 2 2 4 3" xfId="33766"/>
    <cellStyle name="40% - Ênfase1 4 2 2 4 4" xfId="41843"/>
    <cellStyle name="40% - Ênfase1 4 2 2 5" xfId="15617"/>
    <cellStyle name="40% - Ênfase1 4 2 2 5 2" xfId="48071"/>
    <cellStyle name="40% - Ênfase1 4 2 2 6" xfId="27731"/>
    <cellStyle name="40% - Ênfase1 4 2 2 7" xfId="39821"/>
    <cellStyle name="40% - Ênfase1 4 2 2 8" xfId="3493"/>
    <cellStyle name="40% - Ênfase1 4 2 3" xfId="921"/>
    <cellStyle name="40% - Ênfase1 4 2 3 2" xfId="5031"/>
    <cellStyle name="40% - Ênfase1 4 2 3 2 2" xfId="11090"/>
    <cellStyle name="40% - Ênfase1 4 2 3 2 2 2" xfId="23210"/>
    <cellStyle name="40% - Ênfase1 4 2 3 2 2 3" xfId="35299"/>
    <cellStyle name="40% - Ênfase1 4 2 3 2 2 4" xfId="51657"/>
    <cellStyle name="40% - Ênfase1 4 2 3 2 3" xfId="17150"/>
    <cellStyle name="40% - Ênfase1 4 2 3 2 4" xfId="29240"/>
    <cellStyle name="40% - Ênfase1 4 2 3 2 5" xfId="43380"/>
    <cellStyle name="40% - Ênfase1 4 2 3 3" xfId="7056"/>
    <cellStyle name="40% - Ênfase1 4 2 3 3 2" xfId="13115"/>
    <cellStyle name="40% - Ênfase1 4 2 3 3 2 2" xfId="25235"/>
    <cellStyle name="40% - Ênfase1 4 2 3 3 2 3" xfId="37324"/>
    <cellStyle name="40% - Ênfase1 4 2 3 3 2 4" xfId="53682"/>
    <cellStyle name="40% - Ênfase1 4 2 3 3 3" xfId="19175"/>
    <cellStyle name="40% - Ênfase1 4 2 3 3 4" xfId="31265"/>
    <cellStyle name="40% - Ênfase1 4 2 3 3 5" xfId="45405"/>
    <cellStyle name="40% - Ênfase1 4 2 3 4" xfId="9060"/>
    <cellStyle name="40% - Ênfase1 4 2 3 4 2" xfId="21180"/>
    <cellStyle name="40% - Ênfase1 4 2 3 4 2 2" xfId="49614"/>
    <cellStyle name="40% - Ênfase1 4 2 3 4 3" xfId="33269"/>
    <cellStyle name="40% - Ênfase1 4 2 3 4 4" xfId="41337"/>
    <cellStyle name="40% - Ênfase1 4 2 3 5" xfId="15120"/>
    <cellStyle name="40% - Ênfase1 4 2 3 5 2" xfId="47566"/>
    <cellStyle name="40% - Ênfase1 4 2 3 6" xfId="27235"/>
    <cellStyle name="40% - Ênfase1 4 2 3 7" xfId="39325"/>
    <cellStyle name="40% - Ênfase1 4 2 3 8" xfId="2986"/>
    <cellStyle name="40% - Ênfase1 4 2 4" xfId="1973"/>
    <cellStyle name="40% - Ênfase1 4 2 4 2" xfId="6064"/>
    <cellStyle name="40% - Ênfase1 4 2 4 2 2" xfId="12123"/>
    <cellStyle name="40% - Ênfase1 4 2 4 2 2 2" xfId="24243"/>
    <cellStyle name="40% - Ênfase1 4 2 4 2 2 3" xfId="36332"/>
    <cellStyle name="40% - Ênfase1 4 2 4 2 2 4" xfId="52690"/>
    <cellStyle name="40% - Ênfase1 4 2 4 2 3" xfId="18183"/>
    <cellStyle name="40% - Ênfase1 4 2 4 2 4" xfId="30273"/>
    <cellStyle name="40% - Ênfase1 4 2 4 2 5" xfId="44413"/>
    <cellStyle name="40% - Ênfase1 4 2 4 3" xfId="8064"/>
    <cellStyle name="40% - Ênfase1 4 2 4 3 2" xfId="14123"/>
    <cellStyle name="40% - Ênfase1 4 2 4 3 2 2" xfId="26243"/>
    <cellStyle name="40% - Ênfase1 4 2 4 3 2 3" xfId="38332"/>
    <cellStyle name="40% - Ênfase1 4 2 4 3 2 4" xfId="54690"/>
    <cellStyle name="40% - Ênfase1 4 2 4 3 3" xfId="20183"/>
    <cellStyle name="40% - Ênfase1 4 2 4 3 4" xfId="32273"/>
    <cellStyle name="40% - Ênfase1 4 2 4 3 5" xfId="46413"/>
    <cellStyle name="40% - Ênfase1 4 2 4 4" xfId="10093"/>
    <cellStyle name="40% - Ênfase1 4 2 4 4 2" xfId="22213"/>
    <cellStyle name="40% - Ênfase1 4 2 4 4 2 2" xfId="50657"/>
    <cellStyle name="40% - Ênfase1 4 2 4 4 3" xfId="34302"/>
    <cellStyle name="40% - Ênfase1 4 2 4 4 4" xfId="42380"/>
    <cellStyle name="40% - Ênfase1 4 2 4 5" xfId="16153"/>
    <cellStyle name="40% - Ênfase1 4 2 4 5 2" xfId="48608"/>
    <cellStyle name="40% - Ênfase1 4 2 4 6" xfId="28243"/>
    <cellStyle name="40% - Ênfase1 4 2 4 7" xfId="40333"/>
    <cellStyle name="40% - Ênfase1 4 2 4 8" xfId="4031"/>
    <cellStyle name="40% - Ênfase1 4 2 5" xfId="4528"/>
    <cellStyle name="40% - Ênfase1 4 2 5 2" xfId="10588"/>
    <cellStyle name="40% - Ênfase1 4 2 5 2 2" xfId="22708"/>
    <cellStyle name="40% - Ênfase1 4 2 5 2 3" xfId="34797"/>
    <cellStyle name="40% - Ênfase1 4 2 5 2 4" xfId="51154"/>
    <cellStyle name="40% - Ênfase1 4 2 5 3" xfId="16648"/>
    <cellStyle name="40% - Ênfase1 4 2 5 4" xfId="28738"/>
    <cellStyle name="40% - Ênfase1 4 2 5 5" xfId="42877"/>
    <cellStyle name="40% - Ênfase1 4 2 6" xfId="6558"/>
    <cellStyle name="40% - Ênfase1 4 2 6 2" xfId="12617"/>
    <cellStyle name="40% - Ênfase1 4 2 6 2 2" xfId="24737"/>
    <cellStyle name="40% - Ênfase1 4 2 6 2 3" xfId="36826"/>
    <cellStyle name="40% - Ênfase1 4 2 6 2 4" xfId="53184"/>
    <cellStyle name="40% - Ênfase1 4 2 6 3" xfId="18677"/>
    <cellStyle name="40% - Ênfase1 4 2 6 4" xfId="30767"/>
    <cellStyle name="40% - Ênfase1 4 2 6 5" xfId="44907"/>
    <cellStyle name="40% - Ênfase1 4 2 7" xfId="8558"/>
    <cellStyle name="40% - Ênfase1 4 2 7 2" xfId="20678"/>
    <cellStyle name="40% - Ênfase1 4 2 7 2 2" xfId="49107"/>
    <cellStyle name="40% - Ênfase1 4 2 7 3" xfId="32767"/>
    <cellStyle name="40% - Ênfase1 4 2 7 4" xfId="40830"/>
    <cellStyle name="40% - Ênfase1 4 2 8" xfId="14618"/>
    <cellStyle name="40% - Ênfase1 4 2 8 2" xfId="47060"/>
    <cellStyle name="40% - Ênfase1 4 2 9" xfId="26737"/>
    <cellStyle name="40% - Ênfase1 4 3" xfId="1430"/>
    <cellStyle name="40% - Ênfase1 4 3 2" xfId="5527"/>
    <cellStyle name="40% - Ênfase1 4 3 2 2" xfId="11586"/>
    <cellStyle name="40% - Ênfase1 4 3 2 2 2" xfId="23706"/>
    <cellStyle name="40% - Ênfase1 4 3 2 2 3" xfId="35795"/>
    <cellStyle name="40% - Ênfase1 4 3 2 2 4" xfId="52153"/>
    <cellStyle name="40% - Ênfase1 4 3 2 3" xfId="17646"/>
    <cellStyle name="40% - Ênfase1 4 3 2 4" xfId="29736"/>
    <cellStyle name="40% - Ênfase1 4 3 2 5" xfId="43876"/>
    <cellStyle name="40% - Ênfase1 4 3 3" xfId="7551"/>
    <cellStyle name="40% - Ênfase1 4 3 3 2" xfId="13610"/>
    <cellStyle name="40% - Ênfase1 4 3 3 2 2" xfId="25730"/>
    <cellStyle name="40% - Ênfase1 4 3 3 2 3" xfId="37819"/>
    <cellStyle name="40% - Ênfase1 4 3 3 2 4" xfId="54177"/>
    <cellStyle name="40% - Ênfase1 4 3 3 3" xfId="19670"/>
    <cellStyle name="40% - Ênfase1 4 3 3 4" xfId="31760"/>
    <cellStyle name="40% - Ênfase1 4 3 3 5" xfId="45900"/>
    <cellStyle name="40% - Ênfase1 4 3 4" xfId="9556"/>
    <cellStyle name="40% - Ênfase1 4 3 4 2" xfId="21676"/>
    <cellStyle name="40% - Ênfase1 4 3 4 2 2" xfId="50119"/>
    <cellStyle name="40% - Ênfase1 4 3 4 3" xfId="33765"/>
    <cellStyle name="40% - Ênfase1 4 3 4 4" xfId="41842"/>
    <cellStyle name="40% - Ênfase1 4 3 5" xfId="15616"/>
    <cellStyle name="40% - Ênfase1 4 3 5 2" xfId="48070"/>
    <cellStyle name="40% - Ênfase1 4 3 6" xfId="27730"/>
    <cellStyle name="40% - Ênfase1 4 3 7" xfId="39820"/>
    <cellStyle name="40% - Ênfase1 4 3 8" xfId="3492"/>
    <cellStyle name="40% - Ênfase1 4 4" xfId="920"/>
    <cellStyle name="40% - Ênfase1 4 4 2" xfId="5030"/>
    <cellStyle name="40% - Ênfase1 4 4 2 2" xfId="11089"/>
    <cellStyle name="40% - Ênfase1 4 4 2 2 2" xfId="23209"/>
    <cellStyle name="40% - Ênfase1 4 4 2 2 3" xfId="35298"/>
    <cellStyle name="40% - Ênfase1 4 4 2 2 4" xfId="51656"/>
    <cellStyle name="40% - Ênfase1 4 4 2 3" xfId="17149"/>
    <cellStyle name="40% - Ênfase1 4 4 2 4" xfId="29239"/>
    <cellStyle name="40% - Ênfase1 4 4 2 5" xfId="43379"/>
    <cellStyle name="40% - Ênfase1 4 4 3" xfId="7055"/>
    <cellStyle name="40% - Ênfase1 4 4 3 2" xfId="13114"/>
    <cellStyle name="40% - Ênfase1 4 4 3 2 2" xfId="25234"/>
    <cellStyle name="40% - Ênfase1 4 4 3 2 3" xfId="37323"/>
    <cellStyle name="40% - Ênfase1 4 4 3 2 4" xfId="53681"/>
    <cellStyle name="40% - Ênfase1 4 4 3 3" xfId="19174"/>
    <cellStyle name="40% - Ênfase1 4 4 3 4" xfId="31264"/>
    <cellStyle name="40% - Ênfase1 4 4 3 5" xfId="45404"/>
    <cellStyle name="40% - Ênfase1 4 4 4" xfId="9059"/>
    <cellStyle name="40% - Ênfase1 4 4 4 2" xfId="21179"/>
    <cellStyle name="40% - Ênfase1 4 4 4 2 2" xfId="49613"/>
    <cellStyle name="40% - Ênfase1 4 4 4 3" xfId="33268"/>
    <cellStyle name="40% - Ênfase1 4 4 4 4" xfId="41336"/>
    <cellStyle name="40% - Ênfase1 4 4 5" xfId="15119"/>
    <cellStyle name="40% - Ênfase1 4 4 5 2" xfId="47565"/>
    <cellStyle name="40% - Ênfase1 4 4 6" xfId="27234"/>
    <cellStyle name="40% - Ênfase1 4 4 7" xfId="39324"/>
    <cellStyle name="40% - Ênfase1 4 4 8" xfId="2985"/>
    <cellStyle name="40% - Ênfase1 4 5" xfId="1972"/>
    <cellStyle name="40% - Ênfase1 4 5 2" xfId="6063"/>
    <cellStyle name="40% - Ênfase1 4 5 2 2" xfId="12122"/>
    <cellStyle name="40% - Ênfase1 4 5 2 2 2" xfId="24242"/>
    <cellStyle name="40% - Ênfase1 4 5 2 2 3" xfId="36331"/>
    <cellStyle name="40% - Ênfase1 4 5 2 2 4" xfId="52689"/>
    <cellStyle name="40% - Ênfase1 4 5 2 3" xfId="18182"/>
    <cellStyle name="40% - Ênfase1 4 5 2 4" xfId="30272"/>
    <cellStyle name="40% - Ênfase1 4 5 2 5" xfId="44412"/>
    <cellStyle name="40% - Ênfase1 4 5 3" xfId="8063"/>
    <cellStyle name="40% - Ênfase1 4 5 3 2" xfId="14122"/>
    <cellStyle name="40% - Ênfase1 4 5 3 2 2" xfId="26242"/>
    <cellStyle name="40% - Ênfase1 4 5 3 2 3" xfId="38331"/>
    <cellStyle name="40% - Ênfase1 4 5 3 2 4" xfId="54689"/>
    <cellStyle name="40% - Ênfase1 4 5 3 3" xfId="20182"/>
    <cellStyle name="40% - Ênfase1 4 5 3 4" xfId="32272"/>
    <cellStyle name="40% - Ênfase1 4 5 3 5" xfId="46412"/>
    <cellStyle name="40% - Ênfase1 4 5 4" xfId="10092"/>
    <cellStyle name="40% - Ênfase1 4 5 4 2" xfId="22212"/>
    <cellStyle name="40% - Ênfase1 4 5 4 2 2" xfId="50656"/>
    <cellStyle name="40% - Ênfase1 4 5 4 3" xfId="34301"/>
    <cellStyle name="40% - Ênfase1 4 5 4 4" xfId="42379"/>
    <cellStyle name="40% - Ênfase1 4 5 5" xfId="16152"/>
    <cellStyle name="40% - Ênfase1 4 5 5 2" xfId="48607"/>
    <cellStyle name="40% - Ênfase1 4 5 6" xfId="28242"/>
    <cellStyle name="40% - Ênfase1 4 5 7" xfId="40332"/>
    <cellStyle name="40% - Ênfase1 4 5 8" xfId="4030"/>
    <cellStyle name="40% - Ênfase1 4 6" xfId="4527"/>
    <cellStyle name="40% - Ênfase1 4 6 2" xfId="10587"/>
    <cellStyle name="40% - Ênfase1 4 6 2 2" xfId="22707"/>
    <cellStyle name="40% - Ênfase1 4 6 2 3" xfId="34796"/>
    <cellStyle name="40% - Ênfase1 4 6 2 4" xfId="51153"/>
    <cellStyle name="40% - Ênfase1 4 6 3" xfId="16647"/>
    <cellStyle name="40% - Ênfase1 4 6 4" xfId="28737"/>
    <cellStyle name="40% - Ênfase1 4 6 5" xfId="42876"/>
    <cellStyle name="40% - Ênfase1 4 7" xfId="6557"/>
    <cellStyle name="40% - Ênfase1 4 7 2" xfId="12616"/>
    <cellStyle name="40% - Ênfase1 4 7 2 2" xfId="24736"/>
    <cellStyle name="40% - Ênfase1 4 7 2 3" xfId="36825"/>
    <cellStyle name="40% - Ênfase1 4 7 2 4" xfId="53183"/>
    <cellStyle name="40% - Ênfase1 4 7 3" xfId="18676"/>
    <cellStyle name="40% - Ênfase1 4 7 4" xfId="30766"/>
    <cellStyle name="40% - Ênfase1 4 7 5" xfId="44906"/>
    <cellStyle name="40% - Ênfase1 4 8" xfId="8557"/>
    <cellStyle name="40% - Ênfase1 4 8 2" xfId="20677"/>
    <cellStyle name="40% - Ênfase1 4 8 2 2" xfId="49106"/>
    <cellStyle name="40% - Ênfase1 4 8 3" xfId="32766"/>
    <cellStyle name="40% - Ênfase1 4 8 4" xfId="40829"/>
    <cellStyle name="40% - Ênfase1 4 9" xfId="14617"/>
    <cellStyle name="40% - Ênfase1 4 9 2" xfId="47059"/>
    <cellStyle name="40% - Ênfase1 5" xfId="294"/>
    <cellStyle name="40% - Ênfase1 5 10" xfId="26689"/>
    <cellStyle name="40% - Ênfase1 5 11" xfId="38779"/>
    <cellStyle name="40% - Ênfase1 5 12" xfId="2430"/>
    <cellStyle name="40% - Ênfase1 5 2" xfId="347"/>
    <cellStyle name="40% - Ênfase1 5 2 10" xfId="38828"/>
    <cellStyle name="40% - Ênfase1 5 2 11" xfId="2480"/>
    <cellStyle name="40% - Ênfase1 5 2 2" xfId="1432"/>
    <cellStyle name="40% - Ênfase1 5 2 2 2" xfId="5529"/>
    <cellStyle name="40% - Ênfase1 5 2 2 2 2" xfId="11588"/>
    <cellStyle name="40% - Ênfase1 5 2 2 2 2 2" xfId="23708"/>
    <cellStyle name="40% - Ênfase1 5 2 2 2 2 3" xfId="35797"/>
    <cellStyle name="40% - Ênfase1 5 2 2 2 2 4" xfId="52155"/>
    <cellStyle name="40% - Ênfase1 5 2 2 2 3" xfId="17648"/>
    <cellStyle name="40% - Ênfase1 5 2 2 2 4" xfId="29738"/>
    <cellStyle name="40% - Ênfase1 5 2 2 2 5" xfId="43878"/>
    <cellStyle name="40% - Ênfase1 5 2 2 3" xfId="7553"/>
    <cellStyle name="40% - Ênfase1 5 2 2 3 2" xfId="13612"/>
    <cellStyle name="40% - Ênfase1 5 2 2 3 2 2" xfId="25732"/>
    <cellStyle name="40% - Ênfase1 5 2 2 3 2 3" xfId="37821"/>
    <cellStyle name="40% - Ênfase1 5 2 2 3 2 4" xfId="54179"/>
    <cellStyle name="40% - Ênfase1 5 2 2 3 3" xfId="19672"/>
    <cellStyle name="40% - Ênfase1 5 2 2 3 4" xfId="31762"/>
    <cellStyle name="40% - Ênfase1 5 2 2 3 5" xfId="45902"/>
    <cellStyle name="40% - Ênfase1 5 2 2 4" xfId="9558"/>
    <cellStyle name="40% - Ênfase1 5 2 2 4 2" xfId="21678"/>
    <cellStyle name="40% - Ênfase1 5 2 2 4 2 2" xfId="50121"/>
    <cellStyle name="40% - Ênfase1 5 2 2 4 3" xfId="33767"/>
    <cellStyle name="40% - Ênfase1 5 2 2 4 4" xfId="41844"/>
    <cellStyle name="40% - Ênfase1 5 2 2 5" xfId="15618"/>
    <cellStyle name="40% - Ênfase1 5 2 2 5 2" xfId="48072"/>
    <cellStyle name="40% - Ênfase1 5 2 2 6" xfId="27732"/>
    <cellStyle name="40% - Ênfase1 5 2 2 7" xfId="39822"/>
    <cellStyle name="40% - Ênfase1 5 2 2 8" xfId="3494"/>
    <cellStyle name="40% - Ênfase1 5 2 3" xfId="922"/>
    <cellStyle name="40% - Ênfase1 5 2 3 2" xfId="5032"/>
    <cellStyle name="40% - Ênfase1 5 2 3 2 2" xfId="11091"/>
    <cellStyle name="40% - Ênfase1 5 2 3 2 2 2" xfId="23211"/>
    <cellStyle name="40% - Ênfase1 5 2 3 2 2 3" xfId="35300"/>
    <cellStyle name="40% - Ênfase1 5 2 3 2 2 4" xfId="51658"/>
    <cellStyle name="40% - Ênfase1 5 2 3 2 3" xfId="17151"/>
    <cellStyle name="40% - Ênfase1 5 2 3 2 4" xfId="29241"/>
    <cellStyle name="40% - Ênfase1 5 2 3 2 5" xfId="43381"/>
    <cellStyle name="40% - Ênfase1 5 2 3 3" xfId="7057"/>
    <cellStyle name="40% - Ênfase1 5 2 3 3 2" xfId="13116"/>
    <cellStyle name="40% - Ênfase1 5 2 3 3 2 2" xfId="25236"/>
    <cellStyle name="40% - Ênfase1 5 2 3 3 2 3" xfId="37325"/>
    <cellStyle name="40% - Ênfase1 5 2 3 3 2 4" xfId="53683"/>
    <cellStyle name="40% - Ênfase1 5 2 3 3 3" xfId="19176"/>
    <cellStyle name="40% - Ênfase1 5 2 3 3 4" xfId="31266"/>
    <cellStyle name="40% - Ênfase1 5 2 3 3 5" xfId="45406"/>
    <cellStyle name="40% - Ênfase1 5 2 3 4" xfId="9061"/>
    <cellStyle name="40% - Ênfase1 5 2 3 4 2" xfId="21181"/>
    <cellStyle name="40% - Ênfase1 5 2 3 4 2 2" xfId="49615"/>
    <cellStyle name="40% - Ênfase1 5 2 3 4 3" xfId="33270"/>
    <cellStyle name="40% - Ênfase1 5 2 3 4 4" xfId="41338"/>
    <cellStyle name="40% - Ênfase1 5 2 3 5" xfId="15121"/>
    <cellStyle name="40% - Ênfase1 5 2 3 5 2" xfId="47567"/>
    <cellStyle name="40% - Ênfase1 5 2 3 6" xfId="27236"/>
    <cellStyle name="40% - Ênfase1 5 2 3 7" xfId="39326"/>
    <cellStyle name="40% - Ênfase1 5 2 3 8" xfId="2987"/>
    <cellStyle name="40% - Ênfase1 5 2 4" xfId="1974"/>
    <cellStyle name="40% - Ênfase1 5 2 4 2" xfId="6065"/>
    <cellStyle name="40% - Ênfase1 5 2 4 2 2" xfId="12124"/>
    <cellStyle name="40% - Ênfase1 5 2 4 2 2 2" xfId="24244"/>
    <cellStyle name="40% - Ênfase1 5 2 4 2 2 3" xfId="36333"/>
    <cellStyle name="40% - Ênfase1 5 2 4 2 2 4" xfId="52691"/>
    <cellStyle name="40% - Ênfase1 5 2 4 2 3" xfId="18184"/>
    <cellStyle name="40% - Ênfase1 5 2 4 2 4" xfId="30274"/>
    <cellStyle name="40% - Ênfase1 5 2 4 2 5" xfId="44414"/>
    <cellStyle name="40% - Ênfase1 5 2 4 3" xfId="8065"/>
    <cellStyle name="40% - Ênfase1 5 2 4 3 2" xfId="14124"/>
    <cellStyle name="40% - Ênfase1 5 2 4 3 2 2" xfId="26244"/>
    <cellStyle name="40% - Ênfase1 5 2 4 3 2 3" xfId="38333"/>
    <cellStyle name="40% - Ênfase1 5 2 4 3 2 4" xfId="54691"/>
    <cellStyle name="40% - Ênfase1 5 2 4 3 3" xfId="20184"/>
    <cellStyle name="40% - Ênfase1 5 2 4 3 4" xfId="32274"/>
    <cellStyle name="40% - Ênfase1 5 2 4 3 5" xfId="46414"/>
    <cellStyle name="40% - Ênfase1 5 2 4 4" xfId="10094"/>
    <cellStyle name="40% - Ênfase1 5 2 4 4 2" xfId="22214"/>
    <cellStyle name="40% - Ênfase1 5 2 4 4 2 2" xfId="50658"/>
    <cellStyle name="40% - Ênfase1 5 2 4 4 3" xfId="34303"/>
    <cellStyle name="40% - Ênfase1 5 2 4 4 4" xfId="42381"/>
    <cellStyle name="40% - Ênfase1 5 2 4 5" xfId="16154"/>
    <cellStyle name="40% - Ênfase1 5 2 4 5 2" xfId="48609"/>
    <cellStyle name="40% - Ênfase1 5 2 4 6" xfId="28244"/>
    <cellStyle name="40% - Ênfase1 5 2 4 7" xfId="40334"/>
    <cellStyle name="40% - Ênfase1 5 2 4 8" xfId="4032"/>
    <cellStyle name="40% - Ênfase1 5 2 5" xfId="4529"/>
    <cellStyle name="40% - Ênfase1 5 2 5 2" xfId="10589"/>
    <cellStyle name="40% - Ênfase1 5 2 5 2 2" xfId="22709"/>
    <cellStyle name="40% - Ênfase1 5 2 5 2 3" xfId="34798"/>
    <cellStyle name="40% - Ênfase1 5 2 5 2 4" xfId="51155"/>
    <cellStyle name="40% - Ênfase1 5 2 5 3" xfId="16649"/>
    <cellStyle name="40% - Ênfase1 5 2 5 4" xfId="28739"/>
    <cellStyle name="40% - Ênfase1 5 2 5 5" xfId="42878"/>
    <cellStyle name="40% - Ênfase1 5 2 6" xfId="6559"/>
    <cellStyle name="40% - Ênfase1 5 2 6 2" xfId="12618"/>
    <cellStyle name="40% - Ênfase1 5 2 6 2 2" xfId="24738"/>
    <cellStyle name="40% - Ênfase1 5 2 6 2 3" xfId="36827"/>
    <cellStyle name="40% - Ênfase1 5 2 6 2 4" xfId="53185"/>
    <cellStyle name="40% - Ênfase1 5 2 6 3" xfId="18678"/>
    <cellStyle name="40% - Ênfase1 5 2 6 4" xfId="30768"/>
    <cellStyle name="40% - Ênfase1 5 2 6 5" xfId="44908"/>
    <cellStyle name="40% - Ênfase1 5 2 7" xfId="8559"/>
    <cellStyle name="40% - Ênfase1 5 2 7 2" xfId="20679"/>
    <cellStyle name="40% - Ênfase1 5 2 7 2 2" xfId="49108"/>
    <cellStyle name="40% - Ênfase1 5 2 7 3" xfId="32768"/>
    <cellStyle name="40% - Ênfase1 5 2 7 4" xfId="40831"/>
    <cellStyle name="40% - Ênfase1 5 2 8" xfId="14619"/>
    <cellStyle name="40% - Ênfase1 5 2 8 2" xfId="47061"/>
    <cellStyle name="40% - Ênfase1 5 2 9" xfId="26738"/>
    <cellStyle name="40% - Ênfase1 5 3" xfId="1382"/>
    <cellStyle name="40% - Ênfase1 5 3 2" xfId="5479"/>
    <cellStyle name="40% - Ênfase1 5 3 2 2" xfId="11538"/>
    <cellStyle name="40% - Ênfase1 5 3 2 2 2" xfId="23658"/>
    <cellStyle name="40% - Ênfase1 5 3 2 2 3" xfId="35747"/>
    <cellStyle name="40% - Ênfase1 5 3 2 2 4" xfId="52105"/>
    <cellStyle name="40% - Ênfase1 5 3 2 3" xfId="17598"/>
    <cellStyle name="40% - Ênfase1 5 3 2 4" xfId="29688"/>
    <cellStyle name="40% - Ênfase1 5 3 2 5" xfId="43828"/>
    <cellStyle name="40% - Ênfase1 5 3 3" xfId="7504"/>
    <cellStyle name="40% - Ênfase1 5 3 3 2" xfId="13563"/>
    <cellStyle name="40% - Ênfase1 5 3 3 2 2" xfId="25683"/>
    <cellStyle name="40% - Ênfase1 5 3 3 2 3" xfId="37772"/>
    <cellStyle name="40% - Ênfase1 5 3 3 2 4" xfId="54130"/>
    <cellStyle name="40% - Ênfase1 5 3 3 3" xfId="19623"/>
    <cellStyle name="40% - Ênfase1 5 3 3 4" xfId="31713"/>
    <cellStyle name="40% - Ênfase1 5 3 3 5" xfId="45853"/>
    <cellStyle name="40% - Ênfase1 5 3 4" xfId="9508"/>
    <cellStyle name="40% - Ênfase1 5 3 4 2" xfId="21628"/>
    <cellStyle name="40% - Ênfase1 5 3 4 2 2" xfId="50071"/>
    <cellStyle name="40% - Ênfase1 5 3 4 3" xfId="33717"/>
    <cellStyle name="40% - Ênfase1 5 3 4 4" xfId="41794"/>
    <cellStyle name="40% - Ênfase1 5 3 5" xfId="15568"/>
    <cellStyle name="40% - Ênfase1 5 3 5 2" xfId="48022"/>
    <cellStyle name="40% - Ênfase1 5 3 6" xfId="27683"/>
    <cellStyle name="40% - Ênfase1 5 3 7" xfId="39773"/>
    <cellStyle name="40% - Ênfase1 5 3 8" xfId="3444"/>
    <cellStyle name="40% - Ênfase1 5 4" xfId="873"/>
    <cellStyle name="40% - Ênfase1 5 4 2" xfId="4983"/>
    <cellStyle name="40% - Ênfase1 5 4 2 2" xfId="11042"/>
    <cellStyle name="40% - Ênfase1 5 4 2 2 2" xfId="23162"/>
    <cellStyle name="40% - Ênfase1 5 4 2 2 3" xfId="35251"/>
    <cellStyle name="40% - Ênfase1 5 4 2 2 4" xfId="51609"/>
    <cellStyle name="40% - Ênfase1 5 4 2 3" xfId="17102"/>
    <cellStyle name="40% - Ênfase1 5 4 2 4" xfId="29192"/>
    <cellStyle name="40% - Ênfase1 5 4 2 5" xfId="43332"/>
    <cellStyle name="40% - Ênfase1 5 4 3" xfId="7008"/>
    <cellStyle name="40% - Ênfase1 5 4 3 2" xfId="13067"/>
    <cellStyle name="40% - Ênfase1 5 4 3 2 2" xfId="25187"/>
    <cellStyle name="40% - Ênfase1 5 4 3 2 3" xfId="37276"/>
    <cellStyle name="40% - Ênfase1 5 4 3 2 4" xfId="53634"/>
    <cellStyle name="40% - Ênfase1 5 4 3 3" xfId="19127"/>
    <cellStyle name="40% - Ênfase1 5 4 3 4" xfId="31217"/>
    <cellStyle name="40% - Ênfase1 5 4 3 5" xfId="45357"/>
    <cellStyle name="40% - Ênfase1 5 4 4" xfId="9012"/>
    <cellStyle name="40% - Ênfase1 5 4 4 2" xfId="21132"/>
    <cellStyle name="40% - Ênfase1 5 4 4 2 2" xfId="49566"/>
    <cellStyle name="40% - Ênfase1 5 4 4 3" xfId="33221"/>
    <cellStyle name="40% - Ênfase1 5 4 4 4" xfId="41289"/>
    <cellStyle name="40% - Ênfase1 5 4 5" xfId="15072"/>
    <cellStyle name="40% - Ênfase1 5 4 5 2" xfId="47518"/>
    <cellStyle name="40% - Ênfase1 5 4 6" xfId="27187"/>
    <cellStyle name="40% - Ênfase1 5 4 7" xfId="39277"/>
    <cellStyle name="40% - Ênfase1 5 4 8" xfId="2938"/>
    <cellStyle name="40% - Ênfase1 5 5" xfId="1925"/>
    <cellStyle name="40% - Ênfase1 5 5 2" xfId="6016"/>
    <cellStyle name="40% - Ênfase1 5 5 2 2" xfId="12075"/>
    <cellStyle name="40% - Ênfase1 5 5 2 2 2" xfId="24195"/>
    <cellStyle name="40% - Ênfase1 5 5 2 2 3" xfId="36284"/>
    <cellStyle name="40% - Ênfase1 5 5 2 2 4" xfId="52642"/>
    <cellStyle name="40% - Ênfase1 5 5 2 3" xfId="18135"/>
    <cellStyle name="40% - Ênfase1 5 5 2 4" xfId="30225"/>
    <cellStyle name="40% - Ênfase1 5 5 2 5" xfId="44365"/>
    <cellStyle name="40% - Ênfase1 5 5 3" xfId="8016"/>
    <cellStyle name="40% - Ênfase1 5 5 3 2" xfId="14075"/>
    <cellStyle name="40% - Ênfase1 5 5 3 2 2" xfId="26195"/>
    <cellStyle name="40% - Ênfase1 5 5 3 2 3" xfId="38284"/>
    <cellStyle name="40% - Ênfase1 5 5 3 2 4" xfId="54642"/>
    <cellStyle name="40% - Ênfase1 5 5 3 3" xfId="20135"/>
    <cellStyle name="40% - Ênfase1 5 5 3 4" xfId="32225"/>
    <cellStyle name="40% - Ênfase1 5 5 3 5" xfId="46365"/>
    <cellStyle name="40% - Ênfase1 5 5 4" xfId="10045"/>
    <cellStyle name="40% - Ênfase1 5 5 4 2" xfId="22165"/>
    <cellStyle name="40% - Ênfase1 5 5 4 2 2" xfId="50609"/>
    <cellStyle name="40% - Ênfase1 5 5 4 3" xfId="34254"/>
    <cellStyle name="40% - Ênfase1 5 5 4 4" xfId="42332"/>
    <cellStyle name="40% - Ênfase1 5 5 5" xfId="16105"/>
    <cellStyle name="40% - Ênfase1 5 5 5 2" xfId="48560"/>
    <cellStyle name="40% - Ênfase1 5 5 6" xfId="28195"/>
    <cellStyle name="40% - Ênfase1 5 5 7" xfId="40285"/>
    <cellStyle name="40% - Ênfase1 5 5 8" xfId="3983"/>
    <cellStyle name="40% - Ênfase1 5 6" xfId="4479"/>
    <cellStyle name="40% - Ênfase1 5 6 2" xfId="10539"/>
    <cellStyle name="40% - Ênfase1 5 6 2 2" xfId="22659"/>
    <cellStyle name="40% - Ênfase1 5 6 2 3" xfId="34748"/>
    <cellStyle name="40% - Ênfase1 5 6 2 4" xfId="51105"/>
    <cellStyle name="40% - Ênfase1 5 6 3" xfId="16599"/>
    <cellStyle name="40% - Ênfase1 5 6 4" xfId="28689"/>
    <cellStyle name="40% - Ênfase1 5 6 5" xfId="42828"/>
    <cellStyle name="40% - Ênfase1 5 7" xfId="6510"/>
    <cellStyle name="40% - Ênfase1 5 7 2" xfId="12569"/>
    <cellStyle name="40% - Ênfase1 5 7 2 2" xfId="24689"/>
    <cellStyle name="40% - Ênfase1 5 7 2 3" xfId="36778"/>
    <cellStyle name="40% - Ênfase1 5 7 2 4" xfId="53136"/>
    <cellStyle name="40% - Ênfase1 5 7 3" xfId="18629"/>
    <cellStyle name="40% - Ênfase1 5 7 4" xfId="30719"/>
    <cellStyle name="40% - Ênfase1 5 7 5" xfId="44859"/>
    <cellStyle name="40% - Ênfase1 5 8" xfId="8509"/>
    <cellStyle name="40% - Ênfase1 5 8 2" xfId="20629"/>
    <cellStyle name="40% - Ênfase1 5 8 2 2" xfId="49057"/>
    <cellStyle name="40% - Ênfase1 5 8 3" xfId="32718"/>
    <cellStyle name="40% - Ênfase1 5 8 4" xfId="40780"/>
    <cellStyle name="40% - Ênfase1 5 9" xfId="14569"/>
    <cellStyle name="40% - Ênfase1 5 9 2" xfId="47011"/>
    <cellStyle name="40% - Ênfase1 6" xfId="350"/>
    <cellStyle name="40% - Ênfase1 6 10" xfId="26740"/>
    <cellStyle name="40% - Ênfase1 6 11" xfId="38830"/>
    <cellStyle name="40% - Ênfase1 6 12" xfId="2482"/>
    <cellStyle name="40% - Ênfase1 6 2" xfId="351"/>
    <cellStyle name="40% - Ênfase1 6 2 10" xfId="38831"/>
    <cellStyle name="40% - Ênfase1 6 2 11" xfId="2483"/>
    <cellStyle name="40% - Ênfase1 6 2 2" xfId="1435"/>
    <cellStyle name="40% - Ênfase1 6 2 2 2" xfId="5532"/>
    <cellStyle name="40% - Ênfase1 6 2 2 2 2" xfId="11591"/>
    <cellStyle name="40% - Ênfase1 6 2 2 2 2 2" xfId="23711"/>
    <cellStyle name="40% - Ênfase1 6 2 2 2 2 3" xfId="35800"/>
    <cellStyle name="40% - Ênfase1 6 2 2 2 2 4" xfId="52158"/>
    <cellStyle name="40% - Ênfase1 6 2 2 2 3" xfId="17651"/>
    <cellStyle name="40% - Ênfase1 6 2 2 2 4" xfId="29741"/>
    <cellStyle name="40% - Ênfase1 6 2 2 2 5" xfId="43881"/>
    <cellStyle name="40% - Ênfase1 6 2 2 3" xfId="7556"/>
    <cellStyle name="40% - Ênfase1 6 2 2 3 2" xfId="13615"/>
    <cellStyle name="40% - Ênfase1 6 2 2 3 2 2" xfId="25735"/>
    <cellStyle name="40% - Ênfase1 6 2 2 3 2 3" xfId="37824"/>
    <cellStyle name="40% - Ênfase1 6 2 2 3 2 4" xfId="54182"/>
    <cellStyle name="40% - Ênfase1 6 2 2 3 3" xfId="19675"/>
    <cellStyle name="40% - Ênfase1 6 2 2 3 4" xfId="31765"/>
    <cellStyle name="40% - Ênfase1 6 2 2 3 5" xfId="45905"/>
    <cellStyle name="40% - Ênfase1 6 2 2 4" xfId="9561"/>
    <cellStyle name="40% - Ênfase1 6 2 2 4 2" xfId="21681"/>
    <cellStyle name="40% - Ênfase1 6 2 2 4 2 2" xfId="50124"/>
    <cellStyle name="40% - Ênfase1 6 2 2 4 3" xfId="33770"/>
    <cellStyle name="40% - Ênfase1 6 2 2 4 4" xfId="41847"/>
    <cellStyle name="40% - Ênfase1 6 2 2 5" xfId="15621"/>
    <cellStyle name="40% - Ênfase1 6 2 2 5 2" xfId="48075"/>
    <cellStyle name="40% - Ênfase1 6 2 2 6" xfId="27735"/>
    <cellStyle name="40% - Ênfase1 6 2 2 7" xfId="39825"/>
    <cellStyle name="40% - Ênfase1 6 2 2 8" xfId="3497"/>
    <cellStyle name="40% - Ênfase1 6 2 3" xfId="925"/>
    <cellStyle name="40% - Ênfase1 6 2 3 2" xfId="5035"/>
    <cellStyle name="40% - Ênfase1 6 2 3 2 2" xfId="11094"/>
    <cellStyle name="40% - Ênfase1 6 2 3 2 2 2" xfId="23214"/>
    <cellStyle name="40% - Ênfase1 6 2 3 2 2 3" xfId="35303"/>
    <cellStyle name="40% - Ênfase1 6 2 3 2 2 4" xfId="51661"/>
    <cellStyle name="40% - Ênfase1 6 2 3 2 3" xfId="17154"/>
    <cellStyle name="40% - Ênfase1 6 2 3 2 4" xfId="29244"/>
    <cellStyle name="40% - Ênfase1 6 2 3 2 5" xfId="43384"/>
    <cellStyle name="40% - Ênfase1 6 2 3 3" xfId="7060"/>
    <cellStyle name="40% - Ênfase1 6 2 3 3 2" xfId="13119"/>
    <cellStyle name="40% - Ênfase1 6 2 3 3 2 2" xfId="25239"/>
    <cellStyle name="40% - Ênfase1 6 2 3 3 2 3" xfId="37328"/>
    <cellStyle name="40% - Ênfase1 6 2 3 3 2 4" xfId="53686"/>
    <cellStyle name="40% - Ênfase1 6 2 3 3 3" xfId="19179"/>
    <cellStyle name="40% - Ênfase1 6 2 3 3 4" xfId="31269"/>
    <cellStyle name="40% - Ênfase1 6 2 3 3 5" xfId="45409"/>
    <cellStyle name="40% - Ênfase1 6 2 3 4" xfId="9064"/>
    <cellStyle name="40% - Ênfase1 6 2 3 4 2" xfId="21184"/>
    <cellStyle name="40% - Ênfase1 6 2 3 4 2 2" xfId="49618"/>
    <cellStyle name="40% - Ênfase1 6 2 3 4 3" xfId="33273"/>
    <cellStyle name="40% - Ênfase1 6 2 3 4 4" xfId="41341"/>
    <cellStyle name="40% - Ênfase1 6 2 3 5" xfId="15124"/>
    <cellStyle name="40% - Ênfase1 6 2 3 5 2" xfId="47570"/>
    <cellStyle name="40% - Ênfase1 6 2 3 6" xfId="27239"/>
    <cellStyle name="40% - Ênfase1 6 2 3 7" xfId="39329"/>
    <cellStyle name="40% - Ênfase1 6 2 3 8" xfId="2990"/>
    <cellStyle name="40% - Ênfase1 6 2 4" xfId="1977"/>
    <cellStyle name="40% - Ênfase1 6 2 4 2" xfId="6068"/>
    <cellStyle name="40% - Ênfase1 6 2 4 2 2" xfId="12127"/>
    <cellStyle name="40% - Ênfase1 6 2 4 2 2 2" xfId="24247"/>
    <cellStyle name="40% - Ênfase1 6 2 4 2 2 3" xfId="36336"/>
    <cellStyle name="40% - Ênfase1 6 2 4 2 2 4" xfId="52694"/>
    <cellStyle name="40% - Ênfase1 6 2 4 2 3" xfId="18187"/>
    <cellStyle name="40% - Ênfase1 6 2 4 2 4" xfId="30277"/>
    <cellStyle name="40% - Ênfase1 6 2 4 2 5" xfId="44417"/>
    <cellStyle name="40% - Ênfase1 6 2 4 3" xfId="8068"/>
    <cellStyle name="40% - Ênfase1 6 2 4 3 2" xfId="14127"/>
    <cellStyle name="40% - Ênfase1 6 2 4 3 2 2" xfId="26247"/>
    <cellStyle name="40% - Ênfase1 6 2 4 3 2 3" xfId="38336"/>
    <cellStyle name="40% - Ênfase1 6 2 4 3 2 4" xfId="54694"/>
    <cellStyle name="40% - Ênfase1 6 2 4 3 3" xfId="20187"/>
    <cellStyle name="40% - Ênfase1 6 2 4 3 4" xfId="32277"/>
    <cellStyle name="40% - Ênfase1 6 2 4 3 5" xfId="46417"/>
    <cellStyle name="40% - Ênfase1 6 2 4 4" xfId="10097"/>
    <cellStyle name="40% - Ênfase1 6 2 4 4 2" xfId="22217"/>
    <cellStyle name="40% - Ênfase1 6 2 4 4 2 2" xfId="50661"/>
    <cellStyle name="40% - Ênfase1 6 2 4 4 3" xfId="34306"/>
    <cellStyle name="40% - Ênfase1 6 2 4 4 4" xfId="42384"/>
    <cellStyle name="40% - Ênfase1 6 2 4 5" xfId="16157"/>
    <cellStyle name="40% - Ênfase1 6 2 4 5 2" xfId="48612"/>
    <cellStyle name="40% - Ênfase1 6 2 4 6" xfId="28247"/>
    <cellStyle name="40% - Ênfase1 6 2 4 7" xfId="40337"/>
    <cellStyle name="40% - Ênfase1 6 2 4 8" xfId="4035"/>
    <cellStyle name="40% - Ênfase1 6 2 5" xfId="4532"/>
    <cellStyle name="40% - Ênfase1 6 2 5 2" xfId="10592"/>
    <cellStyle name="40% - Ênfase1 6 2 5 2 2" xfId="22712"/>
    <cellStyle name="40% - Ênfase1 6 2 5 2 3" xfId="34801"/>
    <cellStyle name="40% - Ênfase1 6 2 5 2 4" xfId="51158"/>
    <cellStyle name="40% - Ênfase1 6 2 5 3" xfId="16652"/>
    <cellStyle name="40% - Ênfase1 6 2 5 4" xfId="28742"/>
    <cellStyle name="40% - Ênfase1 6 2 5 5" xfId="42881"/>
    <cellStyle name="40% - Ênfase1 6 2 6" xfId="6562"/>
    <cellStyle name="40% - Ênfase1 6 2 6 2" xfId="12621"/>
    <cellStyle name="40% - Ênfase1 6 2 6 2 2" xfId="24741"/>
    <cellStyle name="40% - Ênfase1 6 2 6 2 3" xfId="36830"/>
    <cellStyle name="40% - Ênfase1 6 2 6 2 4" xfId="53188"/>
    <cellStyle name="40% - Ênfase1 6 2 6 3" xfId="18681"/>
    <cellStyle name="40% - Ênfase1 6 2 6 4" xfId="30771"/>
    <cellStyle name="40% - Ênfase1 6 2 6 5" xfId="44911"/>
    <cellStyle name="40% - Ênfase1 6 2 7" xfId="8562"/>
    <cellStyle name="40% - Ênfase1 6 2 7 2" xfId="20682"/>
    <cellStyle name="40% - Ênfase1 6 2 7 2 2" xfId="49111"/>
    <cellStyle name="40% - Ênfase1 6 2 7 3" xfId="32771"/>
    <cellStyle name="40% - Ênfase1 6 2 7 4" xfId="40834"/>
    <cellStyle name="40% - Ênfase1 6 2 8" xfId="14622"/>
    <cellStyle name="40% - Ênfase1 6 2 8 2" xfId="47064"/>
    <cellStyle name="40% - Ênfase1 6 2 9" xfId="26741"/>
    <cellStyle name="40% - Ênfase1 6 3" xfId="1434"/>
    <cellStyle name="40% - Ênfase1 6 3 2" xfId="5531"/>
    <cellStyle name="40% - Ênfase1 6 3 2 2" xfId="11590"/>
    <cellStyle name="40% - Ênfase1 6 3 2 2 2" xfId="23710"/>
    <cellStyle name="40% - Ênfase1 6 3 2 2 3" xfId="35799"/>
    <cellStyle name="40% - Ênfase1 6 3 2 2 4" xfId="52157"/>
    <cellStyle name="40% - Ênfase1 6 3 2 3" xfId="17650"/>
    <cellStyle name="40% - Ênfase1 6 3 2 4" xfId="29740"/>
    <cellStyle name="40% - Ênfase1 6 3 2 5" xfId="43880"/>
    <cellStyle name="40% - Ênfase1 6 3 3" xfId="7555"/>
    <cellStyle name="40% - Ênfase1 6 3 3 2" xfId="13614"/>
    <cellStyle name="40% - Ênfase1 6 3 3 2 2" xfId="25734"/>
    <cellStyle name="40% - Ênfase1 6 3 3 2 3" xfId="37823"/>
    <cellStyle name="40% - Ênfase1 6 3 3 2 4" xfId="54181"/>
    <cellStyle name="40% - Ênfase1 6 3 3 3" xfId="19674"/>
    <cellStyle name="40% - Ênfase1 6 3 3 4" xfId="31764"/>
    <cellStyle name="40% - Ênfase1 6 3 3 5" xfId="45904"/>
    <cellStyle name="40% - Ênfase1 6 3 4" xfId="9560"/>
    <cellStyle name="40% - Ênfase1 6 3 4 2" xfId="21680"/>
    <cellStyle name="40% - Ênfase1 6 3 4 2 2" xfId="50123"/>
    <cellStyle name="40% - Ênfase1 6 3 4 3" xfId="33769"/>
    <cellStyle name="40% - Ênfase1 6 3 4 4" xfId="41846"/>
    <cellStyle name="40% - Ênfase1 6 3 5" xfId="15620"/>
    <cellStyle name="40% - Ênfase1 6 3 5 2" xfId="48074"/>
    <cellStyle name="40% - Ênfase1 6 3 6" xfId="27734"/>
    <cellStyle name="40% - Ênfase1 6 3 7" xfId="39824"/>
    <cellStyle name="40% - Ênfase1 6 3 8" xfId="3496"/>
    <cellStyle name="40% - Ênfase1 6 4" xfId="924"/>
    <cellStyle name="40% - Ênfase1 6 4 2" xfId="5034"/>
    <cellStyle name="40% - Ênfase1 6 4 2 2" xfId="11093"/>
    <cellStyle name="40% - Ênfase1 6 4 2 2 2" xfId="23213"/>
    <cellStyle name="40% - Ênfase1 6 4 2 2 3" xfId="35302"/>
    <cellStyle name="40% - Ênfase1 6 4 2 2 4" xfId="51660"/>
    <cellStyle name="40% - Ênfase1 6 4 2 3" xfId="17153"/>
    <cellStyle name="40% - Ênfase1 6 4 2 4" xfId="29243"/>
    <cellStyle name="40% - Ênfase1 6 4 2 5" xfId="43383"/>
    <cellStyle name="40% - Ênfase1 6 4 3" xfId="7059"/>
    <cellStyle name="40% - Ênfase1 6 4 3 2" xfId="13118"/>
    <cellStyle name="40% - Ênfase1 6 4 3 2 2" xfId="25238"/>
    <cellStyle name="40% - Ênfase1 6 4 3 2 3" xfId="37327"/>
    <cellStyle name="40% - Ênfase1 6 4 3 2 4" xfId="53685"/>
    <cellStyle name="40% - Ênfase1 6 4 3 3" xfId="19178"/>
    <cellStyle name="40% - Ênfase1 6 4 3 4" xfId="31268"/>
    <cellStyle name="40% - Ênfase1 6 4 3 5" xfId="45408"/>
    <cellStyle name="40% - Ênfase1 6 4 4" xfId="9063"/>
    <cellStyle name="40% - Ênfase1 6 4 4 2" xfId="21183"/>
    <cellStyle name="40% - Ênfase1 6 4 4 2 2" xfId="49617"/>
    <cellStyle name="40% - Ênfase1 6 4 4 3" xfId="33272"/>
    <cellStyle name="40% - Ênfase1 6 4 4 4" xfId="41340"/>
    <cellStyle name="40% - Ênfase1 6 4 5" xfId="15123"/>
    <cellStyle name="40% - Ênfase1 6 4 5 2" xfId="47569"/>
    <cellStyle name="40% - Ênfase1 6 4 6" xfId="27238"/>
    <cellStyle name="40% - Ênfase1 6 4 7" xfId="39328"/>
    <cellStyle name="40% - Ênfase1 6 4 8" xfId="2989"/>
    <cellStyle name="40% - Ênfase1 6 5" xfId="1976"/>
    <cellStyle name="40% - Ênfase1 6 5 2" xfId="6067"/>
    <cellStyle name="40% - Ênfase1 6 5 2 2" xfId="12126"/>
    <cellStyle name="40% - Ênfase1 6 5 2 2 2" xfId="24246"/>
    <cellStyle name="40% - Ênfase1 6 5 2 2 3" xfId="36335"/>
    <cellStyle name="40% - Ênfase1 6 5 2 2 4" xfId="52693"/>
    <cellStyle name="40% - Ênfase1 6 5 2 3" xfId="18186"/>
    <cellStyle name="40% - Ênfase1 6 5 2 4" xfId="30276"/>
    <cellStyle name="40% - Ênfase1 6 5 2 5" xfId="44416"/>
    <cellStyle name="40% - Ênfase1 6 5 3" xfId="8067"/>
    <cellStyle name="40% - Ênfase1 6 5 3 2" xfId="14126"/>
    <cellStyle name="40% - Ênfase1 6 5 3 2 2" xfId="26246"/>
    <cellStyle name="40% - Ênfase1 6 5 3 2 3" xfId="38335"/>
    <cellStyle name="40% - Ênfase1 6 5 3 2 4" xfId="54693"/>
    <cellStyle name="40% - Ênfase1 6 5 3 3" xfId="20186"/>
    <cellStyle name="40% - Ênfase1 6 5 3 4" xfId="32276"/>
    <cellStyle name="40% - Ênfase1 6 5 3 5" xfId="46416"/>
    <cellStyle name="40% - Ênfase1 6 5 4" xfId="10096"/>
    <cellStyle name="40% - Ênfase1 6 5 4 2" xfId="22216"/>
    <cellStyle name="40% - Ênfase1 6 5 4 2 2" xfId="50660"/>
    <cellStyle name="40% - Ênfase1 6 5 4 3" xfId="34305"/>
    <cellStyle name="40% - Ênfase1 6 5 4 4" xfId="42383"/>
    <cellStyle name="40% - Ênfase1 6 5 5" xfId="16156"/>
    <cellStyle name="40% - Ênfase1 6 5 5 2" xfId="48611"/>
    <cellStyle name="40% - Ênfase1 6 5 6" xfId="28246"/>
    <cellStyle name="40% - Ênfase1 6 5 7" xfId="40336"/>
    <cellStyle name="40% - Ênfase1 6 5 8" xfId="4034"/>
    <cellStyle name="40% - Ênfase1 6 6" xfId="4531"/>
    <cellStyle name="40% - Ênfase1 6 6 2" xfId="10591"/>
    <cellStyle name="40% - Ênfase1 6 6 2 2" xfId="22711"/>
    <cellStyle name="40% - Ênfase1 6 6 2 3" xfId="34800"/>
    <cellStyle name="40% - Ênfase1 6 6 2 4" xfId="51157"/>
    <cellStyle name="40% - Ênfase1 6 6 3" xfId="16651"/>
    <cellStyle name="40% - Ênfase1 6 6 4" xfId="28741"/>
    <cellStyle name="40% - Ênfase1 6 6 5" xfId="42880"/>
    <cellStyle name="40% - Ênfase1 6 7" xfId="6561"/>
    <cellStyle name="40% - Ênfase1 6 7 2" xfId="12620"/>
    <cellStyle name="40% - Ênfase1 6 7 2 2" xfId="24740"/>
    <cellStyle name="40% - Ênfase1 6 7 2 3" xfId="36829"/>
    <cellStyle name="40% - Ênfase1 6 7 2 4" xfId="53187"/>
    <cellStyle name="40% - Ênfase1 6 7 3" xfId="18680"/>
    <cellStyle name="40% - Ênfase1 6 7 4" xfId="30770"/>
    <cellStyle name="40% - Ênfase1 6 7 5" xfId="44910"/>
    <cellStyle name="40% - Ênfase1 6 8" xfId="8561"/>
    <cellStyle name="40% - Ênfase1 6 8 2" xfId="20681"/>
    <cellStyle name="40% - Ênfase1 6 8 2 2" xfId="49110"/>
    <cellStyle name="40% - Ênfase1 6 8 3" xfId="32770"/>
    <cellStyle name="40% - Ênfase1 6 8 4" xfId="40833"/>
    <cellStyle name="40% - Ênfase1 6 9" xfId="14621"/>
    <cellStyle name="40% - Ênfase1 6 9 2" xfId="47063"/>
    <cellStyle name="40% - Ênfase1 7" xfId="354"/>
    <cellStyle name="40% - Ênfase1 7 10" xfId="26743"/>
    <cellStyle name="40% - Ênfase1 7 11" xfId="38833"/>
    <cellStyle name="40% - Ênfase1 7 12" xfId="2485"/>
    <cellStyle name="40% - Ênfase1 7 2" xfId="330"/>
    <cellStyle name="40% - Ênfase1 7 2 10" xfId="38813"/>
    <cellStyle name="40% - Ênfase1 7 2 11" xfId="2465"/>
    <cellStyle name="40% - Ênfase1 7 2 2" xfId="1417"/>
    <cellStyle name="40% - Ênfase1 7 2 2 2" xfId="5514"/>
    <cellStyle name="40% - Ênfase1 7 2 2 2 2" xfId="11573"/>
    <cellStyle name="40% - Ênfase1 7 2 2 2 2 2" xfId="23693"/>
    <cellStyle name="40% - Ênfase1 7 2 2 2 2 3" xfId="35782"/>
    <cellStyle name="40% - Ênfase1 7 2 2 2 2 4" xfId="52140"/>
    <cellStyle name="40% - Ênfase1 7 2 2 2 3" xfId="17633"/>
    <cellStyle name="40% - Ênfase1 7 2 2 2 4" xfId="29723"/>
    <cellStyle name="40% - Ênfase1 7 2 2 2 5" xfId="43863"/>
    <cellStyle name="40% - Ênfase1 7 2 2 3" xfId="7538"/>
    <cellStyle name="40% - Ênfase1 7 2 2 3 2" xfId="13597"/>
    <cellStyle name="40% - Ênfase1 7 2 2 3 2 2" xfId="25717"/>
    <cellStyle name="40% - Ênfase1 7 2 2 3 2 3" xfId="37806"/>
    <cellStyle name="40% - Ênfase1 7 2 2 3 2 4" xfId="54164"/>
    <cellStyle name="40% - Ênfase1 7 2 2 3 3" xfId="19657"/>
    <cellStyle name="40% - Ênfase1 7 2 2 3 4" xfId="31747"/>
    <cellStyle name="40% - Ênfase1 7 2 2 3 5" xfId="45887"/>
    <cellStyle name="40% - Ênfase1 7 2 2 4" xfId="9543"/>
    <cellStyle name="40% - Ênfase1 7 2 2 4 2" xfId="21663"/>
    <cellStyle name="40% - Ênfase1 7 2 2 4 2 2" xfId="50106"/>
    <cellStyle name="40% - Ênfase1 7 2 2 4 3" xfId="33752"/>
    <cellStyle name="40% - Ênfase1 7 2 2 4 4" xfId="41829"/>
    <cellStyle name="40% - Ênfase1 7 2 2 5" xfId="15603"/>
    <cellStyle name="40% - Ênfase1 7 2 2 5 2" xfId="48057"/>
    <cellStyle name="40% - Ênfase1 7 2 2 6" xfId="27717"/>
    <cellStyle name="40% - Ênfase1 7 2 2 7" xfId="39807"/>
    <cellStyle name="40% - Ênfase1 7 2 2 8" xfId="3479"/>
    <cellStyle name="40% - Ênfase1 7 2 3" xfId="907"/>
    <cellStyle name="40% - Ênfase1 7 2 3 2" xfId="5017"/>
    <cellStyle name="40% - Ênfase1 7 2 3 2 2" xfId="11076"/>
    <cellStyle name="40% - Ênfase1 7 2 3 2 2 2" xfId="23196"/>
    <cellStyle name="40% - Ênfase1 7 2 3 2 2 3" xfId="35285"/>
    <cellStyle name="40% - Ênfase1 7 2 3 2 2 4" xfId="51643"/>
    <cellStyle name="40% - Ênfase1 7 2 3 2 3" xfId="17136"/>
    <cellStyle name="40% - Ênfase1 7 2 3 2 4" xfId="29226"/>
    <cellStyle name="40% - Ênfase1 7 2 3 2 5" xfId="43366"/>
    <cellStyle name="40% - Ênfase1 7 2 3 3" xfId="7042"/>
    <cellStyle name="40% - Ênfase1 7 2 3 3 2" xfId="13101"/>
    <cellStyle name="40% - Ênfase1 7 2 3 3 2 2" xfId="25221"/>
    <cellStyle name="40% - Ênfase1 7 2 3 3 2 3" xfId="37310"/>
    <cellStyle name="40% - Ênfase1 7 2 3 3 2 4" xfId="53668"/>
    <cellStyle name="40% - Ênfase1 7 2 3 3 3" xfId="19161"/>
    <cellStyle name="40% - Ênfase1 7 2 3 3 4" xfId="31251"/>
    <cellStyle name="40% - Ênfase1 7 2 3 3 5" xfId="45391"/>
    <cellStyle name="40% - Ênfase1 7 2 3 4" xfId="9046"/>
    <cellStyle name="40% - Ênfase1 7 2 3 4 2" xfId="21166"/>
    <cellStyle name="40% - Ênfase1 7 2 3 4 2 2" xfId="49600"/>
    <cellStyle name="40% - Ênfase1 7 2 3 4 3" xfId="33255"/>
    <cellStyle name="40% - Ênfase1 7 2 3 4 4" xfId="41323"/>
    <cellStyle name="40% - Ênfase1 7 2 3 5" xfId="15106"/>
    <cellStyle name="40% - Ênfase1 7 2 3 5 2" xfId="47552"/>
    <cellStyle name="40% - Ênfase1 7 2 3 6" xfId="27221"/>
    <cellStyle name="40% - Ênfase1 7 2 3 7" xfId="39311"/>
    <cellStyle name="40% - Ênfase1 7 2 3 8" xfId="2972"/>
    <cellStyle name="40% - Ênfase1 7 2 4" xfId="1959"/>
    <cellStyle name="40% - Ênfase1 7 2 4 2" xfId="6050"/>
    <cellStyle name="40% - Ênfase1 7 2 4 2 2" xfId="12109"/>
    <cellStyle name="40% - Ênfase1 7 2 4 2 2 2" xfId="24229"/>
    <cellStyle name="40% - Ênfase1 7 2 4 2 2 3" xfId="36318"/>
    <cellStyle name="40% - Ênfase1 7 2 4 2 2 4" xfId="52676"/>
    <cellStyle name="40% - Ênfase1 7 2 4 2 3" xfId="18169"/>
    <cellStyle name="40% - Ênfase1 7 2 4 2 4" xfId="30259"/>
    <cellStyle name="40% - Ênfase1 7 2 4 2 5" xfId="44399"/>
    <cellStyle name="40% - Ênfase1 7 2 4 3" xfId="8050"/>
    <cellStyle name="40% - Ênfase1 7 2 4 3 2" xfId="14109"/>
    <cellStyle name="40% - Ênfase1 7 2 4 3 2 2" xfId="26229"/>
    <cellStyle name="40% - Ênfase1 7 2 4 3 2 3" xfId="38318"/>
    <cellStyle name="40% - Ênfase1 7 2 4 3 2 4" xfId="54676"/>
    <cellStyle name="40% - Ênfase1 7 2 4 3 3" xfId="20169"/>
    <cellStyle name="40% - Ênfase1 7 2 4 3 4" xfId="32259"/>
    <cellStyle name="40% - Ênfase1 7 2 4 3 5" xfId="46399"/>
    <cellStyle name="40% - Ênfase1 7 2 4 4" xfId="10079"/>
    <cellStyle name="40% - Ênfase1 7 2 4 4 2" xfId="22199"/>
    <cellStyle name="40% - Ênfase1 7 2 4 4 2 2" xfId="50643"/>
    <cellStyle name="40% - Ênfase1 7 2 4 4 3" xfId="34288"/>
    <cellStyle name="40% - Ênfase1 7 2 4 4 4" xfId="42366"/>
    <cellStyle name="40% - Ênfase1 7 2 4 5" xfId="16139"/>
    <cellStyle name="40% - Ênfase1 7 2 4 5 2" xfId="48594"/>
    <cellStyle name="40% - Ênfase1 7 2 4 6" xfId="28229"/>
    <cellStyle name="40% - Ênfase1 7 2 4 7" xfId="40319"/>
    <cellStyle name="40% - Ênfase1 7 2 4 8" xfId="4017"/>
    <cellStyle name="40% - Ênfase1 7 2 5" xfId="4514"/>
    <cellStyle name="40% - Ênfase1 7 2 5 2" xfId="10574"/>
    <cellStyle name="40% - Ênfase1 7 2 5 2 2" xfId="22694"/>
    <cellStyle name="40% - Ênfase1 7 2 5 2 3" xfId="34783"/>
    <cellStyle name="40% - Ênfase1 7 2 5 2 4" xfId="51140"/>
    <cellStyle name="40% - Ênfase1 7 2 5 3" xfId="16634"/>
    <cellStyle name="40% - Ênfase1 7 2 5 4" xfId="28724"/>
    <cellStyle name="40% - Ênfase1 7 2 5 5" xfId="42863"/>
    <cellStyle name="40% - Ênfase1 7 2 6" xfId="6544"/>
    <cellStyle name="40% - Ênfase1 7 2 6 2" xfId="12603"/>
    <cellStyle name="40% - Ênfase1 7 2 6 2 2" xfId="24723"/>
    <cellStyle name="40% - Ênfase1 7 2 6 2 3" xfId="36812"/>
    <cellStyle name="40% - Ênfase1 7 2 6 2 4" xfId="53170"/>
    <cellStyle name="40% - Ênfase1 7 2 6 3" xfId="18663"/>
    <cellStyle name="40% - Ênfase1 7 2 6 4" xfId="30753"/>
    <cellStyle name="40% - Ênfase1 7 2 6 5" xfId="44893"/>
    <cellStyle name="40% - Ênfase1 7 2 7" xfId="8544"/>
    <cellStyle name="40% - Ênfase1 7 2 7 2" xfId="20664"/>
    <cellStyle name="40% - Ênfase1 7 2 7 2 2" xfId="49092"/>
    <cellStyle name="40% - Ênfase1 7 2 7 3" xfId="32753"/>
    <cellStyle name="40% - Ênfase1 7 2 7 4" xfId="40815"/>
    <cellStyle name="40% - Ênfase1 7 2 8" xfId="14604"/>
    <cellStyle name="40% - Ênfase1 7 2 8 2" xfId="47046"/>
    <cellStyle name="40% - Ênfase1 7 2 9" xfId="26723"/>
    <cellStyle name="40% - Ênfase1 7 3" xfId="1437"/>
    <cellStyle name="40% - Ênfase1 7 3 2" xfId="5534"/>
    <cellStyle name="40% - Ênfase1 7 3 2 2" xfId="11593"/>
    <cellStyle name="40% - Ênfase1 7 3 2 2 2" xfId="23713"/>
    <cellStyle name="40% - Ênfase1 7 3 2 2 3" xfId="35802"/>
    <cellStyle name="40% - Ênfase1 7 3 2 2 4" xfId="52160"/>
    <cellStyle name="40% - Ênfase1 7 3 2 3" xfId="17653"/>
    <cellStyle name="40% - Ênfase1 7 3 2 4" xfId="29743"/>
    <cellStyle name="40% - Ênfase1 7 3 2 5" xfId="43883"/>
    <cellStyle name="40% - Ênfase1 7 3 3" xfId="7558"/>
    <cellStyle name="40% - Ênfase1 7 3 3 2" xfId="13617"/>
    <cellStyle name="40% - Ênfase1 7 3 3 2 2" xfId="25737"/>
    <cellStyle name="40% - Ênfase1 7 3 3 2 3" xfId="37826"/>
    <cellStyle name="40% - Ênfase1 7 3 3 2 4" xfId="54184"/>
    <cellStyle name="40% - Ênfase1 7 3 3 3" xfId="19677"/>
    <cellStyle name="40% - Ênfase1 7 3 3 4" xfId="31767"/>
    <cellStyle name="40% - Ênfase1 7 3 3 5" xfId="45907"/>
    <cellStyle name="40% - Ênfase1 7 3 4" xfId="9563"/>
    <cellStyle name="40% - Ênfase1 7 3 4 2" xfId="21683"/>
    <cellStyle name="40% - Ênfase1 7 3 4 2 2" xfId="50126"/>
    <cellStyle name="40% - Ênfase1 7 3 4 3" xfId="33772"/>
    <cellStyle name="40% - Ênfase1 7 3 4 4" xfId="41849"/>
    <cellStyle name="40% - Ênfase1 7 3 5" xfId="15623"/>
    <cellStyle name="40% - Ênfase1 7 3 5 2" xfId="48077"/>
    <cellStyle name="40% - Ênfase1 7 3 6" xfId="27737"/>
    <cellStyle name="40% - Ênfase1 7 3 7" xfId="39827"/>
    <cellStyle name="40% - Ênfase1 7 3 8" xfId="3499"/>
    <cellStyle name="40% - Ênfase1 7 4" xfId="927"/>
    <cellStyle name="40% - Ênfase1 7 4 2" xfId="5037"/>
    <cellStyle name="40% - Ênfase1 7 4 2 2" xfId="11096"/>
    <cellStyle name="40% - Ênfase1 7 4 2 2 2" xfId="23216"/>
    <cellStyle name="40% - Ênfase1 7 4 2 2 3" xfId="35305"/>
    <cellStyle name="40% - Ênfase1 7 4 2 2 4" xfId="51663"/>
    <cellStyle name="40% - Ênfase1 7 4 2 3" xfId="17156"/>
    <cellStyle name="40% - Ênfase1 7 4 2 4" xfId="29246"/>
    <cellStyle name="40% - Ênfase1 7 4 2 5" xfId="43386"/>
    <cellStyle name="40% - Ênfase1 7 4 3" xfId="7062"/>
    <cellStyle name="40% - Ênfase1 7 4 3 2" xfId="13121"/>
    <cellStyle name="40% - Ênfase1 7 4 3 2 2" xfId="25241"/>
    <cellStyle name="40% - Ênfase1 7 4 3 2 3" xfId="37330"/>
    <cellStyle name="40% - Ênfase1 7 4 3 2 4" xfId="53688"/>
    <cellStyle name="40% - Ênfase1 7 4 3 3" xfId="19181"/>
    <cellStyle name="40% - Ênfase1 7 4 3 4" xfId="31271"/>
    <cellStyle name="40% - Ênfase1 7 4 3 5" xfId="45411"/>
    <cellStyle name="40% - Ênfase1 7 4 4" xfId="9066"/>
    <cellStyle name="40% - Ênfase1 7 4 4 2" xfId="21186"/>
    <cellStyle name="40% - Ênfase1 7 4 4 2 2" xfId="49620"/>
    <cellStyle name="40% - Ênfase1 7 4 4 3" xfId="33275"/>
    <cellStyle name="40% - Ênfase1 7 4 4 4" xfId="41343"/>
    <cellStyle name="40% - Ênfase1 7 4 5" xfId="15126"/>
    <cellStyle name="40% - Ênfase1 7 4 5 2" xfId="47572"/>
    <cellStyle name="40% - Ênfase1 7 4 6" xfId="27241"/>
    <cellStyle name="40% - Ênfase1 7 4 7" xfId="39331"/>
    <cellStyle name="40% - Ênfase1 7 4 8" xfId="2992"/>
    <cellStyle name="40% - Ênfase1 7 5" xfId="1979"/>
    <cellStyle name="40% - Ênfase1 7 5 2" xfId="6070"/>
    <cellStyle name="40% - Ênfase1 7 5 2 2" xfId="12129"/>
    <cellStyle name="40% - Ênfase1 7 5 2 2 2" xfId="24249"/>
    <cellStyle name="40% - Ênfase1 7 5 2 2 3" xfId="36338"/>
    <cellStyle name="40% - Ênfase1 7 5 2 2 4" xfId="52696"/>
    <cellStyle name="40% - Ênfase1 7 5 2 3" xfId="18189"/>
    <cellStyle name="40% - Ênfase1 7 5 2 4" xfId="30279"/>
    <cellStyle name="40% - Ênfase1 7 5 2 5" xfId="44419"/>
    <cellStyle name="40% - Ênfase1 7 5 3" xfId="8070"/>
    <cellStyle name="40% - Ênfase1 7 5 3 2" xfId="14129"/>
    <cellStyle name="40% - Ênfase1 7 5 3 2 2" xfId="26249"/>
    <cellStyle name="40% - Ênfase1 7 5 3 2 3" xfId="38338"/>
    <cellStyle name="40% - Ênfase1 7 5 3 2 4" xfId="54696"/>
    <cellStyle name="40% - Ênfase1 7 5 3 3" xfId="20189"/>
    <cellStyle name="40% - Ênfase1 7 5 3 4" xfId="32279"/>
    <cellStyle name="40% - Ênfase1 7 5 3 5" xfId="46419"/>
    <cellStyle name="40% - Ênfase1 7 5 4" xfId="10099"/>
    <cellStyle name="40% - Ênfase1 7 5 4 2" xfId="22219"/>
    <cellStyle name="40% - Ênfase1 7 5 4 2 2" xfId="50663"/>
    <cellStyle name="40% - Ênfase1 7 5 4 3" xfId="34308"/>
    <cellStyle name="40% - Ênfase1 7 5 4 4" xfId="42386"/>
    <cellStyle name="40% - Ênfase1 7 5 5" xfId="16159"/>
    <cellStyle name="40% - Ênfase1 7 5 5 2" xfId="48614"/>
    <cellStyle name="40% - Ênfase1 7 5 6" xfId="28249"/>
    <cellStyle name="40% - Ênfase1 7 5 7" xfId="40339"/>
    <cellStyle name="40% - Ênfase1 7 5 8" xfId="4037"/>
    <cellStyle name="40% - Ênfase1 7 6" xfId="4534"/>
    <cellStyle name="40% - Ênfase1 7 6 2" xfId="10594"/>
    <cellStyle name="40% - Ênfase1 7 6 2 2" xfId="22714"/>
    <cellStyle name="40% - Ênfase1 7 6 2 3" xfId="34803"/>
    <cellStyle name="40% - Ênfase1 7 6 2 4" xfId="51160"/>
    <cellStyle name="40% - Ênfase1 7 6 3" xfId="16654"/>
    <cellStyle name="40% - Ênfase1 7 6 4" xfId="28744"/>
    <cellStyle name="40% - Ênfase1 7 6 5" xfId="42883"/>
    <cellStyle name="40% - Ênfase1 7 7" xfId="6564"/>
    <cellStyle name="40% - Ênfase1 7 7 2" xfId="12623"/>
    <cellStyle name="40% - Ênfase1 7 7 2 2" xfId="24743"/>
    <cellStyle name="40% - Ênfase1 7 7 2 3" xfId="36832"/>
    <cellStyle name="40% - Ênfase1 7 7 2 4" xfId="53190"/>
    <cellStyle name="40% - Ênfase1 7 7 3" xfId="18683"/>
    <cellStyle name="40% - Ênfase1 7 7 4" xfId="30773"/>
    <cellStyle name="40% - Ênfase1 7 7 5" xfId="44913"/>
    <cellStyle name="40% - Ênfase1 7 8" xfId="8564"/>
    <cellStyle name="40% - Ênfase1 7 8 2" xfId="20684"/>
    <cellStyle name="40% - Ênfase1 7 8 2 2" xfId="49113"/>
    <cellStyle name="40% - Ênfase1 7 8 3" xfId="32773"/>
    <cellStyle name="40% - Ênfase1 7 8 4" xfId="40836"/>
    <cellStyle name="40% - Ênfase1 7 9" xfId="14624"/>
    <cellStyle name="40% - Ênfase1 7 9 2" xfId="47066"/>
    <cellStyle name="40% - Ênfase1 8" xfId="355"/>
    <cellStyle name="40% - Ênfase1 8 10" xfId="26744"/>
    <cellStyle name="40% - Ênfase1 8 11" xfId="38834"/>
    <cellStyle name="40% - Ênfase1 8 12" xfId="2486"/>
    <cellStyle name="40% - Ênfase1 8 2" xfId="356"/>
    <cellStyle name="40% - Ênfase1 8 2 10" xfId="38835"/>
    <cellStyle name="40% - Ênfase1 8 2 11" xfId="2487"/>
    <cellStyle name="40% - Ênfase1 8 2 2" xfId="1439"/>
    <cellStyle name="40% - Ênfase1 8 2 2 2" xfId="5536"/>
    <cellStyle name="40% - Ênfase1 8 2 2 2 2" xfId="11595"/>
    <cellStyle name="40% - Ênfase1 8 2 2 2 2 2" xfId="23715"/>
    <cellStyle name="40% - Ênfase1 8 2 2 2 2 3" xfId="35804"/>
    <cellStyle name="40% - Ênfase1 8 2 2 2 2 4" xfId="52162"/>
    <cellStyle name="40% - Ênfase1 8 2 2 2 3" xfId="17655"/>
    <cellStyle name="40% - Ênfase1 8 2 2 2 4" xfId="29745"/>
    <cellStyle name="40% - Ênfase1 8 2 2 2 5" xfId="43885"/>
    <cellStyle name="40% - Ênfase1 8 2 2 3" xfId="7560"/>
    <cellStyle name="40% - Ênfase1 8 2 2 3 2" xfId="13619"/>
    <cellStyle name="40% - Ênfase1 8 2 2 3 2 2" xfId="25739"/>
    <cellStyle name="40% - Ênfase1 8 2 2 3 2 3" xfId="37828"/>
    <cellStyle name="40% - Ênfase1 8 2 2 3 2 4" xfId="54186"/>
    <cellStyle name="40% - Ênfase1 8 2 2 3 3" xfId="19679"/>
    <cellStyle name="40% - Ênfase1 8 2 2 3 4" xfId="31769"/>
    <cellStyle name="40% - Ênfase1 8 2 2 3 5" xfId="45909"/>
    <cellStyle name="40% - Ênfase1 8 2 2 4" xfId="9565"/>
    <cellStyle name="40% - Ênfase1 8 2 2 4 2" xfId="21685"/>
    <cellStyle name="40% - Ênfase1 8 2 2 4 2 2" xfId="50128"/>
    <cellStyle name="40% - Ênfase1 8 2 2 4 3" xfId="33774"/>
    <cellStyle name="40% - Ênfase1 8 2 2 4 4" xfId="41851"/>
    <cellStyle name="40% - Ênfase1 8 2 2 5" xfId="15625"/>
    <cellStyle name="40% - Ênfase1 8 2 2 5 2" xfId="48079"/>
    <cellStyle name="40% - Ênfase1 8 2 2 6" xfId="27739"/>
    <cellStyle name="40% - Ênfase1 8 2 2 7" xfId="39829"/>
    <cellStyle name="40% - Ênfase1 8 2 2 8" xfId="3501"/>
    <cellStyle name="40% - Ênfase1 8 2 3" xfId="929"/>
    <cellStyle name="40% - Ênfase1 8 2 3 2" xfId="5039"/>
    <cellStyle name="40% - Ênfase1 8 2 3 2 2" xfId="11098"/>
    <cellStyle name="40% - Ênfase1 8 2 3 2 2 2" xfId="23218"/>
    <cellStyle name="40% - Ênfase1 8 2 3 2 2 3" xfId="35307"/>
    <cellStyle name="40% - Ênfase1 8 2 3 2 2 4" xfId="51665"/>
    <cellStyle name="40% - Ênfase1 8 2 3 2 3" xfId="17158"/>
    <cellStyle name="40% - Ênfase1 8 2 3 2 4" xfId="29248"/>
    <cellStyle name="40% - Ênfase1 8 2 3 2 5" xfId="43388"/>
    <cellStyle name="40% - Ênfase1 8 2 3 3" xfId="7064"/>
    <cellStyle name="40% - Ênfase1 8 2 3 3 2" xfId="13123"/>
    <cellStyle name="40% - Ênfase1 8 2 3 3 2 2" xfId="25243"/>
    <cellStyle name="40% - Ênfase1 8 2 3 3 2 3" xfId="37332"/>
    <cellStyle name="40% - Ênfase1 8 2 3 3 2 4" xfId="53690"/>
    <cellStyle name="40% - Ênfase1 8 2 3 3 3" xfId="19183"/>
    <cellStyle name="40% - Ênfase1 8 2 3 3 4" xfId="31273"/>
    <cellStyle name="40% - Ênfase1 8 2 3 3 5" xfId="45413"/>
    <cellStyle name="40% - Ênfase1 8 2 3 4" xfId="9068"/>
    <cellStyle name="40% - Ênfase1 8 2 3 4 2" xfId="21188"/>
    <cellStyle name="40% - Ênfase1 8 2 3 4 2 2" xfId="49622"/>
    <cellStyle name="40% - Ênfase1 8 2 3 4 3" xfId="33277"/>
    <cellStyle name="40% - Ênfase1 8 2 3 4 4" xfId="41345"/>
    <cellStyle name="40% - Ênfase1 8 2 3 5" xfId="15128"/>
    <cellStyle name="40% - Ênfase1 8 2 3 5 2" xfId="47574"/>
    <cellStyle name="40% - Ênfase1 8 2 3 6" xfId="27243"/>
    <cellStyle name="40% - Ênfase1 8 2 3 7" xfId="39333"/>
    <cellStyle name="40% - Ênfase1 8 2 3 8" xfId="2994"/>
    <cellStyle name="40% - Ênfase1 8 2 4" xfId="1981"/>
    <cellStyle name="40% - Ênfase1 8 2 4 2" xfId="6072"/>
    <cellStyle name="40% - Ênfase1 8 2 4 2 2" xfId="12131"/>
    <cellStyle name="40% - Ênfase1 8 2 4 2 2 2" xfId="24251"/>
    <cellStyle name="40% - Ênfase1 8 2 4 2 2 3" xfId="36340"/>
    <cellStyle name="40% - Ênfase1 8 2 4 2 2 4" xfId="52698"/>
    <cellStyle name="40% - Ênfase1 8 2 4 2 3" xfId="18191"/>
    <cellStyle name="40% - Ênfase1 8 2 4 2 4" xfId="30281"/>
    <cellStyle name="40% - Ênfase1 8 2 4 2 5" xfId="44421"/>
    <cellStyle name="40% - Ênfase1 8 2 4 3" xfId="8072"/>
    <cellStyle name="40% - Ênfase1 8 2 4 3 2" xfId="14131"/>
    <cellStyle name="40% - Ênfase1 8 2 4 3 2 2" xfId="26251"/>
    <cellStyle name="40% - Ênfase1 8 2 4 3 2 3" xfId="38340"/>
    <cellStyle name="40% - Ênfase1 8 2 4 3 2 4" xfId="54698"/>
    <cellStyle name="40% - Ênfase1 8 2 4 3 3" xfId="20191"/>
    <cellStyle name="40% - Ênfase1 8 2 4 3 4" xfId="32281"/>
    <cellStyle name="40% - Ênfase1 8 2 4 3 5" xfId="46421"/>
    <cellStyle name="40% - Ênfase1 8 2 4 4" xfId="10101"/>
    <cellStyle name="40% - Ênfase1 8 2 4 4 2" xfId="22221"/>
    <cellStyle name="40% - Ênfase1 8 2 4 4 2 2" xfId="50665"/>
    <cellStyle name="40% - Ênfase1 8 2 4 4 3" xfId="34310"/>
    <cellStyle name="40% - Ênfase1 8 2 4 4 4" xfId="42388"/>
    <cellStyle name="40% - Ênfase1 8 2 4 5" xfId="16161"/>
    <cellStyle name="40% - Ênfase1 8 2 4 5 2" xfId="48616"/>
    <cellStyle name="40% - Ênfase1 8 2 4 6" xfId="28251"/>
    <cellStyle name="40% - Ênfase1 8 2 4 7" xfId="40341"/>
    <cellStyle name="40% - Ênfase1 8 2 4 8" xfId="4039"/>
    <cellStyle name="40% - Ênfase1 8 2 5" xfId="4536"/>
    <cellStyle name="40% - Ênfase1 8 2 5 2" xfId="10596"/>
    <cellStyle name="40% - Ênfase1 8 2 5 2 2" xfId="22716"/>
    <cellStyle name="40% - Ênfase1 8 2 5 2 3" xfId="34805"/>
    <cellStyle name="40% - Ênfase1 8 2 5 2 4" xfId="51162"/>
    <cellStyle name="40% - Ênfase1 8 2 5 3" xfId="16656"/>
    <cellStyle name="40% - Ênfase1 8 2 5 4" xfId="28746"/>
    <cellStyle name="40% - Ênfase1 8 2 5 5" xfId="42885"/>
    <cellStyle name="40% - Ênfase1 8 2 6" xfId="6566"/>
    <cellStyle name="40% - Ênfase1 8 2 6 2" xfId="12625"/>
    <cellStyle name="40% - Ênfase1 8 2 6 2 2" xfId="24745"/>
    <cellStyle name="40% - Ênfase1 8 2 6 2 3" xfId="36834"/>
    <cellStyle name="40% - Ênfase1 8 2 6 2 4" xfId="53192"/>
    <cellStyle name="40% - Ênfase1 8 2 6 3" xfId="18685"/>
    <cellStyle name="40% - Ênfase1 8 2 6 4" xfId="30775"/>
    <cellStyle name="40% - Ênfase1 8 2 6 5" xfId="44915"/>
    <cellStyle name="40% - Ênfase1 8 2 7" xfId="8566"/>
    <cellStyle name="40% - Ênfase1 8 2 7 2" xfId="20686"/>
    <cellStyle name="40% - Ênfase1 8 2 7 2 2" xfId="49115"/>
    <cellStyle name="40% - Ênfase1 8 2 7 3" xfId="32775"/>
    <cellStyle name="40% - Ênfase1 8 2 7 4" xfId="40838"/>
    <cellStyle name="40% - Ênfase1 8 2 8" xfId="14626"/>
    <cellStyle name="40% - Ênfase1 8 2 8 2" xfId="47068"/>
    <cellStyle name="40% - Ênfase1 8 2 9" xfId="26745"/>
    <cellStyle name="40% - Ênfase1 8 3" xfId="1438"/>
    <cellStyle name="40% - Ênfase1 8 3 2" xfId="5535"/>
    <cellStyle name="40% - Ênfase1 8 3 2 2" xfId="11594"/>
    <cellStyle name="40% - Ênfase1 8 3 2 2 2" xfId="23714"/>
    <cellStyle name="40% - Ênfase1 8 3 2 2 3" xfId="35803"/>
    <cellStyle name="40% - Ênfase1 8 3 2 2 4" xfId="52161"/>
    <cellStyle name="40% - Ênfase1 8 3 2 3" xfId="17654"/>
    <cellStyle name="40% - Ênfase1 8 3 2 4" xfId="29744"/>
    <cellStyle name="40% - Ênfase1 8 3 2 5" xfId="43884"/>
    <cellStyle name="40% - Ênfase1 8 3 3" xfId="7559"/>
    <cellStyle name="40% - Ênfase1 8 3 3 2" xfId="13618"/>
    <cellStyle name="40% - Ênfase1 8 3 3 2 2" xfId="25738"/>
    <cellStyle name="40% - Ênfase1 8 3 3 2 3" xfId="37827"/>
    <cellStyle name="40% - Ênfase1 8 3 3 2 4" xfId="54185"/>
    <cellStyle name="40% - Ênfase1 8 3 3 3" xfId="19678"/>
    <cellStyle name="40% - Ênfase1 8 3 3 4" xfId="31768"/>
    <cellStyle name="40% - Ênfase1 8 3 3 5" xfId="45908"/>
    <cellStyle name="40% - Ênfase1 8 3 4" xfId="9564"/>
    <cellStyle name="40% - Ênfase1 8 3 4 2" xfId="21684"/>
    <cellStyle name="40% - Ênfase1 8 3 4 2 2" xfId="50127"/>
    <cellStyle name="40% - Ênfase1 8 3 4 3" xfId="33773"/>
    <cellStyle name="40% - Ênfase1 8 3 4 4" xfId="41850"/>
    <cellStyle name="40% - Ênfase1 8 3 5" xfId="15624"/>
    <cellStyle name="40% - Ênfase1 8 3 5 2" xfId="48078"/>
    <cellStyle name="40% - Ênfase1 8 3 6" xfId="27738"/>
    <cellStyle name="40% - Ênfase1 8 3 7" xfId="39828"/>
    <cellStyle name="40% - Ênfase1 8 3 8" xfId="3500"/>
    <cellStyle name="40% - Ênfase1 8 4" xfId="928"/>
    <cellStyle name="40% - Ênfase1 8 4 2" xfId="5038"/>
    <cellStyle name="40% - Ênfase1 8 4 2 2" xfId="11097"/>
    <cellStyle name="40% - Ênfase1 8 4 2 2 2" xfId="23217"/>
    <cellStyle name="40% - Ênfase1 8 4 2 2 3" xfId="35306"/>
    <cellStyle name="40% - Ênfase1 8 4 2 2 4" xfId="51664"/>
    <cellStyle name="40% - Ênfase1 8 4 2 3" xfId="17157"/>
    <cellStyle name="40% - Ênfase1 8 4 2 4" xfId="29247"/>
    <cellStyle name="40% - Ênfase1 8 4 2 5" xfId="43387"/>
    <cellStyle name="40% - Ênfase1 8 4 3" xfId="7063"/>
    <cellStyle name="40% - Ênfase1 8 4 3 2" xfId="13122"/>
    <cellStyle name="40% - Ênfase1 8 4 3 2 2" xfId="25242"/>
    <cellStyle name="40% - Ênfase1 8 4 3 2 3" xfId="37331"/>
    <cellStyle name="40% - Ênfase1 8 4 3 2 4" xfId="53689"/>
    <cellStyle name="40% - Ênfase1 8 4 3 3" xfId="19182"/>
    <cellStyle name="40% - Ênfase1 8 4 3 4" xfId="31272"/>
    <cellStyle name="40% - Ênfase1 8 4 3 5" xfId="45412"/>
    <cellStyle name="40% - Ênfase1 8 4 4" xfId="9067"/>
    <cellStyle name="40% - Ênfase1 8 4 4 2" xfId="21187"/>
    <cellStyle name="40% - Ênfase1 8 4 4 2 2" xfId="49621"/>
    <cellStyle name="40% - Ênfase1 8 4 4 3" xfId="33276"/>
    <cellStyle name="40% - Ênfase1 8 4 4 4" xfId="41344"/>
    <cellStyle name="40% - Ênfase1 8 4 5" xfId="15127"/>
    <cellStyle name="40% - Ênfase1 8 4 5 2" xfId="47573"/>
    <cellStyle name="40% - Ênfase1 8 4 6" xfId="27242"/>
    <cellStyle name="40% - Ênfase1 8 4 7" xfId="39332"/>
    <cellStyle name="40% - Ênfase1 8 4 8" xfId="2993"/>
    <cellStyle name="40% - Ênfase1 8 5" xfId="1980"/>
    <cellStyle name="40% - Ênfase1 8 5 2" xfId="6071"/>
    <cellStyle name="40% - Ênfase1 8 5 2 2" xfId="12130"/>
    <cellStyle name="40% - Ênfase1 8 5 2 2 2" xfId="24250"/>
    <cellStyle name="40% - Ênfase1 8 5 2 2 3" xfId="36339"/>
    <cellStyle name="40% - Ênfase1 8 5 2 2 4" xfId="52697"/>
    <cellStyle name="40% - Ênfase1 8 5 2 3" xfId="18190"/>
    <cellStyle name="40% - Ênfase1 8 5 2 4" xfId="30280"/>
    <cellStyle name="40% - Ênfase1 8 5 2 5" xfId="44420"/>
    <cellStyle name="40% - Ênfase1 8 5 3" xfId="8071"/>
    <cellStyle name="40% - Ênfase1 8 5 3 2" xfId="14130"/>
    <cellStyle name="40% - Ênfase1 8 5 3 2 2" xfId="26250"/>
    <cellStyle name="40% - Ênfase1 8 5 3 2 3" xfId="38339"/>
    <cellStyle name="40% - Ênfase1 8 5 3 2 4" xfId="54697"/>
    <cellStyle name="40% - Ênfase1 8 5 3 3" xfId="20190"/>
    <cellStyle name="40% - Ênfase1 8 5 3 4" xfId="32280"/>
    <cellStyle name="40% - Ênfase1 8 5 3 5" xfId="46420"/>
    <cellStyle name="40% - Ênfase1 8 5 4" xfId="10100"/>
    <cellStyle name="40% - Ênfase1 8 5 4 2" xfId="22220"/>
    <cellStyle name="40% - Ênfase1 8 5 4 2 2" xfId="50664"/>
    <cellStyle name="40% - Ênfase1 8 5 4 3" xfId="34309"/>
    <cellStyle name="40% - Ênfase1 8 5 4 4" xfId="42387"/>
    <cellStyle name="40% - Ênfase1 8 5 5" xfId="16160"/>
    <cellStyle name="40% - Ênfase1 8 5 5 2" xfId="48615"/>
    <cellStyle name="40% - Ênfase1 8 5 6" xfId="28250"/>
    <cellStyle name="40% - Ênfase1 8 5 7" xfId="40340"/>
    <cellStyle name="40% - Ênfase1 8 5 8" xfId="4038"/>
    <cellStyle name="40% - Ênfase1 8 6" xfId="4535"/>
    <cellStyle name="40% - Ênfase1 8 6 2" xfId="10595"/>
    <cellStyle name="40% - Ênfase1 8 6 2 2" xfId="22715"/>
    <cellStyle name="40% - Ênfase1 8 6 2 3" xfId="34804"/>
    <cellStyle name="40% - Ênfase1 8 6 2 4" xfId="51161"/>
    <cellStyle name="40% - Ênfase1 8 6 3" xfId="16655"/>
    <cellStyle name="40% - Ênfase1 8 6 4" xfId="28745"/>
    <cellStyle name="40% - Ênfase1 8 6 5" xfId="42884"/>
    <cellStyle name="40% - Ênfase1 8 7" xfId="6565"/>
    <cellStyle name="40% - Ênfase1 8 7 2" xfId="12624"/>
    <cellStyle name="40% - Ênfase1 8 7 2 2" xfId="24744"/>
    <cellStyle name="40% - Ênfase1 8 7 2 3" xfId="36833"/>
    <cellStyle name="40% - Ênfase1 8 7 2 4" xfId="53191"/>
    <cellStyle name="40% - Ênfase1 8 7 3" xfId="18684"/>
    <cellStyle name="40% - Ênfase1 8 7 4" xfId="30774"/>
    <cellStyle name="40% - Ênfase1 8 7 5" xfId="44914"/>
    <cellStyle name="40% - Ênfase1 8 8" xfId="8565"/>
    <cellStyle name="40% - Ênfase1 8 8 2" xfId="20685"/>
    <cellStyle name="40% - Ênfase1 8 8 2 2" xfId="49114"/>
    <cellStyle name="40% - Ênfase1 8 8 3" xfId="32774"/>
    <cellStyle name="40% - Ênfase1 8 8 4" xfId="40837"/>
    <cellStyle name="40% - Ênfase1 8 9" xfId="14625"/>
    <cellStyle name="40% - Ênfase1 8 9 2" xfId="47067"/>
    <cellStyle name="40% - Ênfase1 9" xfId="357"/>
    <cellStyle name="40% - Ênfase1 9 10" xfId="26746"/>
    <cellStyle name="40% - Ênfase1 9 11" xfId="38836"/>
    <cellStyle name="40% - Ênfase1 9 12" xfId="2488"/>
    <cellStyle name="40% - Ênfase1 9 2" xfId="358"/>
    <cellStyle name="40% - Ênfase1 9 2 10" xfId="38837"/>
    <cellStyle name="40% - Ênfase1 9 2 11" xfId="2489"/>
    <cellStyle name="40% - Ênfase1 9 2 2" xfId="1441"/>
    <cellStyle name="40% - Ênfase1 9 2 2 2" xfId="5538"/>
    <cellStyle name="40% - Ênfase1 9 2 2 2 2" xfId="11597"/>
    <cellStyle name="40% - Ênfase1 9 2 2 2 2 2" xfId="23717"/>
    <cellStyle name="40% - Ênfase1 9 2 2 2 2 3" xfId="35806"/>
    <cellStyle name="40% - Ênfase1 9 2 2 2 2 4" xfId="52164"/>
    <cellStyle name="40% - Ênfase1 9 2 2 2 3" xfId="17657"/>
    <cellStyle name="40% - Ênfase1 9 2 2 2 4" xfId="29747"/>
    <cellStyle name="40% - Ênfase1 9 2 2 2 5" xfId="43887"/>
    <cellStyle name="40% - Ênfase1 9 2 2 3" xfId="7562"/>
    <cellStyle name="40% - Ênfase1 9 2 2 3 2" xfId="13621"/>
    <cellStyle name="40% - Ênfase1 9 2 2 3 2 2" xfId="25741"/>
    <cellStyle name="40% - Ênfase1 9 2 2 3 2 3" xfId="37830"/>
    <cellStyle name="40% - Ênfase1 9 2 2 3 2 4" xfId="54188"/>
    <cellStyle name="40% - Ênfase1 9 2 2 3 3" xfId="19681"/>
    <cellStyle name="40% - Ênfase1 9 2 2 3 4" xfId="31771"/>
    <cellStyle name="40% - Ênfase1 9 2 2 3 5" xfId="45911"/>
    <cellStyle name="40% - Ênfase1 9 2 2 4" xfId="9567"/>
    <cellStyle name="40% - Ênfase1 9 2 2 4 2" xfId="21687"/>
    <cellStyle name="40% - Ênfase1 9 2 2 4 2 2" xfId="50130"/>
    <cellStyle name="40% - Ênfase1 9 2 2 4 3" xfId="33776"/>
    <cellStyle name="40% - Ênfase1 9 2 2 4 4" xfId="41853"/>
    <cellStyle name="40% - Ênfase1 9 2 2 5" xfId="15627"/>
    <cellStyle name="40% - Ênfase1 9 2 2 5 2" xfId="48081"/>
    <cellStyle name="40% - Ênfase1 9 2 2 6" xfId="27741"/>
    <cellStyle name="40% - Ênfase1 9 2 2 7" xfId="39831"/>
    <cellStyle name="40% - Ênfase1 9 2 2 8" xfId="3503"/>
    <cellStyle name="40% - Ênfase1 9 2 3" xfId="931"/>
    <cellStyle name="40% - Ênfase1 9 2 3 2" xfId="5041"/>
    <cellStyle name="40% - Ênfase1 9 2 3 2 2" xfId="11100"/>
    <cellStyle name="40% - Ênfase1 9 2 3 2 2 2" xfId="23220"/>
    <cellStyle name="40% - Ênfase1 9 2 3 2 2 3" xfId="35309"/>
    <cellStyle name="40% - Ênfase1 9 2 3 2 2 4" xfId="51667"/>
    <cellStyle name="40% - Ênfase1 9 2 3 2 3" xfId="17160"/>
    <cellStyle name="40% - Ênfase1 9 2 3 2 4" xfId="29250"/>
    <cellStyle name="40% - Ênfase1 9 2 3 2 5" xfId="43390"/>
    <cellStyle name="40% - Ênfase1 9 2 3 3" xfId="7066"/>
    <cellStyle name="40% - Ênfase1 9 2 3 3 2" xfId="13125"/>
    <cellStyle name="40% - Ênfase1 9 2 3 3 2 2" xfId="25245"/>
    <cellStyle name="40% - Ênfase1 9 2 3 3 2 3" xfId="37334"/>
    <cellStyle name="40% - Ênfase1 9 2 3 3 2 4" xfId="53692"/>
    <cellStyle name="40% - Ênfase1 9 2 3 3 3" xfId="19185"/>
    <cellStyle name="40% - Ênfase1 9 2 3 3 4" xfId="31275"/>
    <cellStyle name="40% - Ênfase1 9 2 3 3 5" xfId="45415"/>
    <cellStyle name="40% - Ênfase1 9 2 3 4" xfId="9070"/>
    <cellStyle name="40% - Ênfase1 9 2 3 4 2" xfId="21190"/>
    <cellStyle name="40% - Ênfase1 9 2 3 4 2 2" xfId="49624"/>
    <cellStyle name="40% - Ênfase1 9 2 3 4 3" xfId="33279"/>
    <cellStyle name="40% - Ênfase1 9 2 3 4 4" xfId="41347"/>
    <cellStyle name="40% - Ênfase1 9 2 3 5" xfId="15130"/>
    <cellStyle name="40% - Ênfase1 9 2 3 5 2" xfId="47576"/>
    <cellStyle name="40% - Ênfase1 9 2 3 6" xfId="27245"/>
    <cellStyle name="40% - Ênfase1 9 2 3 7" xfId="39335"/>
    <cellStyle name="40% - Ênfase1 9 2 3 8" xfId="2996"/>
    <cellStyle name="40% - Ênfase1 9 2 4" xfId="1983"/>
    <cellStyle name="40% - Ênfase1 9 2 4 2" xfId="6074"/>
    <cellStyle name="40% - Ênfase1 9 2 4 2 2" xfId="12133"/>
    <cellStyle name="40% - Ênfase1 9 2 4 2 2 2" xfId="24253"/>
    <cellStyle name="40% - Ênfase1 9 2 4 2 2 3" xfId="36342"/>
    <cellStyle name="40% - Ênfase1 9 2 4 2 2 4" xfId="52700"/>
    <cellStyle name="40% - Ênfase1 9 2 4 2 3" xfId="18193"/>
    <cellStyle name="40% - Ênfase1 9 2 4 2 4" xfId="30283"/>
    <cellStyle name="40% - Ênfase1 9 2 4 2 5" xfId="44423"/>
    <cellStyle name="40% - Ênfase1 9 2 4 3" xfId="8074"/>
    <cellStyle name="40% - Ênfase1 9 2 4 3 2" xfId="14133"/>
    <cellStyle name="40% - Ênfase1 9 2 4 3 2 2" xfId="26253"/>
    <cellStyle name="40% - Ênfase1 9 2 4 3 2 3" xfId="38342"/>
    <cellStyle name="40% - Ênfase1 9 2 4 3 2 4" xfId="54700"/>
    <cellStyle name="40% - Ênfase1 9 2 4 3 3" xfId="20193"/>
    <cellStyle name="40% - Ênfase1 9 2 4 3 4" xfId="32283"/>
    <cellStyle name="40% - Ênfase1 9 2 4 3 5" xfId="46423"/>
    <cellStyle name="40% - Ênfase1 9 2 4 4" xfId="10103"/>
    <cellStyle name="40% - Ênfase1 9 2 4 4 2" xfId="22223"/>
    <cellStyle name="40% - Ênfase1 9 2 4 4 2 2" xfId="50667"/>
    <cellStyle name="40% - Ênfase1 9 2 4 4 3" xfId="34312"/>
    <cellStyle name="40% - Ênfase1 9 2 4 4 4" xfId="42390"/>
    <cellStyle name="40% - Ênfase1 9 2 4 5" xfId="16163"/>
    <cellStyle name="40% - Ênfase1 9 2 4 5 2" xfId="48618"/>
    <cellStyle name="40% - Ênfase1 9 2 4 6" xfId="28253"/>
    <cellStyle name="40% - Ênfase1 9 2 4 7" xfId="40343"/>
    <cellStyle name="40% - Ênfase1 9 2 4 8" xfId="4041"/>
    <cellStyle name="40% - Ênfase1 9 2 5" xfId="4538"/>
    <cellStyle name="40% - Ênfase1 9 2 5 2" xfId="10598"/>
    <cellStyle name="40% - Ênfase1 9 2 5 2 2" xfId="22718"/>
    <cellStyle name="40% - Ênfase1 9 2 5 2 3" xfId="34807"/>
    <cellStyle name="40% - Ênfase1 9 2 5 2 4" xfId="51164"/>
    <cellStyle name="40% - Ênfase1 9 2 5 3" xfId="16658"/>
    <cellStyle name="40% - Ênfase1 9 2 5 4" xfId="28748"/>
    <cellStyle name="40% - Ênfase1 9 2 5 5" xfId="42887"/>
    <cellStyle name="40% - Ênfase1 9 2 6" xfId="6568"/>
    <cellStyle name="40% - Ênfase1 9 2 6 2" xfId="12627"/>
    <cellStyle name="40% - Ênfase1 9 2 6 2 2" xfId="24747"/>
    <cellStyle name="40% - Ênfase1 9 2 6 2 3" xfId="36836"/>
    <cellStyle name="40% - Ênfase1 9 2 6 2 4" xfId="53194"/>
    <cellStyle name="40% - Ênfase1 9 2 6 3" xfId="18687"/>
    <cellStyle name="40% - Ênfase1 9 2 6 4" xfId="30777"/>
    <cellStyle name="40% - Ênfase1 9 2 6 5" xfId="44917"/>
    <cellStyle name="40% - Ênfase1 9 2 7" xfId="8568"/>
    <cellStyle name="40% - Ênfase1 9 2 7 2" xfId="20688"/>
    <cellStyle name="40% - Ênfase1 9 2 7 2 2" xfId="49117"/>
    <cellStyle name="40% - Ênfase1 9 2 7 3" xfId="32777"/>
    <cellStyle name="40% - Ênfase1 9 2 7 4" xfId="40840"/>
    <cellStyle name="40% - Ênfase1 9 2 8" xfId="14628"/>
    <cellStyle name="40% - Ênfase1 9 2 8 2" xfId="47070"/>
    <cellStyle name="40% - Ênfase1 9 2 9" xfId="26747"/>
    <cellStyle name="40% - Ênfase1 9 3" xfId="1440"/>
    <cellStyle name="40% - Ênfase1 9 3 2" xfId="5537"/>
    <cellStyle name="40% - Ênfase1 9 3 2 2" xfId="11596"/>
    <cellStyle name="40% - Ênfase1 9 3 2 2 2" xfId="23716"/>
    <cellStyle name="40% - Ênfase1 9 3 2 2 3" xfId="35805"/>
    <cellStyle name="40% - Ênfase1 9 3 2 2 4" xfId="52163"/>
    <cellStyle name="40% - Ênfase1 9 3 2 3" xfId="17656"/>
    <cellStyle name="40% - Ênfase1 9 3 2 4" xfId="29746"/>
    <cellStyle name="40% - Ênfase1 9 3 2 5" xfId="43886"/>
    <cellStyle name="40% - Ênfase1 9 3 3" xfId="7561"/>
    <cellStyle name="40% - Ênfase1 9 3 3 2" xfId="13620"/>
    <cellStyle name="40% - Ênfase1 9 3 3 2 2" xfId="25740"/>
    <cellStyle name="40% - Ênfase1 9 3 3 2 3" xfId="37829"/>
    <cellStyle name="40% - Ênfase1 9 3 3 2 4" xfId="54187"/>
    <cellStyle name="40% - Ênfase1 9 3 3 3" xfId="19680"/>
    <cellStyle name="40% - Ênfase1 9 3 3 4" xfId="31770"/>
    <cellStyle name="40% - Ênfase1 9 3 3 5" xfId="45910"/>
    <cellStyle name="40% - Ênfase1 9 3 4" xfId="9566"/>
    <cellStyle name="40% - Ênfase1 9 3 4 2" xfId="21686"/>
    <cellStyle name="40% - Ênfase1 9 3 4 2 2" xfId="50129"/>
    <cellStyle name="40% - Ênfase1 9 3 4 3" xfId="33775"/>
    <cellStyle name="40% - Ênfase1 9 3 4 4" xfId="41852"/>
    <cellStyle name="40% - Ênfase1 9 3 5" xfId="15626"/>
    <cellStyle name="40% - Ênfase1 9 3 5 2" xfId="48080"/>
    <cellStyle name="40% - Ênfase1 9 3 6" xfId="27740"/>
    <cellStyle name="40% - Ênfase1 9 3 7" xfId="39830"/>
    <cellStyle name="40% - Ênfase1 9 3 8" xfId="3502"/>
    <cellStyle name="40% - Ênfase1 9 4" xfId="930"/>
    <cellStyle name="40% - Ênfase1 9 4 2" xfId="5040"/>
    <cellStyle name="40% - Ênfase1 9 4 2 2" xfId="11099"/>
    <cellStyle name="40% - Ênfase1 9 4 2 2 2" xfId="23219"/>
    <cellStyle name="40% - Ênfase1 9 4 2 2 3" xfId="35308"/>
    <cellStyle name="40% - Ênfase1 9 4 2 2 4" xfId="51666"/>
    <cellStyle name="40% - Ênfase1 9 4 2 3" xfId="17159"/>
    <cellStyle name="40% - Ênfase1 9 4 2 4" xfId="29249"/>
    <cellStyle name="40% - Ênfase1 9 4 2 5" xfId="43389"/>
    <cellStyle name="40% - Ênfase1 9 4 3" xfId="7065"/>
    <cellStyle name="40% - Ênfase1 9 4 3 2" xfId="13124"/>
    <cellStyle name="40% - Ênfase1 9 4 3 2 2" xfId="25244"/>
    <cellStyle name="40% - Ênfase1 9 4 3 2 3" xfId="37333"/>
    <cellStyle name="40% - Ênfase1 9 4 3 2 4" xfId="53691"/>
    <cellStyle name="40% - Ênfase1 9 4 3 3" xfId="19184"/>
    <cellStyle name="40% - Ênfase1 9 4 3 4" xfId="31274"/>
    <cellStyle name="40% - Ênfase1 9 4 3 5" xfId="45414"/>
    <cellStyle name="40% - Ênfase1 9 4 4" xfId="9069"/>
    <cellStyle name="40% - Ênfase1 9 4 4 2" xfId="21189"/>
    <cellStyle name="40% - Ênfase1 9 4 4 2 2" xfId="49623"/>
    <cellStyle name="40% - Ênfase1 9 4 4 3" xfId="33278"/>
    <cellStyle name="40% - Ênfase1 9 4 4 4" xfId="41346"/>
    <cellStyle name="40% - Ênfase1 9 4 5" xfId="15129"/>
    <cellStyle name="40% - Ênfase1 9 4 5 2" xfId="47575"/>
    <cellStyle name="40% - Ênfase1 9 4 6" xfId="27244"/>
    <cellStyle name="40% - Ênfase1 9 4 7" xfId="39334"/>
    <cellStyle name="40% - Ênfase1 9 4 8" xfId="2995"/>
    <cellStyle name="40% - Ênfase1 9 5" xfId="1982"/>
    <cellStyle name="40% - Ênfase1 9 5 2" xfId="6073"/>
    <cellStyle name="40% - Ênfase1 9 5 2 2" xfId="12132"/>
    <cellStyle name="40% - Ênfase1 9 5 2 2 2" xfId="24252"/>
    <cellStyle name="40% - Ênfase1 9 5 2 2 3" xfId="36341"/>
    <cellStyle name="40% - Ênfase1 9 5 2 2 4" xfId="52699"/>
    <cellStyle name="40% - Ênfase1 9 5 2 3" xfId="18192"/>
    <cellStyle name="40% - Ênfase1 9 5 2 4" xfId="30282"/>
    <cellStyle name="40% - Ênfase1 9 5 2 5" xfId="44422"/>
    <cellStyle name="40% - Ênfase1 9 5 3" xfId="8073"/>
    <cellStyle name="40% - Ênfase1 9 5 3 2" xfId="14132"/>
    <cellStyle name="40% - Ênfase1 9 5 3 2 2" xfId="26252"/>
    <cellStyle name="40% - Ênfase1 9 5 3 2 3" xfId="38341"/>
    <cellStyle name="40% - Ênfase1 9 5 3 2 4" xfId="54699"/>
    <cellStyle name="40% - Ênfase1 9 5 3 3" xfId="20192"/>
    <cellStyle name="40% - Ênfase1 9 5 3 4" xfId="32282"/>
    <cellStyle name="40% - Ênfase1 9 5 3 5" xfId="46422"/>
    <cellStyle name="40% - Ênfase1 9 5 4" xfId="10102"/>
    <cellStyle name="40% - Ênfase1 9 5 4 2" xfId="22222"/>
    <cellStyle name="40% - Ênfase1 9 5 4 2 2" xfId="50666"/>
    <cellStyle name="40% - Ênfase1 9 5 4 3" xfId="34311"/>
    <cellStyle name="40% - Ênfase1 9 5 4 4" xfId="42389"/>
    <cellStyle name="40% - Ênfase1 9 5 5" xfId="16162"/>
    <cellStyle name="40% - Ênfase1 9 5 5 2" xfId="48617"/>
    <cellStyle name="40% - Ênfase1 9 5 6" xfId="28252"/>
    <cellStyle name="40% - Ênfase1 9 5 7" xfId="40342"/>
    <cellStyle name="40% - Ênfase1 9 5 8" xfId="4040"/>
    <cellStyle name="40% - Ênfase1 9 6" xfId="4537"/>
    <cellStyle name="40% - Ênfase1 9 6 2" xfId="10597"/>
    <cellStyle name="40% - Ênfase1 9 6 2 2" xfId="22717"/>
    <cellStyle name="40% - Ênfase1 9 6 2 3" xfId="34806"/>
    <cellStyle name="40% - Ênfase1 9 6 2 4" xfId="51163"/>
    <cellStyle name="40% - Ênfase1 9 6 3" xfId="16657"/>
    <cellStyle name="40% - Ênfase1 9 6 4" xfId="28747"/>
    <cellStyle name="40% - Ênfase1 9 6 5" xfId="42886"/>
    <cellStyle name="40% - Ênfase1 9 7" xfId="6567"/>
    <cellStyle name="40% - Ênfase1 9 7 2" xfId="12626"/>
    <cellStyle name="40% - Ênfase1 9 7 2 2" xfId="24746"/>
    <cellStyle name="40% - Ênfase1 9 7 2 3" xfId="36835"/>
    <cellStyle name="40% - Ênfase1 9 7 2 4" xfId="53193"/>
    <cellStyle name="40% - Ênfase1 9 7 3" xfId="18686"/>
    <cellStyle name="40% - Ênfase1 9 7 4" xfId="30776"/>
    <cellStyle name="40% - Ênfase1 9 7 5" xfId="44916"/>
    <cellStyle name="40% - Ênfase1 9 8" xfId="8567"/>
    <cellStyle name="40% - Ênfase1 9 8 2" xfId="20687"/>
    <cellStyle name="40% - Ênfase1 9 8 2 2" xfId="49116"/>
    <cellStyle name="40% - Ênfase1 9 8 3" xfId="32776"/>
    <cellStyle name="40% - Ênfase1 9 8 4" xfId="40839"/>
    <cellStyle name="40% - Ênfase1 9 9" xfId="14627"/>
    <cellStyle name="40% - Ênfase1 9 9 2" xfId="47069"/>
    <cellStyle name="40% - Ênfase2 10" xfId="359"/>
    <cellStyle name="40% - Ênfase2 10 10" xfId="26748"/>
    <cellStyle name="40% - Ênfase2 10 11" xfId="38838"/>
    <cellStyle name="40% - Ênfase2 10 12" xfId="2490"/>
    <cellStyle name="40% - Ênfase2 10 2" xfId="9"/>
    <cellStyle name="40% - Ênfase2 10 2 10" xfId="38519"/>
    <cellStyle name="40% - Ênfase2 10 2 11" xfId="2167"/>
    <cellStyle name="40% - Ênfase2 10 2 2" xfId="1118"/>
    <cellStyle name="40% - Ênfase2 10 2 2 2" xfId="5217"/>
    <cellStyle name="40% - Ênfase2 10 2 2 2 2" xfId="11276"/>
    <cellStyle name="40% - Ênfase2 10 2 2 2 2 2" xfId="23396"/>
    <cellStyle name="40% - Ênfase2 10 2 2 2 2 3" xfId="35485"/>
    <cellStyle name="40% - Ênfase2 10 2 2 2 2 4" xfId="51843"/>
    <cellStyle name="40% - Ênfase2 10 2 2 2 3" xfId="17336"/>
    <cellStyle name="40% - Ênfase2 10 2 2 2 4" xfId="29426"/>
    <cellStyle name="40% - Ênfase2 10 2 2 2 5" xfId="43566"/>
    <cellStyle name="40% - Ênfase2 10 2 2 3" xfId="7242"/>
    <cellStyle name="40% - Ênfase2 10 2 2 3 2" xfId="13301"/>
    <cellStyle name="40% - Ênfase2 10 2 2 3 2 2" xfId="25421"/>
    <cellStyle name="40% - Ênfase2 10 2 2 3 2 3" xfId="37510"/>
    <cellStyle name="40% - Ênfase2 10 2 2 3 2 4" xfId="53868"/>
    <cellStyle name="40% - Ênfase2 10 2 2 3 3" xfId="19361"/>
    <cellStyle name="40% - Ênfase2 10 2 2 3 4" xfId="31451"/>
    <cellStyle name="40% - Ênfase2 10 2 2 3 5" xfId="45591"/>
    <cellStyle name="40% - Ênfase2 10 2 2 4" xfId="9246"/>
    <cellStyle name="40% - Ênfase2 10 2 2 4 2" xfId="21366"/>
    <cellStyle name="40% - Ênfase2 10 2 2 4 2 2" xfId="49808"/>
    <cellStyle name="40% - Ênfase2 10 2 2 4 3" xfId="33455"/>
    <cellStyle name="40% - Ênfase2 10 2 2 4 4" xfId="41531"/>
    <cellStyle name="40% - Ênfase2 10 2 2 5" xfId="15306"/>
    <cellStyle name="40% - Ênfase2 10 2 2 5 2" xfId="47759"/>
    <cellStyle name="40% - Ênfase2 10 2 2 6" xfId="27421"/>
    <cellStyle name="40% - Ênfase2 10 2 2 7" xfId="39511"/>
    <cellStyle name="40% - Ênfase2 10 2 2 8" xfId="3180"/>
    <cellStyle name="40% - Ênfase2 10 2 3" xfId="610"/>
    <cellStyle name="40% - Ênfase2 10 2 3 2" xfId="4723"/>
    <cellStyle name="40% - Ênfase2 10 2 3 2 2" xfId="10782"/>
    <cellStyle name="40% - Ênfase2 10 2 3 2 2 2" xfId="22902"/>
    <cellStyle name="40% - Ênfase2 10 2 3 2 2 3" xfId="34991"/>
    <cellStyle name="40% - Ênfase2 10 2 3 2 2 4" xfId="51349"/>
    <cellStyle name="40% - Ênfase2 10 2 3 2 3" xfId="16842"/>
    <cellStyle name="40% - Ênfase2 10 2 3 2 4" xfId="28932"/>
    <cellStyle name="40% - Ênfase2 10 2 3 2 5" xfId="43072"/>
    <cellStyle name="40% - Ênfase2 10 2 3 3" xfId="6748"/>
    <cellStyle name="40% - Ênfase2 10 2 3 3 2" xfId="12807"/>
    <cellStyle name="40% - Ênfase2 10 2 3 3 2 2" xfId="24927"/>
    <cellStyle name="40% - Ênfase2 10 2 3 3 2 3" xfId="37016"/>
    <cellStyle name="40% - Ênfase2 10 2 3 3 2 4" xfId="53374"/>
    <cellStyle name="40% - Ênfase2 10 2 3 3 3" xfId="18867"/>
    <cellStyle name="40% - Ênfase2 10 2 3 3 4" xfId="30957"/>
    <cellStyle name="40% - Ênfase2 10 2 3 3 5" xfId="45097"/>
    <cellStyle name="40% - Ênfase2 10 2 3 4" xfId="8752"/>
    <cellStyle name="40% - Ênfase2 10 2 3 4 2" xfId="20872"/>
    <cellStyle name="40% - Ênfase2 10 2 3 4 2 2" xfId="49304"/>
    <cellStyle name="40% - Ênfase2 10 2 3 4 3" xfId="32961"/>
    <cellStyle name="40% - Ênfase2 10 2 3 4 4" xfId="41027"/>
    <cellStyle name="40% - Ênfase2 10 2 3 5" xfId="14812"/>
    <cellStyle name="40% - Ênfase2 10 2 3 5 2" xfId="47256"/>
    <cellStyle name="40% - Ênfase2 10 2 3 6" xfId="26927"/>
    <cellStyle name="40% - Ênfase2 10 2 3 7" xfId="39017"/>
    <cellStyle name="40% - Ênfase2 10 2 3 8" xfId="2675"/>
    <cellStyle name="40% - Ênfase2 10 2 4" xfId="1664"/>
    <cellStyle name="40% - Ênfase2 10 2 4 2" xfId="5756"/>
    <cellStyle name="40% - Ênfase2 10 2 4 2 2" xfId="11815"/>
    <cellStyle name="40% - Ênfase2 10 2 4 2 2 2" xfId="23935"/>
    <cellStyle name="40% - Ênfase2 10 2 4 2 2 3" xfId="36024"/>
    <cellStyle name="40% - Ênfase2 10 2 4 2 2 4" xfId="52382"/>
    <cellStyle name="40% - Ênfase2 10 2 4 2 3" xfId="17875"/>
    <cellStyle name="40% - Ênfase2 10 2 4 2 4" xfId="29965"/>
    <cellStyle name="40% - Ênfase2 10 2 4 2 5" xfId="44105"/>
    <cellStyle name="40% - Ênfase2 10 2 4 3" xfId="7756"/>
    <cellStyle name="40% - Ênfase2 10 2 4 3 2" xfId="13815"/>
    <cellStyle name="40% - Ênfase2 10 2 4 3 2 2" xfId="25935"/>
    <cellStyle name="40% - Ênfase2 10 2 4 3 2 3" xfId="38024"/>
    <cellStyle name="40% - Ênfase2 10 2 4 3 2 4" xfId="54382"/>
    <cellStyle name="40% - Ênfase2 10 2 4 3 3" xfId="19875"/>
    <cellStyle name="40% - Ênfase2 10 2 4 3 4" xfId="31965"/>
    <cellStyle name="40% - Ênfase2 10 2 4 3 5" xfId="46105"/>
    <cellStyle name="40% - Ênfase2 10 2 4 4" xfId="9785"/>
    <cellStyle name="40% - Ênfase2 10 2 4 4 2" xfId="21905"/>
    <cellStyle name="40% - Ênfase2 10 2 4 4 2 2" xfId="50348"/>
    <cellStyle name="40% - Ênfase2 10 2 4 4 3" xfId="33994"/>
    <cellStyle name="40% - Ênfase2 10 2 4 4 4" xfId="42071"/>
    <cellStyle name="40% - Ênfase2 10 2 4 5" xfId="15845"/>
    <cellStyle name="40% - Ênfase2 10 2 4 5 2" xfId="48299"/>
    <cellStyle name="40% - Ênfase2 10 2 4 6" xfId="27935"/>
    <cellStyle name="40% - Ênfase2 10 2 4 7" xfId="40025"/>
    <cellStyle name="40% - Ênfase2 10 2 4 8" xfId="3722"/>
    <cellStyle name="40% - Ênfase2 10 2 5" xfId="4219"/>
    <cellStyle name="40% - Ênfase2 10 2 5 2" xfId="10279"/>
    <cellStyle name="40% - Ênfase2 10 2 5 2 2" xfId="22399"/>
    <cellStyle name="40% - Ênfase2 10 2 5 2 3" xfId="34488"/>
    <cellStyle name="40% - Ênfase2 10 2 5 2 4" xfId="50845"/>
    <cellStyle name="40% - Ênfase2 10 2 5 3" xfId="16339"/>
    <cellStyle name="40% - Ênfase2 10 2 5 4" xfId="28429"/>
    <cellStyle name="40% - Ênfase2 10 2 5 5" xfId="42568"/>
    <cellStyle name="40% - Ênfase2 10 2 6" xfId="6250"/>
    <cellStyle name="40% - Ênfase2 10 2 6 2" xfId="12309"/>
    <cellStyle name="40% - Ênfase2 10 2 6 2 2" xfId="24429"/>
    <cellStyle name="40% - Ênfase2 10 2 6 2 3" xfId="36518"/>
    <cellStyle name="40% - Ênfase2 10 2 6 2 4" xfId="52876"/>
    <cellStyle name="40% - Ênfase2 10 2 6 3" xfId="18369"/>
    <cellStyle name="40% - Ênfase2 10 2 6 4" xfId="30459"/>
    <cellStyle name="40% - Ênfase2 10 2 6 5" xfId="44599"/>
    <cellStyle name="40% - Ênfase2 10 2 7" xfId="8249"/>
    <cellStyle name="40% - Ênfase2 10 2 7 2" xfId="20369"/>
    <cellStyle name="40% - Ênfase2 10 2 7 2 2" xfId="48795"/>
    <cellStyle name="40% - Ênfase2 10 2 7 3" xfId="32458"/>
    <cellStyle name="40% - Ênfase2 10 2 7 4" xfId="40518"/>
    <cellStyle name="40% - Ênfase2 10 2 8" xfId="14309"/>
    <cellStyle name="40% - Ênfase2 10 2 8 2" xfId="46750"/>
    <cellStyle name="40% - Ênfase2 10 2 9" xfId="26429"/>
    <cellStyle name="40% - Ênfase2 10 3" xfId="1442"/>
    <cellStyle name="40% - Ênfase2 10 3 2" xfId="5539"/>
    <cellStyle name="40% - Ênfase2 10 3 2 2" xfId="11598"/>
    <cellStyle name="40% - Ênfase2 10 3 2 2 2" xfId="23718"/>
    <cellStyle name="40% - Ênfase2 10 3 2 2 3" xfId="35807"/>
    <cellStyle name="40% - Ênfase2 10 3 2 2 4" xfId="52165"/>
    <cellStyle name="40% - Ênfase2 10 3 2 3" xfId="17658"/>
    <cellStyle name="40% - Ênfase2 10 3 2 4" xfId="29748"/>
    <cellStyle name="40% - Ênfase2 10 3 2 5" xfId="43888"/>
    <cellStyle name="40% - Ênfase2 10 3 3" xfId="7563"/>
    <cellStyle name="40% - Ênfase2 10 3 3 2" xfId="13622"/>
    <cellStyle name="40% - Ênfase2 10 3 3 2 2" xfId="25742"/>
    <cellStyle name="40% - Ênfase2 10 3 3 2 3" xfId="37831"/>
    <cellStyle name="40% - Ênfase2 10 3 3 2 4" xfId="54189"/>
    <cellStyle name="40% - Ênfase2 10 3 3 3" xfId="19682"/>
    <cellStyle name="40% - Ênfase2 10 3 3 4" xfId="31772"/>
    <cellStyle name="40% - Ênfase2 10 3 3 5" xfId="45912"/>
    <cellStyle name="40% - Ênfase2 10 3 4" xfId="9568"/>
    <cellStyle name="40% - Ênfase2 10 3 4 2" xfId="21688"/>
    <cellStyle name="40% - Ênfase2 10 3 4 2 2" xfId="50131"/>
    <cellStyle name="40% - Ênfase2 10 3 4 3" xfId="33777"/>
    <cellStyle name="40% - Ênfase2 10 3 4 4" xfId="41854"/>
    <cellStyle name="40% - Ênfase2 10 3 5" xfId="15628"/>
    <cellStyle name="40% - Ênfase2 10 3 5 2" xfId="48082"/>
    <cellStyle name="40% - Ênfase2 10 3 6" xfId="27742"/>
    <cellStyle name="40% - Ênfase2 10 3 7" xfId="39832"/>
    <cellStyle name="40% - Ênfase2 10 3 8" xfId="3504"/>
    <cellStyle name="40% - Ênfase2 10 4" xfId="932"/>
    <cellStyle name="40% - Ênfase2 10 4 2" xfId="5042"/>
    <cellStyle name="40% - Ênfase2 10 4 2 2" xfId="11101"/>
    <cellStyle name="40% - Ênfase2 10 4 2 2 2" xfId="23221"/>
    <cellStyle name="40% - Ênfase2 10 4 2 2 3" xfId="35310"/>
    <cellStyle name="40% - Ênfase2 10 4 2 2 4" xfId="51668"/>
    <cellStyle name="40% - Ênfase2 10 4 2 3" xfId="17161"/>
    <cellStyle name="40% - Ênfase2 10 4 2 4" xfId="29251"/>
    <cellStyle name="40% - Ênfase2 10 4 2 5" xfId="43391"/>
    <cellStyle name="40% - Ênfase2 10 4 3" xfId="7067"/>
    <cellStyle name="40% - Ênfase2 10 4 3 2" xfId="13126"/>
    <cellStyle name="40% - Ênfase2 10 4 3 2 2" xfId="25246"/>
    <cellStyle name="40% - Ênfase2 10 4 3 2 3" xfId="37335"/>
    <cellStyle name="40% - Ênfase2 10 4 3 2 4" xfId="53693"/>
    <cellStyle name="40% - Ênfase2 10 4 3 3" xfId="19186"/>
    <cellStyle name="40% - Ênfase2 10 4 3 4" xfId="31276"/>
    <cellStyle name="40% - Ênfase2 10 4 3 5" xfId="45416"/>
    <cellStyle name="40% - Ênfase2 10 4 4" xfId="9071"/>
    <cellStyle name="40% - Ênfase2 10 4 4 2" xfId="21191"/>
    <cellStyle name="40% - Ênfase2 10 4 4 2 2" xfId="49625"/>
    <cellStyle name="40% - Ênfase2 10 4 4 3" xfId="33280"/>
    <cellStyle name="40% - Ênfase2 10 4 4 4" xfId="41348"/>
    <cellStyle name="40% - Ênfase2 10 4 5" xfId="15131"/>
    <cellStyle name="40% - Ênfase2 10 4 5 2" xfId="47577"/>
    <cellStyle name="40% - Ênfase2 10 4 6" xfId="27246"/>
    <cellStyle name="40% - Ênfase2 10 4 7" xfId="39336"/>
    <cellStyle name="40% - Ênfase2 10 4 8" xfId="2997"/>
    <cellStyle name="40% - Ênfase2 10 5" xfId="1984"/>
    <cellStyle name="40% - Ênfase2 10 5 2" xfId="6075"/>
    <cellStyle name="40% - Ênfase2 10 5 2 2" xfId="12134"/>
    <cellStyle name="40% - Ênfase2 10 5 2 2 2" xfId="24254"/>
    <cellStyle name="40% - Ênfase2 10 5 2 2 3" xfId="36343"/>
    <cellStyle name="40% - Ênfase2 10 5 2 2 4" xfId="52701"/>
    <cellStyle name="40% - Ênfase2 10 5 2 3" xfId="18194"/>
    <cellStyle name="40% - Ênfase2 10 5 2 4" xfId="30284"/>
    <cellStyle name="40% - Ênfase2 10 5 2 5" xfId="44424"/>
    <cellStyle name="40% - Ênfase2 10 5 3" xfId="8075"/>
    <cellStyle name="40% - Ênfase2 10 5 3 2" xfId="14134"/>
    <cellStyle name="40% - Ênfase2 10 5 3 2 2" xfId="26254"/>
    <cellStyle name="40% - Ênfase2 10 5 3 2 3" xfId="38343"/>
    <cellStyle name="40% - Ênfase2 10 5 3 2 4" xfId="54701"/>
    <cellStyle name="40% - Ênfase2 10 5 3 3" xfId="20194"/>
    <cellStyle name="40% - Ênfase2 10 5 3 4" xfId="32284"/>
    <cellStyle name="40% - Ênfase2 10 5 3 5" xfId="46424"/>
    <cellStyle name="40% - Ênfase2 10 5 4" xfId="10104"/>
    <cellStyle name="40% - Ênfase2 10 5 4 2" xfId="22224"/>
    <cellStyle name="40% - Ênfase2 10 5 4 2 2" xfId="50668"/>
    <cellStyle name="40% - Ênfase2 10 5 4 3" xfId="34313"/>
    <cellStyle name="40% - Ênfase2 10 5 4 4" xfId="42391"/>
    <cellStyle name="40% - Ênfase2 10 5 5" xfId="16164"/>
    <cellStyle name="40% - Ênfase2 10 5 5 2" xfId="48619"/>
    <cellStyle name="40% - Ênfase2 10 5 6" xfId="28254"/>
    <cellStyle name="40% - Ênfase2 10 5 7" xfId="40344"/>
    <cellStyle name="40% - Ênfase2 10 5 8" xfId="4042"/>
    <cellStyle name="40% - Ênfase2 10 6" xfId="4539"/>
    <cellStyle name="40% - Ênfase2 10 6 2" xfId="10599"/>
    <cellStyle name="40% - Ênfase2 10 6 2 2" xfId="22719"/>
    <cellStyle name="40% - Ênfase2 10 6 2 3" xfId="34808"/>
    <cellStyle name="40% - Ênfase2 10 6 2 4" xfId="51165"/>
    <cellStyle name="40% - Ênfase2 10 6 3" xfId="16659"/>
    <cellStyle name="40% - Ênfase2 10 6 4" xfId="28749"/>
    <cellStyle name="40% - Ênfase2 10 6 5" xfId="42888"/>
    <cellStyle name="40% - Ênfase2 10 7" xfId="6569"/>
    <cellStyle name="40% - Ênfase2 10 7 2" xfId="12628"/>
    <cellStyle name="40% - Ênfase2 10 7 2 2" xfId="24748"/>
    <cellStyle name="40% - Ênfase2 10 7 2 3" xfId="36837"/>
    <cellStyle name="40% - Ênfase2 10 7 2 4" xfId="53195"/>
    <cellStyle name="40% - Ênfase2 10 7 3" xfId="18688"/>
    <cellStyle name="40% - Ênfase2 10 7 4" xfId="30778"/>
    <cellStyle name="40% - Ênfase2 10 7 5" xfId="44918"/>
    <cellStyle name="40% - Ênfase2 10 8" xfId="8569"/>
    <cellStyle name="40% - Ênfase2 10 8 2" xfId="20689"/>
    <cellStyle name="40% - Ênfase2 10 8 2 2" xfId="49118"/>
    <cellStyle name="40% - Ênfase2 10 8 3" xfId="32778"/>
    <cellStyle name="40% - Ênfase2 10 8 4" xfId="40841"/>
    <cellStyle name="40% - Ênfase2 10 9" xfId="14629"/>
    <cellStyle name="40% - Ênfase2 10 9 2" xfId="47071"/>
    <cellStyle name="40% - Ênfase2 11" xfId="360"/>
    <cellStyle name="40% - Ênfase2 11 10" xfId="38839"/>
    <cellStyle name="40% - Ênfase2 11 11" xfId="2491"/>
    <cellStyle name="40% - Ênfase2 11 2" xfId="1443"/>
    <cellStyle name="40% - Ênfase2 11 2 2" xfId="5540"/>
    <cellStyle name="40% - Ênfase2 11 2 2 2" xfId="11599"/>
    <cellStyle name="40% - Ênfase2 11 2 2 2 2" xfId="23719"/>
    <cellStyle name="40% - Ênfase2 11 2 2 2 3" xfId="35808"/>
    <cellStyle name="40% - Ênfase2 11 2 2 2 4" xfId="52166"/>
    <cellStyle name="40% - Ênfase2 11 2 2 3" xfId="17659"/>
    <cellStyle name="40% - Ênfase2 11 2 2 4" xfId="29749"/>
    <cellStyle name="40% - Ênfase2 11 2 2 5" xfId="43889"/>
    <cellStyle name="40% - Ênfase2 11 2 3" xfId="7564"/>
    <cellStyle name="40% - Ênfase2 11 2 3 2" xfId="13623"/>
    <cellStyle name="40% - Ênfase2 11 2 3 2 2" xfId="25743"/>
    <cellStyle name="40% - Ênfase2 11 2 3 2 3" xfId="37832"/>
    <cellStyle name="40% - Ênfase2 11 2 3 2 4" xfId="54190"/>
    <cellStyle name="40% - Ênfase2 11 2 3 3" xfId="19683"/>
    <cellStyle name="40% - Ênfase2 11 2 3 4" xfId="31773"/>
    <cellStyle name="40% - Ênfase2 11 2 3 5" xfId="45913"/>
    <cellStyle name="40% - Ênfase2 11 2 4" xfId="9569"/>
    <cellStyle name="40% - Ênfase2 11 2 4 2" xfId="21689"/>
    <cellStyle name="40% - Ênfase2 11 2 4 2 2" xfId="50132"/>
    <cellStyle name="40% - Ênfase2 11 2 4 3" xfId="33778"/>
    <cellStyle name="40% - Ênfase2 11 2 4 4" xfId="41855"/>
    <cellStyle name="40% - Ênfase2 11 2 5" xfId="15629"/>
    <cellStyle name="40% - Ênfase2 11 2 5 2" xfId="48083"/>
    <cellStyle name="40% - Ênfase2 11 2 6" xfId="27743"/>
    <cellStyle name="40% - Ênfase2 11 2 7" xfId="39833"/>
    <cellStyle name="40% - Ênfase2 11 2 8" xfId="3505"/>
    <cellStyle name="40% - Ênfase2 11 3" xfId="933"/>
    <cellStyle name="40% - Ênfase2 11 3 2" xfId="5043"/>
    <cellStyle name="40% - Ênfase2 11 3 2 2" xfId="11102"/>
    <cellStyle name="40% - Ênfase2 11 3 2 2 2" xfId="23222"/>
    <cellStyle name="40% - Ênfase2 11 3 2 2 3" xfId="35311"/>
    <cellStyle name="40% - Ênfase2 11 3 2 2 4" xfId="51669"/>
    <cellStyle name="40% - Ênfase2 11 3 2 3" xfId="17162"/>
    <cellStyle name="40% - Ênfase2 11 3 2 4" xfId="29252"/>
    <cellStyle name="40% - Ênfase2 11 3 2 5" xfId="43392"/>
    <cellStyle name="40% - Ênfase2 11 3 3" xfId="7068"/>
    <cellStyle name="40% - Ênfase2 11 3 3 2" xfId="13127"/>
    <cellStyle name="40% - Ênfase2 11 3 3 2 2" xfId="25247"/>
    <cellStyle name="40% - Ênfase2 11 3 3 2 3" xfId="37336"/>
    <cellStyle name="40% - Ênfase2 11 3 3 2 4" xfId="53694"/>
    <cellStyle name="40% - Ênfase2 11 3 3 3" xfId="19187"/>
    <cellStyle name="40% - Ênfase2 11 3 3 4" xfId="31277"/>
    <cellStyle name="40% - Ênfase2 11 3 3 5" xfId="45417"/>
    <cellStyle name="40% - Ênfase2 11 3 4" xfId="9072"/>
    <cellStyle name="40% - Ênfase2 11 3 4 2" xfId="21192"/>
    <cellStyle name="40% - Ênfase2 11 3 4 2 2" xfId="49626"/>
    <cellStyle name="40% - Ênfase2 11 3 4 3" xfId="33281"/>
    <cellStyle name="40% - Ênfase2 11 3 4 4" xfId="41349"/>
    <cellStyle name="40% - Ênfase2 11 3 5" xfId="15132"/>
    <cellStyle name="40% - Ênfase2 11 3 5 2" xfId="47578"/>
    <cellStyle name="40% - Ênfase2 11 3 6" xfId="27247"/>
    <cellStyle name="40% - Ênfase2 11 3 7" xfId="39337"/>
    <cellStyle name="40% - Ênfase2 11 3 8" xfId="2998"/>
    <cellStyle name="40% - Ênfase2 11 4" xfId="1985"/>
    <cellStyle name="40% - Ênfase2 11 4 2" xfId="6076"/>
    <cellStyle name="40% - Ênfase2 11 4 2 2" xfId="12135"/>
    <cellStyle name="40% - Ênfase2 11 4 2 2 2" xfId="24255"/>
    <cellStyle name="40% - Ênfase2 11 4 2 2 3" xfId="36344"/>
    <cellStyle name="40% - Ênfase2 11 4 2 2 4" xfId="52702"/>
    <cellStyle name="40% - Ênfase2 11 4 2 3" xfId="18195"/>
    <cellStyle name="40% - Ênfase2 11 4 2 4" xfId="30285"/>
    <cellStyle name="40% - Ênfase2 11 4 2 5" xfId="44425"/>
    <cellStyle name="40% - Ênfase2 11 4 3" xfId="8076"/>
    <cellStyle name="40% - Ênfase2 11 4 3 2" xfId="14135"/>
    <cellStyle name="40% - Ênfase2 11 4 3 2 2" xfId="26255"/>
    <cellStyle name="40% - Ênfase2 11 4 3 2 3" xfId="38344"/>
    <cellStyle name="40% - Ênfase2 11 4 3 2 4" xfId="54702"/>
    <cellStyle name="40% - Ênfase2 11 4 3 3" xfId="20195"/>
    <cellStyle name="40% - Ênfase2 11 4 3 4" xfId="32285"/>
    <cellStyle name="40% - Ênfase2 11 4 3 5" xfId="46425"/>
    <cellStyle name="40% - Ênfase2 11 4 4" xfId="10105"/>
    <cellStyle name="40% - Ênfase2 11 4 4 2" xfId="22225"/>
    <cellStyle name="40% - Ênfase2 11 4 4 2 2" xfId="50669"/>
    <cellStyle name="40% - Ênfase2 11 4 4 3" xfId="34314"/>
    <cellStyle name="40% - Ênfase2 11 4 4 4" xfId="42392"/>
    <cellStyle name="40% - Ênfase2 11 4 5" xfId="16165"/>
    <cellStyle name="40% - Ênfase2 11 4 5 2" xfId="48620"/>
    <cellStyle name="40% - Ênfase2 11 4 6" xfId="28255"/>
    <cellStyle name="40% - Ênfase2 11 4 7" xfId="40345"/>
    <cellStyle name="40% - Ênfase2 11 4 8" xfId="4043"/>
    <cellStyle name="40% - Ênfase2 11 5" xfId="4540"/>
    <cellStyle name="40% - Ênfase2 11 5 2" xfId="10600"/>
    <cellStyle name="40% - Ênfase2 11 5 2 2" xfId="22720"/>
    <cellStyle name="40% - Ênfase2 11 5 2 3" xfId="34809"/>
    <cellStyle name="40% - Ênfase2 11 5 2 4" xfId="51166"/>
    <cellStyle name="40% - Ênfase2 11 5 3" xfId="16660"/>
    <cellStyle name="40% - Ênfase2 11 5 4" xfId="28750"/>
    <cellStyle name="40% - Ênfase2 11 5 5" xfId="42889"/>
    <cellStyle name="40% - Ênfase2 11 6" xfId="6570"/>
    <cellStyle name="40% - Ênfase2 11 6 2" xfId="12629"/>
    <cellStyle name="40% - Ênfase2 11 6 2 2" xfId="24749"/>
    <cellStyle name="40% - Ênfase2 11 6 2 3" xfId="36838"/>
    <cellStyle name="40% - Ênfase2 11 6 2 4" xfId="53196"/>
    <cellStyle name="40% - Ênfase2 11 6 3" xfId="18689"/>
    <cellStyle name="40% - Ênfase2 11 6 4" xfId="30779"/>
    <cellStyle name="40% - Ênfase2 11 6 5" xfId="44919"/>
    <cellStyle name="40% - Ênfase2 11 7" xfId="8570"/>
    <cellStyle name="40% - Ênfase2 11 7 2" xfId="20690"/>
    <cellStyle name="40% - Ênfase2 11 7 2 2" xfId="49119"/>
    <cellStyle name="40% - Ênfase2 11 7 3" xfId="32779"/>
    <cellStyle name="40% - Ênfase2 11 7 4" xfId="40842"/>
    <cellStyle name="40% - Ênfase2 11 8" xfId="14630"/>
    <cellStyle name="40% - Ênfase2 11 8 2" xfId="47072"/>
    <cellStyle name="40% - Ênfase2 11 9" xfId="26749"/>
    <cellStyle name="40% - Ênfase2 12" xfId="361"/>
    <cellStyle name="40% - Ênfase2 12 10" xfId="38840"/>
    <cellStyle name="40% - Ênfase2 12 11" xfId="2492"/>
    <cellStyle name="40% - Ênfase2 12 2" xfId="1444"/>
    <cellStyle name="40% - Ênfase2 12 2 2" xfId="5541"/>
    <cellStyle name="40% - Ênfase2 12 2 2 2" xfId="11600"/>
    <cellStyle name="40% - Ênfase2 12 2 2 2 2" xfId="23720"/>
    <cellStyle name="40% - Ênfase2 12 2 2 2 3" xfId="35809"/>
    <cellStyle name="40% - Ênfase2 12 2 2 2 4" xfId="52167"/>
    <cellStyle name="40% - Ênfase2 12 2 2 3" xfId="17660"/>
    <cellStyle name="40% - Ênfase2 12 2 2 4" xfId="29750"/>
    <cellStyle name="40% - Ênfase2 12 2 2 5" xfId="43890"/>
    <cellStyle name="40% - Ênfase2 12 2 3" xfId="7565"/>
    <cellStyle name="40% - Ênfase2 12 2 3 2" xfId="13624"/>
    <cellStyle name="40% - Ênfase2 12 2 3 2 2" xfId="25744"/>
    <cellStyle name="40% - Ênfase2 12 2 3 2 3" xfId="37833"/>
    <cellStyle name="40% - Ênfase2 12 2 3 2 4" xfId="54191"/>
    <cellStyle name="40% - Ênfase2 12 2 3 3" xfId="19684"/>
    <cellStyle name="40% - Ênfase2 12 2 3 4" xfId="31774"/>
    <cellStyle name="40% - Ênfase2 12 2 3 5" xfId="45914"/>
    <cellStyle name="40% - Ênfase2 12 2 4" xfId="9570"/>
    <cellStyle name="40% - Ênfase2 12 2 4 2" xfId="21690"/>
    <cellStyle name="40% - Ênfase2 12 2 4 2 2" xfId="50133"/>
    <cellStyle name="40% - Ênfase2 12 2 4 3" xfId="33779"/>
    <cellStyle name="40% - Ênfase2 12 2 4 4" xfId="41856"/>
    <cellStyle name="40% - Ênfase2 12 2 5" xfId="15630"/>
    <cellStyle name="40% - Ênfase2 12 2 5 2" xfId="48084"/>
    <cellStyle name="40% - Ênfase2 12 2 6" xfId="27744"/>
    <cellStyle name="40% - Ênfase2 12 2 7" xfId="39834"/>
    <cellStyle name="40% - Ênfase2 12 2 8" xfId="3506"/>
    <cellStyle name="40% - Ênfase2 12 3" xfId="934"/>
    <cellStyle name="40% - Ênfase2 12 3 2" xfId="5044"/>
    <cellStyle name="40% - Ênfase2 12 3 2 2" xfId="11103"/>
    <cellStyle name="40% - Ênfase2 12 3 2 2 2" xfId="23223"/>
    <cellStyle name="40% - Ênfase2 12 3 2 2 3" xfId="35312"/>
    <cellStyle name="40% - Ênfase2 12 3 2 2 4" xfId="51670"/>
    <cellStyle name="40% - Ênfase2 12 3 2 3" xfId="17163"/>
    <cellStyle name="40% - Ênfase2 12 3 2 4" xfId="29253"/>
    <cellStyle name="40% - Ênfase2 12 3 2 5" xfId="43393"/>
    <cellStyle name="40% - Ênfase2 12 3 3" xfId="7069"/>
    <cellStyle name="40% - Ênfase2 12 3 3 2" xfId="13128"/>
    <cellStyle name="40% - Ênfase2 12 3 3 2 2" xfId="25248"/>
    <cellStyle name="40% - Ênfase2 12 3 3 2 3" xfId="37337"/>
    <cellStyle name="40% - Ênfase2 12 3 3 2 4" xfId="53695"/>
    <cellStyle name="40% - Ênfase2 12 3 3 3" xfId="19188"/>
    <cellStyle name="40% - Ênfase2 12 3 3 4" xfId="31278"/>
    <cellStyle name="40% - Ênfase2 12 3 3 5" xfId="45418"/>
    <cellStyle name="40% - Ênfase2 12 3 4" xfId="9073"/>
    <cellStyle name="40% - Ênfase2 12 3 4 2" xfId="21193"/>
    <cellStyle name="40% - Ênfase2 12 3 4 2 2" xfId="49627"/>
    <cellStyle name="40% - Ênfase2 12 3 4 3" xfId="33282"/>
    <cellStyle name="40% - Ênfase2 12 3 4 4" xfId="41350"/>
    <cellStyle name="40% - Ênfase2 12 3 5" xfId="15133"/>
    <cellStyle name="40% - Ênfase2 12 3 5 2" xfId="47579"/>
    <cellStyle name="40% - Ênfase2 12 3 6" xfId="27248"/>
    <cellStyle name="40% - Ênfase2 12 3 7" xfId="39338"/>
    <cellStyle name="40% - Ênfase2 12 3 8" xfId="2999"/>
    <cellStyle name="40% - Ênfase2 12 4" xfId="1986"/>
    <cellStyle name="40% - Ênfase2 12 4 2" xfId="6077"/>
    <cellStyle name="40% - Ênfase2 12 4 2 2" xfId="12136"/>
    <cellStyle name="40% - Ênfase2 12 4 2 2 2" xfId="24256"/>
    <cellStyle name="40% - Ênfase2 12 4 2 2 3" xfId="36345"/>
    <cellStyle name="40% - Ênfase2 12 4 2 2 4" xfId="52703"/>
    <cellStyle name="40% - Ênfase2 12 4 2 3" xfId="18196"/>
    <cellStyle name="40% - Ênfase2 12 4 2 4" xfId="30286"/>
    <cellStyle name="40% - Ênfase2 12 4 2 5" xfId="44426"/>
    <cellStyle name="40% - Ênfase2 12 4 3" xfId="8077"/>
    <cellStyle name="40% - Ênfase2 12 4 3 2" xfId="14136"/>
    <cellStyle name="40% - Ênfase2 12 4 3 2 2" xfId="26256"/>
    <cellStyle name="40% - Ênfase2 12 4 3 2 3" xfId="38345"/>
    <cellStyle name="40% - Ênfase2 12 4 3 2 4" xfId="54703"/>
    <cellStyle name="40% - Ênfase2 12 4 3 3" xfId="20196"/>
    <cellStyle name="40% - Ênfase2 12 4 3 4" xfId="32286"/>
    <cellStyle name="40% - Ênfase2 12 4 3 5" xfId="46426"/>
    <cellStyle name="40% - Ênfase2 12 4 4" xfId="10106"/>
    <cellStyle name="40% - Ênfase2 12 4 4 2" xfId="22226"/>
    <cellStyle name="40% - Ênfase2 12 4 4 2 2" xfId="50670"/>
    <cellStyle name="40% - Ênfase2 12 4 4 3" xfId="34315"/>
    <cellStyle name="40% - Ênfase2 12 4 4 4" xfId="42393"/>
    <cellStyle name="40% - Ênfase2 12 4 5" xfId="16166"/>
    <cellStyle name="40% - Ênfase2 12 4 5 2" xfId="48621"/>
    <cellStyle name="40% - Ênfase2 12 4 6" xfId="28256"/>
    <cellStyle name="40% - Ênfase2 12 4 7" xfId="40346"/>
    <cellStyle name="40% - Ênfase2 12 4 8" xfId="4044"/>
    <cellStyle name="40% - Ênfase2 12 5" xfId="4541"/>
    <cellStyle name="40% - Ênfase2 12 5 2" xfId="10601"/>
    <cellStyle name="40% - Ênfase2 12 5 2 2" xfId="22721"/>
    <cellStyle name="40% - Ênfase2 12 5 2 3" xfId="34810"/>
    <cellStyle name="40% - Ênfase2 12 5 2 4" xfId="51167"/>
    <cellStyle name="40% - Ênfase2 12 5 3" xfId="16661"/>
    <cellStyle name="40% - Ênfase2 12 5 4" xfId="28751"/>
    <cellStyle name="40% - Ênfase2 12 5 5" xfId="42890"/>
    <cellStyle name="40% - Ênfase2 12 6" xfId="6571"/>
    <cellStyle name="40% - Ênfase2 12 6 2" xfId="12630"/>
    <cellStyle name="40% - Ênfase2 12 6 2 2" xfId="24750"/>
    <cellStyle name="40% - Ênfase2 12 6 2 3" xfId="36839"/>
    <cellStyle name="40% - Ênfase2 12 6 2 4" xfId="53197"/>
    <cellStyle name="40% - Ênfase2 12 6 3" xfId="18690"/>
    <cellStyle name="40% - Ênfase2 12 6 4" xfId="30780"/>
    <cellStyle name="40% - Ênfase2 12 6 5" xfId="44920"/>
    <cellStyle name="40% - Ênfase2 12 7" xfId="8571"/>
    <cellStyle name="40% - Ênfase2 12 7 2" xfId="20691"/>
    <cellStyle name="40% - Ênfase2 12 7 2 2" xfId="49120"/>
    <cellStyle name="40% - Ênfase2 12 7 3" xfId="32780"/>
    <cellStyle name="40% - Ênfase2 12 7 4" xfId="40843"/>
    <cellStyle name="40% - Ênfase2 12 8" xfId="14631"/>
    <cellStyle name="40% - Ênfase2 12 8 2" xfId="47073"/>
    <cellStyle name="40% - Ênfase2 12 9" xfId="26750"/>
    <cellStyle name="40% - Ênfase2 13" xfId="362"/>
    <cellStyle name="40% - Ênfase2 13 10" xfId="38841"/>
    <cellStyle name="40% - Ênfase2 13 11" xfId="2493"/>
    <cellStyle name="40% - Ênfase2 13 2" xfId="1445"/>
    <cellStyle name="40% - Ênfase2 13 2 2" xfId="5542"/>
    <cellStyle name="40% - Ênfase2 13 2 2 2" xfId="11601"/>
    <cellStyle name="40% - Ênfase2 13 2 2 2 2" xfId="23721"/>
    <cellStyle name="40% - Ênfase2 13 2 2 2 3" xfId="35810"/>
    <cellStyle name="40% - Ênfase2 13 2 2 2 4" xfId="52168"/>
    <cellStyle name="40% - Ênfase2 13 2 2 3" xfId="17661"/>
    <cellStyle name="40% - Ênfase2 13 2 2 4" xfId="29751"/>
    <cellStyle name="40% - Ênfase2 13 2 2 5" xfId="43891"/>
    <cellStyle name="40% - Ênfase2 13 2 3" xfId="7566"/>
    <cellStyle name="40% - Ênfase2 13 2 3 2" xfId="13625"/>
    <cellStyle name="40% - Ênfase2 13 2 3 2 2" xfId="25745"/>
    <cellStyle name="40% - Ênfase2 13 2 3 2 3" xfId="37834"/>
    <cellStyle name="40% - Ênfase2 13 2 3 2 4" xfId="54192"/>
    <cellStyle name="40% - Ênfase2 13 2 3 3" xfId="19685"/>
    <cellStyle name="40% - Ênfase2 13 2 3 4" xfId="31775"/>
    <cellStyle name="40% - Ênfase2 13 2 3 5" xfId="45915"/>
    <cellStyle name="40% - Ênfase2 13 2 4" xfId="9571"/>
    <cellStyle name="40% - Ênfase2 13 2 4 2" xfId="21691"/>
    <cellStyle name="40% - Ênfase2 13 2 4 2 2" xfId="50134"/>
    <cellStyle name="40% - Ênfase2 13 2 4 3" xfId="33780"/>
    <cellStyle name="40% - Ênfase2 13 2 4 4" xfId="41857"/>
    <cellStyle name="40% - Ênfase2 13 2 5" xfId="15631"/>
    <cellStyle name="40% - Ênfase2 13 2 5 2" xfId="48085"/>
    <cellStyle name="40% - Ênfase2 13 2 6" xfId="27745"/>
    <cellStyle name="40% - Ênfase2 13 2 7" xfId="39835"/>
    <cellStyle name="40% - Ênfase2 13 2 8" xfId="3507"/>
    <cellStyle name="40% - Ênfase2 13 3" xfId="935"/>
    <cellStyle name="40% - Ênfase2 13 3 2" xfId="5045"/>
    <cellStyle name="40% - Ênfase2 13 3 2 2" xfId="11104"/>
    <cellStyle name="40% - Ênfase2 13 3 2 2 2" xfId="23224"/>
    <cellStyle name="40% - Ênfase2 13 3 2 2 3" xfId="35313"/>
    <cellStyle name="40% - Ênfase2 13 3 2 2 4" xfId="51671"/>
    <cellStyle name="40% - Ênfase2 13 3 2 3" xfId="17164"/>
    <cellStyle name="40% - Ênfase2 13 3 2 4" xfId="29254"/>
    <cellStyle name="40% - Ênfase2 13 3 2 5" xfId="43394"/>
    <cellStyle name="40% - Ênfase2 13 3 3" xfId="7070"/>
    <cellStyle name="40% - Ênfase2 13 3 3 2" xfId="13129"/>
    <cellStyle name="40% - Ênfase2 13 3 3 2 2" xfId="25249"/>
    <cellStyle name="40% - Ênfase2 13 3 3 2 3" xfId="37338"/>
    <cellStyle name="40% - Ênfase2 13 3 3 2 4" xfId="53696"/>
    <cellStyle name="40% - Ênfase2 13 3 3 3" xfId="19189"/>
    <cellStyle name="40% - Ênfase2 13 3 3 4" xfId="31279"/>
    <cellStyle name="40% - Ênfase2 13 3 3 5" xfId="45419"/>
    <cellStyle name="40% - Ênfase2 13 3 4" xfId="9074"/>
    <cellStyle name="40% - Ênfase2 13 3 4 2" xfId="21194"/>
    <cellStyle name="40% - Ênfase2 13 3 4 2 2" xfId="49628"/>
    <cellStyle name="40% - Ênfase2 13 3 4 3" xfId="33283"/>
    <cellStyle name="40% - Ênfase2 13 3 4 4" xfId="41351"/>
    <cellStyle name="40% - Ênfase2 13 3 5" xfId="15134"/>
    <cellStyle name="40% - Ênfase2 13 3 5 2" xfId="47580"/>
    <cellStyle name="40% - Ênfase2 13 3 6" xfId="27249"/>
    <cellStyle name="40% - Ênfase2 13 3 7" xfId="39339"/>
    <cellStyle name="40% - Ênfase2 13 3 8" xfId="3000"/>
    <cellStyle name="40% - Ênfase2 13 4" xfId="1987"/>
    <cellStyle name="40% - Ênfase2 13 4 2" xfId="6078"/>
    <cellStyle name="40% - Ênfase2 13 4 2 2" xfId="12137"/>
    <cellStyle name="40% - Ênfase2 13 4 2 2 2" xfId="24257"/>
    <cellStyle name="40% - Ênfase2 13 4 2 2 3" xfId="36346"/>
    <cellStyle name="40% - Ênfase2 13 4 2 2 4" xfId="52704"/>
    <cellStyle name="40% - Ênfase2 13 4 2 3" xfId="18197"/>
    <cellStyle name="40% - Ênfase2 13 4 2 4" xfId="30287"/>
    <cellStyle name="40% - Ênfase2 13 4 2 5" xfId="44427"/>
    <cellStyle name="40% - Ênfase2 13 4 3" xfId="8078"/>
    <cellStyle name="40% - Ênfase2 13 4 3 2" xfId="14137"/>
    <cellStyle name="40% - Ênfase2 13 4 3 2 2" xfId="26257"/>
    <cellStyle name="40% - Ênfase2 13 4 3 2 3" xfId="38346"/>
    <cellStyle name="40% - Ênfase2 13 4 3 2 4" xfId="54704"/>
    <cellStyle name="40% - Ênfase2 13 4 3 3" xfId="20197"/>
    <cellStyle name="40% - Ênfase2 13 4 3 4" xfId="32287"/>
    <cellStyle name="40% - Ênfase2 13 4 3 5" xfId="46427"/>
    <cellStyle name="40% - Ênfase2 13 4 4" xfId="10107"/>
    <cellStyle name="40% - Ênfase2 13 4 4 2" xfId="22227"/>
    <cellStyle name="40% - Ênfase2 13 4 4 2 2" xfId="50671"/>
    <cellStyle name="40% - Ênfase2 13 4 4 3" xfId="34316"/>
    <cellStyle name="40% - Ênfase2 13 4 4 4" xfId="42394"/>
    <cellStyle name="40% - Ênfase2 13 4 5" xfId="16167"/>
    <cellStyle name="40% - Ênfase2 13 4 5 2" xfId="48622"/>
    <cellStyle name="40% - Ênfase2 13 4 6" xfId="28257"/>
    <cellStyle name="40% - Ênfase2 13 4 7" xfId="40347"/>
    <cellStyle name="40% - Ênfase2 13 4 8" xfId="4045"/>
    <cellStyle name="40% - Ênfase2 13 5" xfId="4542"/>
    <cellStyle name="40% - Ênfase2 13 5 2" xfId="10602"/>
    <cellStyle name="40% - Ênfase2 13 5 2 2" xfId="22722"/>
    <cellStyle name="40% - Ênfase2 13 5 2 3" xfId="34811"/>
    <cellStyle name="40% - Ênfase2 13 5 2 4" xfId="51168"/>
    <cellStyle name="40% - Ênfase2 13 5 3" xfId="16662"/>
    <cellStyle name="40% - Ênfase2 13 5 4" xfId="28752"/>
    <cellStyle name="40% - Ênfase2 13 5 5" xfId="42891"/>
    <cellStyle name="40% - Ênfase2 13 6" xfId="6572"/>
    <cellStyle name="40% - Ênfase2 13 6 2" xfId="12631"/>
    <cellStyle name="40% - Ênfase2 13 6 2 2" xfId="24751"/>
    <cellStyle name="40% - Ênfase2 13 6 2 3" xfId="36840"/>
    <cellStyle name="40% - Ênfase2 13 6 2 4" xfId="53198"/>
    <cellStyle name="40% - Ênfase2 13 6 3" xfId="18691"/>
    <cellStyle name="40% - Ênfase2 13 6 4" xfId="30781"/>
    <cellStyle name="40% - Ênfase2 13 6 5" xfId="44921"/>
    <cellStyle name="40% - Ênfase2 13 7" xfId="8572"/>
    <cellStyle name="40% - Ênfase2 13 7 2" xfId="20692"/>
    <cellStyle name="40% - Ênfase2 13 7 2 2" xfId="49121"/>
    <cellStyle name="40% - Ênfase2 13 7 3" xfId="32781"/>
    <cellStyle name="40% - Ênfase2 13 7 4" xfId="40844"/>
    <cellStyle name="40% - Ênfase2 13 8" xfId="14632"/>
    <cellStyle name="40% - Ênfase2 13 8 2" xfId="47074"/>
    <cellStyle name="40% - Ênfase2 13 9" xfId="26751"/>
    <cellStyle name="40% - Ênfase2 14" xfId="363"/>
    <cellStyle name="40% - Ênfase2 14 10" xfId="38842"/>
    <cellStyle name="40% - Ênfase2 14 11" xfId="2494"/>
    <cellStyle name="40% - Ênfase2 14 2" xfId="1446"/>
    <cellStyle name="40% - Ênfase2 14 2 2" xfId="5543"/>
    <cellStyle name="40% - Ênfase2 14 2 2 2" xfId="11602"/>
    <cellStyle name="40% - Ênfase2 14 2 2 2 2" xfId="23722"/>
    <cellStyle name="40% - Ênfase2 14 2 2 2 3" xfId="35811"/>
    <cellStyle name="40% - Ênfase2 14 2 2 2 4" xfId="52169"/>
    <cellStyle name="40% - Ênfase2 14 2 2 3" xfId="17662"/>
    <cellStyle name="40% - Ênfase2 14 2 2 4" xfId="29752"/>
    <cellStyle name="40% - Ênfase2 14 2 2 5" xfId="43892"/>
    <cellStyle name="40% - Ênfase2 14 2 3" xfId="7567"/>
    <cellStyle name="40% - Ênfase2 14 2 3 2" xfId="13626"/>
    <cellStyle name="40% - Ênfase2 14 2 3 2 2" xfId="25746"/>
    <cellStyle name="40% - Ênfase2 14 2 3 2 3" xfId="37835"/>
    <cellStyle name="40% - Ênfase2 14 2 3 2 4" xfId="54193"/>
    <cellStyle name="40% - Ênfase2 14 2 3 3" xfId="19686"/>
    <cellStyle name="40% - Ênfase2 14 2 3 4" xfId="31776"/>
    <cellStyle name="40% - Ênfase2 14 2 3 5" xfId="45916"/>
    <cellStyle name="40% - Ênfase2 14 2 4" xfId="9572"/>
    <cellStyle name="40% - Ênfase2 14 2 4 2" xfId="21692"/>
    <cellStyle name="40% - Ênfase2 14 2 4 2 2" xfId="50135"/>
    <cellStyle name="40% - Ênfase2 14 2 4 3" xfId="33781"/>
    <cellStyle name="40% - Ênfase2 14 2 4 4" xfId="41858"/>
    <cellStyle name="40% - Ênfase2 14 2 5" xfId="15632"/>
    <cellStyle name="40% - Ênfase2 14 2 5 2" xfId="48086"/>
    <cellStyle name="40% - Ênfase2 14 2 6" xfId="27746"/>
    <cellStyle name="40% - Ênfase2 14 2 7" xfId="39836"/>
    <cellStyle name="40% - Ênfase2 14 2 8" xfId="3508"/>
    <cellStyle name="40% - Ênfase2 14 3" xfId="936"/>
    <cellStyle name="40% - Ênfase2 14 3 2" xfId="5046"/>
    <cellStyle name="40% - Ênfase2 14 3 2 2" xfId="11105"/>
    <cellStyle name="40% - Ênfase2 14 3 2 2 2" xfId="23225"/>
    <cellStyle name="40% - Ênfase2 14 3 2 2 3" xfId="35314"/>
    <cellStyle name="40% - Ênfase2 14 3 2 2 4" xfId="51672"/>
    <cellStyle name="40% - Ênfase2 14 3 2 3" xfId="17165"/>
    <cellStyle name="40% - Ênfase2 14 3 2 4" xfId="29255"/>
    <cellStyle name="40% - Ênfase2 14 3 2 5" xfId="43395"/>
    <cellStyle name="40% - Ênfase2 14 3 3" xfId="7071"/>
    <cellStyle name="40% - Ênfase2 14 3 3 2" xfId="13130"/>
    <cellStyle name="40% - Ênfase2 14 3 3 2 2" xfId="25250"/>
    <cellStyle name="40% - Ênfase2 14 3 3 2 3" xfId="37339"/>
    <cellStyle name="40% - Ênfase2 14 3 3 2 4" xfId="53697"/>
    <cellStyle name="40% - Ênfase2 14 3 3 3" xfId="19190"/>
    <cellStyle name="40% - Ênfase2 14 3 3 4" xfId="31280"/>
    <cellStyle name="40% - Ênfase2 14 3 3 5" xfId="45420"/>
    <cellStyle name="40% - Ênfase2 14 3 4" xfId="9075"/>
    <cellStyle name="40% - Ênfase2 14 3 4 2" xfId="21195"/>
    <cellStyle name="40% - Ênfase2 14 3 4 2 2" xfId="49629"/>
    <cellStyle name="40% - Ênfase2 14 3 4 3" xfId="33284"/>
    <cellStyle name="40% - Ênfase2 14 3 4 4" xfId="41352"/>
    <cellStyle name="40% - Ênfase2 14 3 5" xfId="15135"/>
    <cellStyle name="40% - Ênfase2 14 3 5 2" xfId="47581"/>
    <cellStyle name="40% - Ênfase2 14 3 6" xfId="27250"/>
    <cellStyle name="40% - Ênfase2 14 3 7" xfId="39340"/>
    <cellStyle name="40% - Ênfase2 14 3 8" xfId="3001"/>
    <cellStyle name="40% - Ênfase2 14 4" xfId="1988"/>
    <cellStyle name="40% - Ênfase2 14 4 2" xfId="6079"/>
    <cellStyle name="40% - Ênfase2 14 4 2 2" xfId="12138"/>
    <cellStyle name="40% - Ênfase2 14 4 2 2 2" xfId="24258"/>
    <cellStyle name="40% - Ênfase2 14 4 2 2 3" xfId="36347"/>
    <cellStyle name="40% - Ênfase2 14 4 2 2 4" xfId="52705"/>
    <cellStyle name="40% - Ênfase2 14 4 2 3" xfId="18198"/>
    <cellStyle name="40% - Ênfase2 14 4 2 4" xfId="30288"/>
    <cellStyle name="40% - Ênfase2 14 4 2 5" xfId="44428"/>
    <cellStyle name="40% - Ênfase2 14 4 3" xfId="8079"/>
    <cellStyle name="40% - Ênfase2 14 4 3 2" xfId="14138"/>
    <cellStyle name="40% - Ênfase2 14 4 3 2 2" xfId="26258"/>
    <cellStyle name="40% - Ênfase2 14 4 3 2 3" xfId="38347"/>
    <cellStyle name="40% - Ênfase2 14 4 3 2 4" xfId="54705"/>
    <cellStyle name="40% - Ênfase2 14 4 3 3" xfId="20198"/>
    <cellStyle name="40% - Ênfase2 14 4 3 4" xfId="32288"/>
    <cellStyle name="40% - Ênfase2 14 4 3 5" xfId="46428"/>
    <cellStyle name="40% - Ênfase2 14 4 4" xfId="10108"/>
    <cellStyle name="40% - Ênfase2 14 4 4 2" xfId="22228"/>
    <cellStyle name="40% - Ênfase2 14 4 4 2 2" xfId="50672"/>
    <cellStyle name="40% - Ênfase2 14 4 4 3" xfId="34317"/>
    <cellStyle name="40% - Ênfase2 14 4 4 4" xfId="42395"/>
    <cellStyle name="40% - Ênfase2 14 4 5" xfId="16168"/>
    <cellStyle name="40% - Ênfase2 14 4 5 2" xfId="48623"/>
    <cellStyle name="40% - Ênfase2 14 4 6" xfId="28258"/>
    <cellStyle name="40% - Ênfase2 14 4 7" xfId="40348"/>
    <cellStyle name="40% - Ênfase2 14 4 8" xfId="4046"/>
    <cellStyle name="40% - Ênfase2 14 5" xfId="4543"/>
    <cellStyle name="40% - Ênfase2 14 5 2" xfId="10603"/>
    <cellStyle name="40% - Ênfase2 14 5 2 2" xfId="22723"/>
    <cellStyle name="40% - Ênfase2 14 5 2 3" xfId="34812"/>
    <cellStyle name="40% - Ênfase2 14 5 2 4" xfId="51169"/>
    <cellStyle name="40% - Ênfase2 14 5 3" xfId="16663"/>
    <cellStyle name="40% - Ênfase2 14 5 4" xfId="28753"/>
    <cellStyle name="40% - Ênfase2 14 5 5" xfId="42892"/>
    <cellStyle name="40% - Ênfase2 14 6" xfId="6573"/>
    <cellStyle name="40% - Ênfase2 14 6 2" xfId="12632"/>
    <cellStyle name="40% - Ênfase2 14 6 2 2" xfId="24752"/>
    <cellStyle name="40% - Ênfase2 14 6 2 3" xfId="36841"/>
    <cellStyle name="40% - Ênfase2 14 6 2 4" xfId="53199"/>
    <cellStyle name="40% - Ênfase2 14 6 3" xfId="18692"/>
    <cellStyle name="40% - Ênfase2 14 6 4" xfId="30782"/>
    <cellStyle name="40% - Ênfase2 14 6 5" xfId="44922"/>
    <cellStyle name="40% - Ênfase2 14 7" xfId="8573"/>
    <cellStyle name="40% - Ênfase2 14 7 2" xfId="20693"/>
    <cellStyle name="40% - Ênfase2 14 7 2 2" xfId="49122"/>
    <cellStyle name="40% - Ênfase2 14 7 3" xfId="32782"/>
    <cellStyle name="40% - Ênfase2 14 7 4" xfId="40845"/>
    <cellStyle name="40% - Ênfase2 14 8" xfId="14633"/>
    <cellStyle name="40% - Ênfase2 14 8 2" xfId="47075"/>
    <cellStyle name="40% - Ênfase2 14 9" xfId="26752"/>
    <cellStyle name="40% - Ênfase2 15" xfId="81"/>
    <cellStyle name="40% - Ênfase2 15 10" xfId="38578"/>
    <cellStyle name="40% - Ênfase2 15 11" xfId="2228"/>
    <cellStyle name="40% - Ênfase2 15 2" xfId="1180"/>
    <cellStyle name="40% - Ênfase2 15 2 2" xfId="5278"/>
    <cellStyle name="40% - Ênfase2 15 2 2 2" xfId="11337"/>
    <cellStyle name="40% - Ênfase2 15 2 2 2 2" xfId="23457"/>
    <cellStyle name="40% - Ênfase2 15 2 2 2 3" xfId="35546"/>
    <cellStyle name="40% - Ênfase2 15 2 2 2 4" xfId="51904"/>
    <cellStyle name="40% - Ênfase2 15 2 2 3" xfId="17397"/>
    <cellStyle name="40% - Ênfase2 15 2 2 4" xfId="29487"/>
    <cellStyle name="40% - Ênfase2 15 2 2 5" xfId="43627"/>
    <cellStyle name="40% - Ênfase2 15 2 3" xfId="7303"/>
    <cellStyle name="40% - Ênfase2 15 2 3 2" xfId="13362"/>
    <cellStyle name="40% - Ênfase2 15 2 3 2 2" xfId="25482"/>
    <cellStyle name="40% - Ênfase2 15 2 3 2 3" xfId="37571"/>
    <cellStyle name="40% - Ênfase2 15 2 3 2 4" xfId="53929"/>
    <cellStyle name="40% - Ênfase2 15 2 3 3" xfId="19422"/>
    <cellStyle name="40% - Ênfase2 15 2 3 4" xfId="31512"/>
    <cellStyle name="40% - Ênfase2 15 2 3 5" xfId="45652"/>
    <cellStyle name="40% - Ênfase2 15 2 4" xfId="9307"/>
    <cellStyle name="40% - Ênfase2 15 2 4 2" xfId="21427"/>
    <cellStyle name="40% - Ênfase2 15 2 4 2 2" xfId="49869"/>
    <cellStyle name="40% - Ênfase2 15 2 4 3" xfId="33516"/>
    <cellStyle name="40% - Ênfase2 15 2 4 4" xfId="41592"/>
    <cellStyle name="40% - Ênfase2 15 2 5" xfId="15367"/>
    <cellStyle name="40% - Ênfase2 15 2 5 2" xfId="47820"/>
    <cellStyle name="40% - Ênfase2 15 2 6" xfId="27482"/>
    <cellStyle name="40% - Ênfase2 15 2 7" xfId="39572"/>
    <cellStyle name="40% - Ênfase2 15 2 8" xfId="3242"/>
    <cellStyle name="40% - Ênfase2 15 3" xfId="670"/>
    <cellStyle name="40% - Ênfase2 15 3 2" xfId="4782"/>
    <cellStyle name="40% - Ênfase2 15 3 2 2" xfId="10841"/>
    <cellStyle name="40% - Ênfase2 15 3 2 2 2" xfId="22961"/>
    <cellStyle name="40% - Ênfase2 15 3 2 2 3" xfId="35050"/>
    <cellStyle name="40% - Ênfase2 15 3 2 2 4" xfId="51408"/>
    <cellStyle name="40% - Ênfase2 15 3 2 3" xfId="16901"/>
    <cellStyle name="40% - Ênfase2 15 3 2 4" xfId="28991"/>
    <cellStyle name="40% - Ênfase2 15 3 2 5" xfId="43131"/>
    <cellStyle name="40% - Ênfase2 15 3 3" xfId="6807"/>
    <cellStyle name="40% - Ênfase2 15 3 3 2" xfId="12866"/>
    <cellStyle name="40% - Ênfase2 15 3 3 2 2" xfId="24986"/>
    <cellStyle name="40% - Ênfase2 15 3 3 2 3" xfId="37075"/>
    <cellStyle name="40% - Ênfase2 15 3 3 2 4" xfId="53433"/>
    <cellStyle name="40% - Ênfase2 15 3 3 3" xfId="18926"/>
    <cellStyle name="40% - Ênfase2 15 3 3 4" xfId="31016"/>
    <cellStyle name="40% - Ênfase2 15 3 3 5" xfId="45156"/>
    <cellStyle name="40% - Ênfase2 15 3 4" xfId="8811"/>
    <cellStyle name="40% - Ênfase2 15 3 4 2" xfId="20931"/>
    <cellStyle name="40% - Ênfase2 15 3 4 2 2" xfId="49363"/>
    <cellStyle name="40% - Ênfase2 15 3 4 3" xfId="33020"/>
    <cellStyle name="40% - Ênfase2 15 3 4 4" xfId="41086"/>
    <cellStyle name="40% - Ênfase2 15 3 5" xfId="14871"/>
    <cellStyle name="40% - Ênfase2 15 3 5 2" xfId="47315"/>
    <cellStyle name="40% - Ênfase2 15 3 6" xfId="26986"/>
    <cellStyle name="40% - Ênfase2 15 3 7" xfId="39076"/>
    <cellStyle name="40% - Ênfase2 15 3 8" xfId="2735"/>
    <cellStyle name="40% - Ênfase2 15 4" xfId="1723"/>
    <cellStyle name="40% - Ênfase2 15 4 2" xfId="5815"/>
    <cellStyle name="40% - Ênfase2 15 4 2 2" xfId="11874"/>
    <cellStyle name="40% - Ênfase2 15 4 2 2 2" xfId="23994"/>
    <cellStyle name="40% - Ênfase2 15 4 2 2 3" xfId="36083"/>
    <cellStyle name="40% - Ênfase2 15 4 2 2 4" xfId="52441"/>
    <cellStyle name="40% - Ênfase2 15 4 2 3" xfId="17934"/>
    <cellStyle name="40% - Ênfase2 15 4 2 4" xfId="30024"/>
    <cellStyle name="40% - Ênfase2 15 4 2 5" xfId="44164"/>
    <cellStyle name="40% - Ênfase2 15 4 3" xfId="7815"/>
    <cellStyle name="40% - Ênfase2 15 4 3 2" xfId="13874"/>
    <cellStyle name="40% - Ênfase2 15 4 3 2 2" xfId="25994"/>
    <cellStyle name="40% - Ênfase2 15 4 3 2 3" xfId="38083"/>
    <cellStyle name="40% - Ênfase2 15 4 3 2 4" xfId="54441"/>
    <cellStyle name="40% - Ênfase2 15 4 3 3" xfId="19934"/>
    <cellStyle name="40% - Ênfase2 15 4 3 4" xfId="32024"/>
    <cellStyle name="40% - Ênfase2 15 4 3 5" xfId="46164"/>
    <cellStyle name="40% - Ênfase2 15 4 4" xfId="9844"/>
    <cellStyle name="40% - Ênfase2 15 4 4 2" xfId="21964"/>
    <cellStyle name="40% - Ênfase2 15 4 4 2 2" xfId="50407"/>
    <cellStyle name="40% - Ênfase2 15 4 4 3" xfId="34053"/>
    <cellStyle name="40% - Ênfase2 15 4 4 4" xfId="42130"/>
    <cellStyle name="40% - Ênfase2 15 4 5" xfId="15904"/>
    <cellStyle name="40% - Ênfase2 15 4 5 2" xfId="48358"/>
    <cellStyle name="40% - Ênfase2 15 4 6" xfId="27994"/>
    <cellStyle name="40% - Ênfase2 15 4 7" xfId="40084"/>
    <cellStyle name="40% - Ênfase2 15 4 8" xfId="3781"/>
    <cellStyle name="40% - Ênfase2 15 5" xfId="4278"/>
    <cellStyle name="40% - Ênfase2 15 5 2" xfId="10338"/>
    <cellStyle name="40% - Ênfase2 15 5 2 2" xfId="22458"/>
    <cellStyle name="40% - Ênfase2 15 5 2 3" xfId="34547"/>
    <cellStyle name="40% - Ênfase2 15 5 2 4" xfId="50904"/>
    <cellStyle name="40% - Ênfase2 15 5 3" xfId="16398"/>
    <cellStyle name="40% - Ênfase2 15 5 4" xfId="28488"/>
    <cellStyle name="40% - Ênfase2 15 5 5" xfId="42627"/>
    <cellStyle name="40% - Ênfase2 15 6" xfId="6309"/>
    <cellStyle name="40% - Ênfase2 15 6 2" xfId="12368"/>
    <cellStyle name="40% - Ênfase2 15 6 2 2" xfId="24488"/>
    <cellStyle name="40% - Ênfase2 15 6 2 3" xfId="36577"/>
    <cellStyle name="40% - Ênfase2 15 6 2 4" xfId="52935"/>
    <cellStyle name="40% - Ênfase2 15 6 3" xfId="18428"/>
    <cellStyle name="40% - Ênfase2 15 6 4" xfId="30518"/>
    <cellStyle name="40% - Ênfase2 15 6 5" xfId="44658"/>
    <cellStyle name="40% - Ênfase2 15 7" xfId="8308"/>
    <cellStyle name="40% - Ênfase2 15 7 2" xfId="20428"/>
    <cellStyle name="40% - Ênfase2 15 7 2 2" xfId="48855"/>
    <cellStyle name="40% - Ênfase2 15 7 3" xfId="32517"/>
    <cellStyle name="40% - Ênfase2 15 7 4" xfId="40578"/>
    <cellStyle name="40% - Ênfase2 15 8" xfId="14368"/>
    <cellStyle name="40% - Ênfase2 15 8 2" xfId="46809"/>
    <cellStyle name="40% - Ênfase2 15 9" xfId="26488"/>
    <cellStyle name="40% - Ênfase2 16" xfId="364"/>
    <cellStyle name="40% - Ênfase2 16 10" xfId="38843"/>
    <cellStyle name="40% - Ênfase2 16 11" xfId="2495"/>
    <cellStyle name="40% - Ênfase2 16 2" xfId="1447"/>
    <cellStyle name="40% - Ênfase2 16 2 2" xfId="5544"/>
    <cellStyle name="40% - Ênfase2 16 2 2 2" xfId="11603"/>
    <cellStyle name="40% - Ênfase2 16 2 2 2 2" xfId="23723"/>
    <cellStyle name="40% - Ênfase2 16 2 2 2 3" xfId="35812"/>
    <cellStyle name="40% - Ênfase2 16 2 2 2 4" xfId="52170"/>
    <cellStyle name="40% - Ênfase2 16 2 2 3" xfId="17663"/>
    <cellStyle name="40% - Ênfase2 16 2 2 4" xfId="29753"/>
    <cellStyle name="40% - Ênfase2 16 2 2 5" xfId="43893"/>
    <cellStyle name="40% - Ênfase2 16 2 3" xfId="7568"/>
    <cellStyle name="40% - Ênfase2 16 2 3 2" xfId="13627"/>
    <cellStyle name="40% - Ênfase2 16 2 3 2 2" xfId="25747"/>
    <cellStyle name="40% - Ênfase2 16 2 3 2 3" xfId="37836"/>
    <cellStyle name="40% - Ênfase2 16 2 3 2 4" xfId="54194"/>
    <cellStyle name="40% - Ênfase2 16 2 3 3" xfId="19687"/>
    <cellStyle name="40% - Ênfase2 16 2 3 4" xfId="31777"/>
    <cellStyle name="40% - Ênfase2 16 2 3 5" xfId="45917"/>
    <cellStyle name="40% - Ênfase2 16 2 4" xfId="9573"/>
    <cellStyle name="40% - Ênfase2 16 2 4 2" xfId="21693"/>
    <cellStyle name="40% - Ênfase2 16 2 4 2 2" xfId="50136"/>
    <cellStyle name="40% - Ênfase2 16 2 4 3" xfId="33782"/>
    <cellStyle name="40% - Ênfase2 16 2 4 4" xfId="41859"/>
    <cellStyle name="40% - Ênfase2 16 2 5" xfId="15633"/>
    <cellStyle name="40% - Ênfase2 16 2 5 2" xfId="48087"/>
    <cellStyle name="40% - Ênfase2 16 2 6" xfId="27747"/>
    <cellStyle name="40% - Ênfase2 16 2 7" xfId="39837"/>
    <cellStyle name="40% - Ênfase2 16 2 8" xfId="3509"/>
    <cellStyle name="40% - Ênfase2 16 3" xfId="937"/>
    <cellStyle name="40% - Ênfase2 16 3 2" xfId="5047"/>
    <cellStyle name="40% - Ênfase2 16 3 2 2" xfId="11106"/>
    <cellStyle name="40% - Ênfase2 16 3 2 2 2" xfId="23226"/>
    <cellStyle name="40% - Ênfase2 16 3 2 2 3" xfId="35315"/>
    <cellStyle name="40% - Ênfase2 16 3 2 2 4" xfId="51673"/>
    <cellStyle name="40% - Ênfase2 16 3 2 3" xfId="17166"/>
    <cellStyle name="40% - Ênfase2 16 3 2 4" xfId="29256"/>
    <cellStyle name="40% - Ênfase2 16 3 2 5" xfId="43396"/>
    <cellStyle name="40% - Ênfase2 16 3 3" xfId="7072"/>
    <cellStyle name="40% - Ênfase2 16 3 3 2" xfId="13131"/>
    <cellStyle name="40% - Ênfase2 16 3 3 2 2" xfId="25251"/>
    <cellStyle name="40% - Ênfase2 16 3 3 2 3" xfId="37340"/>
    <cellStyle name="40% - Ênfase2 16 3 3 2 4" xfId="53698"/>
    <cellStyle name="40% - Ênfase2 16 3 3 3" xfId="19191"/>
    <cellStyle name="40% - Ênfase2 16 3 3 4" xfId="31281"/>
    <cellStyle name="40% - Ênfase2 16 3 3 5" xfId="45421"/>
    <cellStyle name="40% - Ênfase2 16 3 4" xfId="9076"/>
    <cellStyle name="40% - Ênfase2 16 3 4 2" xfId="21196"/>
    <cellStyle name="40% - Ênfase2 16 3 4 2 2" xfId="49630"/>
    <cellStyle name="40% - Ênfase2 16 3 4 3" xfId="33285"/>
    <cellStyle name="40% - Ênfase2 16 3 4 4" xfId="41353"/>
    <cellStyle name="40% - Ênfase2 16 3 5" xfId="15136"/>
    <cellStyle name="40% - Ênfase2 16 3 5 2" xfId="47582"/>
    <cellStyle name="40% - Ênfase2 16 3 6" xfId="27251"/>
    <cellStyle name="40% - Ênfase2 16 3 7" xfId="39341"/>
    <cellStyle name="40% - Ênfase2 16 3 8" xfId="3002"/>
    <cellStyle name="40% - Ênfase2 16 4" xfId="1989"/>
    <cellStyle name="40% - Ênfase2 16 4 2" xfId="6080"/>
    <cellStyle name="40% - Ênfase2 16 4 2 2" xfId="12139"/>
    <cellStyle name="40% - Ênfase2 16 4 2 2 2" xfId="24259"/>
    <cellStyle name="40% - Ênfase2 16 4 2 2 3" xfId="36348"/>
    <cellStyle name="40% - Ênfase2 16 4 2 2 4" xfId="52706"/>
    <cellStyle name="40% - Ênfase2 16 4 2 3" xfId="18199"/>
    <cellStyle name="40% - Ênfase2 16 4 2 4" xfId="30289"/>
    <cellStyle name="40% - Ênfase2 16 4 2 5" xfId="44429"/>
    <cellStyle name="40% - Ênfase2 16 4 3" xfId="8080"/>
    <cellStyle name="40% - Ênfase2 16 4 3 2" xfId="14139"/>
    <cellStyle name="40% - Ênfase2 16 4 3 2 2" xfId="26259"/>
    <cellStyle name="40% - Ênfase2 16 4 3 2 3" xfId="38348"/>
    <cellStyle name="40% - Ênfase2 16 4 3 2 4" xfId="54706"/>
    <cellStyle name="40% - Ênfase2 16 4 3 3" xfId="20199"/>
    <cellStyle name="40% - Ênfase2 16 4 3 4" xfId="32289"/>
    <cellStyle name="40% - Ênfase2 16 4 3 5" xfId="46429"/>
    <cellStyle name="40% - Ênfase2 16 4 4" xfId="10109"/>
    <cellStyle name="40% - Ênfase2 16 4 4 2" xfId="22229"/>
    <cellStyle name="40% - Ênfase2 16 4 4 2 2" xfId="50673"/>
    <cellStyle name="40% - Ênfase2 16 4 4 3" xfId="34318"/>
    <cellStyle name="40% - Ênfase2 16 4 4 4" xfId="42396"/>
    <cellStyle name="40% - Ênfase2 16 4 5" xfId="16169"/>
    <cellStyle name="40% - Ênfase2 16 4 5 2" xfId="48624"/>
    <cellStyle name="40% - Ênfase2 16 4 6" xfId="28259"/>
    <cellStyle name="40% - Ênfase2 16 4 7" xfId="40349"/>
    <cellStyle name="40% - Ênfase2 16 4 8" xfId="4047"/>
    <cellStyle name="40% - Ênfase2 16 5" xfId="4544"/>
    <cellStyle name="40% - Ênfase2 16 5 2" xfId="10604"/>
    <cellStyle name="40% - Ênfase2 16 5 2 2" xfId="22724"/>
    <cellStyle name="40% - Ênfase2 16 5 2 3" xfId="34813"/>
    <cellStyle name="40% - Ênfase2 16 5 2 4" xfId="51170"/>
    <cellStyle name="40% - Ênfase2 16 5 3" xfId="16664"/>
    <cellStyle name="40% - Ênfase2 16 5 4" xfId="28754"/>
    <cellStyle name="40% - Ênfase2 16 5 5" xfId="42893"/>
    <cellStyle name="40% - Ênfase2 16 6" xfId="6574"/>
    <cellStyle name="40% - Ênfase2 16 6 2" xfId="12633"/>
    <cellStyle name="40% - Ênfase2 16 6 2 2" xfId="24753"/>
    <cellStyle name="40% - Ênfase2 16 6 2 3" xfId="36842"/>
    <cellStyle name="40% - Ênfase2 16 6 2 4" xfId="53200"/>
    <cellStyle name="40% - Ênfase2 16 6 3" xfId="18693"/>
    <cellStyle name="40% - Ênfase2 16 6 4" xfId="30783"/>
    <cellStyle name="40% - Ênfase2 16 6 5" xfId="44923"/>
    <cellStyle name="40% - Ênfase2 16 7" xfId="8574"/>
    <cellStyle name="40% - Ênfase2 16 7 2" xfId="20694"/>
    <cellStyle name="40% - Ênfase2 16 7 2 2" xfId="49123"/>
    <cellStyle name="40% - Ênfase2 16 7 3" xfId="32783"/>
    <cellStyle name="40% - Ênfase2 16 7 4" xfId="40846"/>
    <cellStyle name="40% - Ênfase2 16 8" xfId="14634"/>
    <cellStyle name="40% - Ênfase2 16 8 2" xfId="47076"/>
    <cellStyle name="40% - Ênfase2 16 9" xfId="26753"/>
    <cellStyle name="40% - Ênfase2 17" xfId="366"/>
    <cellStyle name="40% - Ênfase2 17 10" xfId="38845"/>
    <cellStyle name="40% - Ênfase2 17 11" xfId="2497"/>
    <cellStyle name="40% - Ênfase2 17 2" xfId="1449"/>
    <cellStyle name="40% - Ênfase2 17 2 2" xfId="5546"/>
    <cellStyle name="40% - Ênfase2 17 2 2 2" xfId="11605"/>
    <cellStyle name="40% - Ênfase2 17 2 2 2 2" xfId="23725"/>
    <cellStyle name="40% - Ênfase2 17 2 2 2 3" xfId="35814"/>
    <cellStyle name="40% - Ênfase2 17 2 2 2 4" xfId="52172"/>
    <cellStyle name="40% - Ênfase2 17 2 2 3" xfId="17665"/>
    <cellStyle name="40% - Ênfase2 17 2 2 4" xfId="29755"/>
    <cellStyle name="40% - Ênfase2 17 2 2 5" xfId="43895"/>
    <cellStyle name="40% - Ênfase2 17 2 3" xfId="7570"/>
    <cellStyle name="40% - Ênfase2 17 2 3 2" xfId="13629"/>
    <cellStyle name="40% - Ênfase2 17 2 3 2 2" xfId="25749"/>
    <cellStyle name="40% - Ênfase2 17 2 3 2 3" xfId="37838"/>
    <cellStyle name="40% - Ênfase2 17 2 3 2 4" xfId="54196"/>
    <cellStyle name="40% - Ênfase2 17 2 3 3" xfId="19689"/>
    <cellStyle name="40% - Ênfase2 17 2 3 4" xfId="31779"/>
    <cellStyle name="40% - Ênfase2 17 2 3 5" xfId="45919"/>
    <cellStyle name="40% - Ênfase2 17 2 4" xfId="9575"/>
    <cellStyle name="40% - Ênfase2 17 2 4 2" xfId="21695"/>
    <cellStyle name="40% - Ênfase2 17 2 4 2 2" xfId="50138"/>
    <cellStyle name="40% - Ênfase2 17 2 4 3" xfId="33784"/>
    <cellStyle name="40% - Ênfase2 17 2 4 4" xfId="41861"/>
    <cellStyle name="40% - Ênfase2 17 2 5" xfId="15635"/>
    <cellStyle name="40% - Ênfase2 17 2 5 2" xfId="48089"/>
    <cellStyle name="40% - Ênfase2 17 2 6" xfId="27749"/>
    <cellStyle name="40% - Ênfase2 17 2 7" xfId="39839"/>
    <cellStyle name="40% - Ênfase2 17 2 8" xfId="3511"/>
    <cellStyle name="40% - Ênfase2 17 3" xfId="939"/>
    <cellStyle name="40% - Ênfase2 17 3 2" xfId="5049"/>
    <cellStyle name="40% - Ênfase2 17 3 2 2" xfId="11108"/>
    <cellStyle name="40% - Ênfase2 17 3 2 2 2" xfId="23228"/>
    <cellStyle name="40% - Ênfase2 17 3 2 2 3" xfId="35317"/>
    <cellStyle name="40% - Ênfase2 17 3 2 2 4" xfId="51675"/>
    <cellStyle name="40% - Ênfase2 17 3 2 3" xfId="17168"/>
    <cellStyle name="40% - Ênfase2 17 3 2 4" xfId="29258"/>
    <cellStyle name="40% - Ênfase2 17 3 2 5" xfId="43398"/>
    <cellStyle name="40% - Ênfase2 17 3 3" xfId="7074"/>
    <cellStyle name="40% - Ênfase2 17 3 3 2" xfId="13133"/>
    <cellStyle name="40% - Ênfase2 17 3 3 2 2" xfId="25253"/>
    <cellStyle name="40% - Ênfase2 17 3 3 2 3" xfId="37342"/>
    <cellStyle name="40% - Ênfase2 17 3 3 2 4" xfId="53700"/>
    <cellStyle name="40% - Ênfase2 17 3 3 3" xfId="19193"/>
    <cellStyle name="40% - Ênfase2 17 3 3 4" xfId="31283"/>
    <cellStyle name="40% - Ênfase2 17 3 3 5" xfId="45423"/>
    <cellStyle name="40% - Ênfase2 17 3 4" xfId="9078"/>
    <cellStyle name="40% - Ênfase2 17 3 4 2" xfId="21198"/>
    <cellStyle name="40% - Ênfase2 17 3 4 2 2" xfId="49632"/>
    <cellStyle name="40% - Ênfase2 17 3 4 3" xfId="33287"/>
    <cellStyle name="40% - Ênfase2 17 3 4 4" xfId="41355"/>
    <cellStyle name="40% - Ênfase2 17 3 5" xfId="15138"/>
    <cellStyle name="40% - Ênfase2 17 3 5 2" xfId="47584"/>
    <cellStyle name="40% - Ênfase2 17 3 6" xfId="27253"/>
    <cellStyle name="40% - Ênfase2 17 3 7" xfId="39343"/>
    <cellStyle name="40% - Ênfase2 17 3 8" xfId="3004"/>
    <cellStyle name="40% - Ênfase2 17 4" xfId="1991"/>
    <cellStyle name="40% - Ênfase2 17 4 2" xfId="6082"/>
    <cellStyle name="40% - Ênfase2 17 4 2 2" xfId="12141"/>
    <cellStyle name="40% - Ênfase2 17 4 2 2 2" xfId="24261"/>
    <cellStyle name="40% - Ênfase2 17 4 2 2 3" xfId="36350"/>
    <cellStyle name="40% - Ênfase2 17 4 2 2 4" xfId="52708"/>
    <cellStyle name="40% - Ênfase2 17 4 2 3" xfId="18201"/>
    <cellStyle name="40% - Ênfase2 17 4 2 4" xfId="30291"/>
    <cellStyle name="40% - Ênfase2 17 4 2 5" xfId="44431"/>
    <cellStyle name="40% - Ênfase2 17 4 3" xfId="8082"/>
    <cellStyle name="40% - Ênfase2 17 4 3 2" xfId="14141"/>
    <cellStyle name="40% - Ênfase2 17 4 3 2 2" xfId="26261"/>
    <cellStyle name="40% - Ênfase2 17 4 3 2 3" xfId="38350"/>
    <cellStyle name="40% - Ênfase2 17 4 3 2 4" xfId="54708"/>
    <cellStyle name="40% - Ênfase2 17 4 3 3" xfId="20201"/>
    <cellStyle name="40% - Ênfase2 17 4 3 4" xfId="32291"/>
    <cellStyle name="40% - Ênfase2 17 4 3 5" xfId="46431"/>
    <cellStyle name="40% - Ênfase2 17 4 4" xfId="10111"/>
    <cellStyle name="40% - Ênfase2 17 4 4 2" xfId="22231"/>
    <cellStyle name="40% - Ênfase2 17 4 4 2 2" xfId="50675"/>
    <cellStyle name="40% - Ênfase2 17 4 4 3" xfId="34320"/>
    <cellStyle name="40% - Ênfase2 17 4 4 4" xfId="42398"/>
    <cellStyle name="40% - Ênfase2 17 4 5" xfId="16171"/>
    <cellStyle name="40% - Ênfase2 17 4 5 2" xfId="48626"/>
    <cellStyle name="40% - Ênfase2 17 4 6" xfId="28261"/>
    <cellStyle name="40% - Ênfase2 17 4 7" xfId="40351"/>
    <cellStyle name="40% - Ênfase2 17 4 8" xfId="4049"/>
    <cellStyle name="40% - Ênfase2 17 5" xfId="4546"/>
    <cellStyle name="40% - Ênfase2 17 5 2" xfId="10606"/>
    <cellStyle name="40% - Ênfase2 17 5 2 2" xfId="22726"/>
    <cellStyle name="40% - Ênfase2 17 5 2 3" xfId="34815"/>
    <cellStyle name="40% - Ênfase2 17 5 2 4" xfId="51172"/>
    <cellStyle name="40% - Ênfase2 17 5 3" xfId="16666"/>
    <cellStyle name="40% - Ênfase2 17 5 4" xfId="28756"/>
    <cellStyle name="40% - Ênfase2 17 5 5" xfId="42895"/>
    <cellStyle name="40% - Ênfase2 17 6" xfId="6576"/>
    <cellStyle name="40% - Ênfase2 17 6 2" xfId="12635"/>
    <cellStyle name="40% - Ênfase2 17 6 2 2" xfId="24755"/>
    <cellStyle name="40% - Ênfase2 17 6 2 3" xfId="36844"/>
    <cellStyle name="40% - Ênfase2 17 6 2 4" xfId="53202"/>
    <cellStyle name="40% - Ênfase2 17 6 3" xfId="18695"/>
    <cellStyle name="40% - Ênfase2 17 6 4" xfId="30785"/>
    <cellStyle name="40% - Ênfase2 17 6 5" xfId="44925"/>
    <cellStyle name="40% - Ênfase2 17 7" xfId="8576"/>
    <cellStyle name="40% - Ênfase2 17 7 2" xfId="20696"/>
    <cellStyle name="40% - Ênfase2 17 7 2 2" xfId="49125"/>
    <cellStyle name="40% - Ênfase2 17 7 3" xfId="32785"/>
    <cellStyle name="40% - Ênfase2 17 7 4" xfId="40848"/>
    <cellStyle name="40% - Ênfase2 17 8" xfId="14636"/>
    <cellStyle name="40% - Ênfase2 17 8 2" xfId="47078"/>
    <cellStyle name="40% - Ênfase2 17 9" xfId="26755"/>
    <cellStyle name="40% - Ênfase2 18" xfId="315"/>
    <cellStyle name="40% - Ênfase2 18 10" xfId="38799"/>
    <cellStyle name="40% - Ênfase2 18 11" xfId="2450"/>
    <cellStyle name="40% - Ênfase2 18 2" xfId="1402"/>
    <cellStyle name="40% - Ênfase2 18 2 2" xfId="5499"/>
    <cellStyle name="40% - Ênfase2 18 2 2 2" xfId="11558"/>
    <cellStyle name="40% - Ênfase2 18 2 2 2 2" xfId="23678"/>
    <cellStyle name="40% - Ênfase2 18 2 2 2 3" xfId="35767"/>
    <cellStyle name="40% - Ênfase2 18 2 2 2 4" xfId="52125"/>
    <cellStyle name="40% - Ênfase2 18 2 2 3" xfId="17618"/>
    <cellStyle name="40% - Ênfase2 18 2 2 4" xfId="29708"/>
    <cellStyle name="40% - Ênfase2 18 2 2 5" xfId="43848"/>
    <cellStyle name="40% - Ênfase2 18 2 3" xfId="7524"/>
    <cellStyle name="40% - Ênfase2 18 2 3 2" xfId="13583"/>
    <cellStyle name="40% - Ênfase2 18 2 3 2 2" xfId="25703"/>
    <cellStyle name="40% - Ênfase2 18 2 3 2 3" xfId="37792"/>
    <cellStyle name="40% - Ênfase2 18 2 3 2 4" xfId="54150"/>
    <cellStyle name="40% - Ênfase2 18 2 3 3" xfId="19643"/>
    <cellStyle name="40% - Ênfase2 18 2 3 4" xfId="31733"/>
    <cellStyle name="40% - Ênfase2 18 2 3 5" xfId="45873"/>
    <cellStyle name="40% - Ênfase2 18 2 4" xfId="9528"/>
    <cellStyle name="40% - Ênfase2 18 2 4 2" xfId="21648"/>
    <cellStyle name="40% - Ênfase2 18 2 4 2 2" xfId="50091"/>
    <cellStyle name="40% - Ênfase2 18 2 4 3" xfId="33737"/>
    <cellStyle name="40% - Ênfase2 18 2 4 4" xfId="41814"/>
    <cellStyle name="40% - Ênfase2 18 2 5" xfId="15588"/>
    <cellStyle name="40% - Ênfase2 18 2 5 2" xfId="48042"/>
    <cellStyle name="40% - Ênfase2 18 2 6" xfId="27703"/>
    <cellStyle name="40% - Ênfase2 18 2 7" xfId="39793"/>
    <cellStyle name="40% - Ênfase2 18 2 8" xfId="3464"/>
    <cellStyle name="40% - Ênfase2 18 3" xfId="893"/>
    <cellStyle name="40% - Ênfase2 18 3 2" xfId="5003"/>
    <cellStyle name="40% - Ênfase2 18 3 2 2" xfId="11062"/>
    <cellStyle name="40% - Ênfase2 18 3 2 2 2" xfId="23182"/>
    <cellStyle name="40% - Ênfase2 18 3 2 2 3" xfId="35271"/>
    <cellStyle name="40% - Ênfase2 18 3 2 2 4" xfId="51629"/>
    <cellStyle name="40% - Ênfase2 18 3 2 3" xfId="17122"/>
    <cellStyle name="40% - Ênfase2 18 3 2 4" xfId="29212"/>
    <cellStyle name="40% - Ênfase2 18 3 2 5" xfId="43352"/>
    <cellStyle name="40% - Ênfase2 18 3 3" xfId="7028"/>
    <cellStyle name="40% - Ênfase2 18 3 3 2" xfId="13087"/>
    <cellStyle name="40% - Ênfase2 18 3 3 2 2" xfId="25207"/>
    <cellStyle name="40% - Ênfase2 18 3 3 2 3" xfId="37296"/>
    <cellStyle name="40% - Ênfase2 18 3 3 2 4" xfId="53654"/>
    <cellStyle name="40% - Ênfase2 18 3 3 3" xfId="19147"/>
    <cellStyle name="40% - Ênfase2 18 3 3 4" xfId="31237"/>
    <cellStyle name="40% - Ênfase2 18 3 3 5" xfId="45377"/>
    <cellStyle name="40% - Ênfase2 18 3 4" xfId="9032"/>
    <cellStyle name="40% - Ênfase2 18 3 4 2" xfId="21152"/>
    <cellStyle name="40% - Ênfase2 18 3 4 2 2" xfId="49586"/>
    <cellStyle name="40% - Ênfase2 18 3 4 3" xfId="33241"/>
    <cellStyle name="40% - Ênfase2 18 3 4 4" xfId="41309"/>
    <cellStyle name="40% - Ênfase2 18 3 5" xfId="15092"/>
    <cellStyle name="40% - Ênfase2 18 3 5 2" xfId="47538"/>
    <cellStyle name="40% - Ênfase2 18 3 6" xfId="27207"/>
    <cellStyle name="40% - Ênfase2 18 3 7" xfId="39297"/>
    <cellStyle name="40% - Ênfase2 18 3 8" xfId="2958"/>
    <cellStyle name="40% - Ênfase2 18 4" xfId="1945"/>
    <cellStyle name="40% - Ênfase2 18 4 2" xfId="6036"/>
    <cellStyle name="40% - Ênfase2 18 4 2 2" xfId="12095"/>
    <cellStyle name="40% - Ênfase2 18 4 2 2 2" xfId="24215"/>
    <cellStyle name="40% - Ênfase2 18 4 2 2 3" xfId="36304"/>
    <cellStyle name="40% - Ênfase2 18 4 2 2 4" xfId="52662"/>
    <cellStyle name="40% - Ênfase2 18 4 2 3" xfId="18155"/>
    <cellStyle name="40% - Ênfase2 18 4 2 4" xfId="30245"/>
    <cellStyle name="40% - Ênfase2 18 4 2 5" xfId="44385"/>
    <cellStyle name="40% - Ênfase2 18 4 3" xfId="8036"/>
    <cellStyle name="40% - Ênfase2 18 4 3 2" xfId="14095"/>
    <cellStyle name="40% - Ênfase2 18 4 3 2 2" xfId="26215"/>
    <cellStyle name="40% - Ênfase2 18 4 3 2 3" xfId="38304"/>
    <cellStyle name="40% - Ênfase2 18 4 3 2 4" xfId="54662"/>
    <cellStyle name="40% - Ênfase2 18 4 3 3" xfId="20155"/>
    <cellStyle name="40% - Ênfase2 18 4 3 4" xfId="32245"/>
    <cellStyle name="40% - Ênfase2 18 4 3 5" xfId="46385"/>
    <cellStyle name="40% - Ênfase2 18 4 4" xfId="10065"/>
    <cellStyle name="40% - Ênfase2 18 4 4 2" xfId="22185"/>
    <cellStyle name="40% - Ênfase2 18 4 4 2 2" xfId="50629"/>
    <cellStyle name="40% - Ênfase2 18 4 4 3" xfId="34274"/>
    <cellStyle name="40% - Ênfase2 18 4 4 4" xfId="42352"/>
    <cellStyle name="40% - Ênfase2 18 4 5" xfId="16125"/>
    <cellStyle name="40% - Ênfase2 18 4 5 2" xfId="48580"/>
    <cellStyle name="40% - Ênfase2 18 4 6" xfId="28215"/>
    <cellStyle name="40% - Ênfase2 18 4 7" xfId="40305"/>
    <cellStyle name="40% - Ênfase2 18 4 8" xfId="4003"/>
    <cellStyle name="40% - Ênfase2 18 5" xfId="4499"/>
    <cellStyle name="40% - Ênfase2 18 5 2" xfId="10559"/>
    <cellStyle name="40% - Ênfase2 18 5 2 2" xfId="22679"/>
    <cellStyle name="40% - Ênfase2 18 5 2 3" xfId="34768"/>
    <cellStyle name="40% - Ênfase2 18 5 2 4" xfId="51125"/>
    <cellStyle name="40% - Ênfase2 18 5 3" xfId="16619"/>
    <cellStyle name="40% - Ênfase2 18 5 4" xfId="28709"/>
    <cellStyle name="40% - Ênfase2 18 5 5" xfId="42848"/>
    <cellStyle name="40% - Ênfase2 18 6" xfId="6530"/>
    <cellStyle name="40% - Ênfase2 18 6 2" xfId="12589"/>
    <cellStyle name="40% - Ênfase2 18 6 2 2" xfId="24709"/>
    <cellStyle name="40% - Ênfase2 18 6 2 3" xfId="36798"/>
    <cellStyle name="40% - Ênfase2 18 6 2 4" xfId="53156"/>
    <cellStyle name="40% - Ênfase2 18 6 3" xfId="18649"/>
    <cellStyle name="40% - Ênfase2 18 6 4" xfId="30739"/>
    <cellStyle name="40% - Ênfase2 18 6 5" xfId="44879"/>
    <cellStyle name="40% - Ênfase2 18 7" xfId="8529"/>
    <cellStyle name="40% - Ênfase2 18 7 2" xfId="20649"/>
    <cellStyle name="40% - Ênfase2 18 7 2 2" xfId="49077"/>
    <cellStyle name="40% - Ênfase2 18 7 3" xfId="32738"/>
    <cellStyle name="40% - Ênfase2 18 7 4" xfId="40800"/>
    <cellStyle name="40% - Ênfase2 18 8" xfId="14589"/>
    <cellStyle name="40% - Ênfase2 18 8 2" xfId="47031"/>
    <cellStyle name="40% - Ênfase2 18 9" xfId="26709"/>
    <cellStyle name="40% - Ênfase2 19" xfId="369"/>
    <cellStyle name="40% - Ênfase2 19 10" xfId="38847"/>
    <cellStyle name="40% - Ênfase2 19 11" xfId="2499"/>
    <cellStyle name="40% - Ênfase2 19 2" xfId="1451"/>
    <cellStyle name="40% - Ênfase2 19 2 2" xfId="5548"/>
    <cellStyle name="40% - Ênfase2 19 2 2 2" xfId="11607"/>
    <cellStyle name="40% - Ênfase2 19 2 2 2 2" xfId="23727"/>
    <cellStyle name="40% - Ênfase2 19 2 2 2 3" xfId="35816"/>
    <cellStyle name="40% - Ênfase2 19 2 2 2 4" xfId="52174"/>
    <cellStyle name="40% - Ênfase2 19 2 2 3" xfId="17667"/>
    <cellStyle name="40% - Ênfase2 19 2 2 4" xfId="29757"/>
    <cellStyle name="40% - Ênfase2 19 2 2 5" xfId="43897"/>
    <cellStyle name="40% - Ênfase2 19 2 3" xfId="7572"/>
    <cellStyle name="40% - Ênfase2 19 2 3 2" xfId="13631"/>
    <cellStyle name="40% - Ênfase2 19 2 3 2 2" xfId="25751"/>
    <cellStyle name="40% - Ênfase2 19 2 3 2 3" xfId="37840"/>
    <cellStyle name="40% - Ênfase2 19 2 3 2 4" xfId="54198"/>
    <cellStyle name="40% - Ênfase2 19 2 3 3" xfId="19691"/>
    <cellStyle name="40% - Ênfase2 19 2 3 4" xfId="31781"/>
    <cellStyle name="40% - Ênfase2 19 2 3 5" xfId="45921"/>
    <cellStyle name="40% - Ênfase2 19 2 4" xfId="9577"/>
    <cellStyle name="40% - Ênfase2 19 2 4 2" xfId="21697"/>
    <cellStyle name="40% - Ênfase2 19 2 4 2 2" xfId="50140"/>
    <cellStyle name="40% - Ênfase2 19 2 4 3" xfId="33786"/>
    <cellStyle name="40% - Ênfase2 19 2 4 4" xfId="41863"/>
    <cellStyle name="40% - Ênfase2 19 2 5" xfId="15637"/>
    <cellStyle name="40% - Ênfase2 19 2 5 2" xfId="48091"/>
    <cellStyle name="40% - Ênfase2 19 2 6" xfId="27751"/>
    <cellStyle name="40% - Ênfase2 19 2 7" xfId="39841"/>
    <cellStyle name="40% - Ênfase2 19 2 8" xfId="3513"/>
    <cellStyle name="40% - Ênfase2 19 3" xfId="941"/>
    <cellStyle name="40% - Ênfase2 19 3 2" xfId="5051"/>
    <cellStyle name="40% - Ênfase2 19 3 2 2" xfId="11110"/>
    <cellStyle name="40% - Ênfase2 19 3 2 2 2" xfId="23230"/>
    <cellStyle name="40% - Ênfase2 19 3 2 2 3" xfId="35319"/>
    <cellStyle name="40% - Ênfase2 19 3 2 2 4" xfId="51677"/>
    <cellStyle name="40% - Ênfase2 19 3 2 3" xfId="17170"/>
    <cellStyle name="40% - Ênfase2 19 3 2 4" xfId="29260"/>
    <cellStyle name="40% - Ênfase2 19 3 2 5" xfId="43400"/>
    <cellStyle name="40% - Ênfase2 19 3 3" xfId="7076"/>
    <cellStyle name="40% - Ênfase2 19 3 3 2" xfId="13135"/>
    <cellStyle name="40% - Ênfase2 19 3 3 2 2" xfId="25255"/>
    <cellStyle name="40% - Ênfase2 19 3 3 2 3" xfId="37344"/>
    <cellStyle name="40% - Ênfase2 19 3 3 2 4" xfId="53702"/>
    <cellStyle name="40% - Ênfase2 19 3 3 3" xfId="19195"/>
    <cellStyle name="40% - Ênfase2 19 3 3 4" xfId="31285"/>
    <cellStyle name="40% - Ênfase2 19 3 3 5" xfId="45425"/>
    <cellStyle name="40% - Ênfase2 19 3 4" xfId="9080"/>
    <cellStyle name="40% - Ênfase2 19 3 4 2" xfId="21200"/>
    <cellStyle name="40% - Ênfase2 19 3 4 2 2" xfId="49634"/>
    <cellStyle name="40% - Ênfase2 19 3 4 3" xfId="33289"/>
    <cellStyle name="40% - Ênfase2 19 3 4 4" xfId="41357"/>
    <cellStyle name="40% - Ênfase2 19 3 5" xfId="15140"/>
    <cellStyle name="40% - Ênfase2 19 3 5 2" xfId="47586"/>
    <cellStyle name="40% - Ênfase2 19 3 6" xfId="27255"/>
    <cellStyle name="40% - Ênfase2 19 3 7" xfId="39345"/>
    <cellStyle name="40% - Ênfase2 19 3 8" xfId="3006"/>
    <cellStyle name="40% - Ênfase2 19 4" xfId="1993"/>
    <cellStyle name="40% - Ênfase2 19 4 2" xfId="6084"/>
    <cellStyle name="40% - Ênfase2 19 4 2 2" xfId="12143"/>
    <cellStyle name="40% - Ênfase2 19 4 2 2 2" xfId="24263"/>
    <cellStyle name="40% - Ênfase2 19 4 2 2 3" xfId="36352"/>
    <cellStyle name="40% - Ênfase2 19 4 2 2 4" xfId="52710"/>
    <cellStyle name="40% - Ênfase2 19 4 2 3" xfId="18203"/>
    <cellStyle name="40% - Ênfase2 19 4 2 4" xfId="30293"/>
    <cellStyle name="40% - Ênfase2 19 4 2 5" xfId="44433"/>
    <cellStyle name="40% - Ênfase2 19 4 3" xfId="8084"/>
    <cellStyle name="40% - Ênfase2 19 4 3 2" xfId="14143"/>
    <cellStyle name="40% - Ênfase2 19 4 3 2 2" xfId="26263"/>
    <cellStyle name="40% - Ênfase2 19 4 3 2 3" xfId="38352"/>
    <cellStyle name="40% - Ênfase2 19 4 3 2 4" xfId="54710"/>
    <cellStyle name="40% - Ênfase2 19 4 3 3" xfId="20203"/>
    <cellStyle name="40% - Ênfase2 19 4 3 4" xfId="32293"/>
    <cellStyle name="40% - Ênfase2 19 4 3 5" xfId="46433"/>
    <cellStyle name="40% - Ênfase2 19 4 4" xfId="10113"/>
    <cellStyle name="40% - Ênfase2 19 4 4 2" xfId="22233"/>
    <cellStyle name="40% - Ênfase2 19 4 4 2 2" xfId="50677"/>
    <cellStyle name="40% - Ênfase2 19 4 4 3" xfId="34322"/>
    <cellStyle name="40% - Ênfase2 19 4 4 4" xfId="42400"/>
    <cellStyle name="40% - Ênfase2 19 4 5" xfId="16173"/>
    <cellStyle name="40% - Ênfase2 19 4 5 2" xfId="48628"/>
    <cellStyle name="40% - Ênfase2 19 4 6" xfId="28263"/>
    <cellStyle name="40% - Ênfase2 19 4 7" xfId="40353"/>
    <cellStyle name="40% - Ênfase2 19 4 8" xfId="4051"/>
    <cellStyle name="40% - Ênfase2 19 5" xfId="4548"/>
    <cellStyle name="40% - Ênfase2 19 5 2" xfId="10608"/>
    <cellStyle name="40% - Ênfase2 19 5 2 2" xfId="22728"/>
    <cellStyle name="40% - Ênfase2 19 5 2 3" xfId="34817"/>
    <cellStyle name="40% - Ênfase2 19 5 2 4" xfId="51174"/>
    <cellStyle name="40% - Ênfase2 19 5 3" xfId="16668"/>
    <cellStyle name="40% - Ênfase2 19 5 4" xfId="28758"/>
    <cellStyle name="40% - Ênfase2 19 5 5" xfId="42897"/>
    <cellStyle name="40% - Ênfase2 19 6" xfId="6578"/>
    <cellStyle name="40% - Ênfase2 19 6 2" xfId="12637"/>
    <cellStyle name="40% - Ênfase2 19 6 2 2" xfId="24757"/>
    <cellStyle name="40% - Ênfase2 19 6 2 3" xfId="36846"/>
    <cellStyle name="40% - Ênfase2 19 6 2 4" xfId="53204"/>
    <cellStyle name="40% - Ênfase2 19 6 3" xfId="18697"/>
    <cellStyle name="40% - Ênfase2 19 6 4" xfId="30787"/>
    <cellStyle name="40% - Ênfase2 19 6 5" xfId="44927"/>
    <cellStyle name="40% - Ênfase2 19 7" xfId="8578"/>
    <cellStyle name="40% - Ênfase2 19 7 2" xfId="20698"/>
    <cellStyle name="40% - Ênfase2 19 7 2 2" xfId="49127"/>
    <cellStyle name="40% - Ênfase2 19 7 3" xfId="32787"/>
    <cellStyle name="40% - Ênfase2 19 7 4" xfId="40850"/>
    <cellStyle name="40% - Ênfase2 19 8" xfId="14638"/>
    <cellStyle name="40% - Ênfase2 19 8 2" xfId="47080"/>
    <cellStyle name="40% - Ênfase2 19 9" xfId="26757"/>
    <cellStyle name="40% - Ênfase2 2" xfId="371"/>
    <cellStyle name="40% - Ênfase2 2 10" xfId="26759"/>
    <cellStyle name="40% - Ênfase2 2 11" xfId="38849"/>
    <cellStyle name="40% - Ênfase2 2 12" xfId="2501"/>
    <cellStyle name="40% - Ênfase2 2 2" xfId="373"/>
    <cellStyle name="40% - Ênfase2 2 2 10" xfId="38851"/>
    <cellStyle name="40% - Ênfase2 2 2 11" xfId="2503"/>
    <cellStyle name="40% - Ênfase2 2 2 2" xfId="1455"/>
    <cellStyle name="40% - Ênfase2 2 2 2 2" xfId="5552"/>
    <cellStyle name="40% - Ênfase2 2 2 2 2 2" xfId="11611"/>
    <cellStyle name="40% - Ênfase2 2 2 2 2 2 2" xfId="23731"/>
    <cellStyle name="40% - Ênfase2 2 2 2 2 2 3" xfId="35820"/>
    <cellStyle name="40% - Ênfase2 2 2 2 2 2 4" xfId="52178"/>
    <cellStyle name="40% - Ênfase2 2 2 2 2 3" xfId="17671"/>
    <cellStyle name="40% - Ênfase2 2 2 2 2 4" xfId="29761"/>
    <cellStyle name="40% - Ênfase2 2 2 2 2 5" xfId="43901"/>
    <cellStyle name="40% - Ênfase2 2 2 2 3" xfId="7576"/>
    <cellStyle name="40% - Ênfase2 2 2 2 3 2" xfId="13635"/>
    <cellStyle name="40% - Ênfase2 2 2 2 3 2 2" xfId="25755"/>
    <cellStyle name="40% - Ênfase2 2 2 2 3 2 3" xfId="37844"/>
    <cellStyle name="40% - Ênfase2 2 2 2 3 2 4" xfId="54202"/>
    <cellStyle name="40% - Ênfase2 2 2 2 3 3" xfId="19695"/>
    <cellStyle name="40% - Ênfase2 2 2 2 3 4" xfId="31785"/>
    <cellStyle name="40% - Ênfase2 2 2 2 3 5" xfId="45925"/>
    <cellStyle name="40% - Ênfase2 2 2 2 4" xfId="9581"/>
    <cellStyle name="40% - Ênfase2 2 2 2 4 2" xfId="21701"/>
    <cellStyle name="40% - Ênfase2 2 2 2 4 2 2" xfId="50144"/>
    <cellStyle name="40% - Ênfase2 2 2 2 4 3" xfId="33790"/>
    <cellStyle name="40% - Ênfase2 2 2 2 4 4" xfId="41867"/>
    <cellStyle name="40% - Ênfase2 2 2 2 5" xfId="15641"/>
    <cellStyle name="40% - Ênfase2 2 2 2 5 2" xfId="48095"/>
    <cellStyle name="40% - Ênfase2 2 2 2 6" xfId="27755"/>
    <cellStyle name="40% - Ênfase2 2 2 2 7" xfId="39845"/>
    <cellStyle name="40% - Ênfase2 2 2 2 8" xfId="3517"/>
    <cellStyle name="40% - Ênfase2 2 2 3" xfId="945"/>
    <cellStyle name="40% - Ênfase2 2 2 3 2" xfId="5055"/>
    <cellStyle name="40% - Ênfase2 2 2 3 2 2" xfId="11114"/>
    <cellStyle name="40% - Ênfase2 2 2 3 2 2 2" xfId="23234"/>
    <cellStyle name="40% - Ênfase2 2 2 3 2 2 3" xfId="35323"/>
    <cellStyle name="40% - Ênfase2 2 2 3 2 2 4" xfId="51681"/>
    <cellStyle name="40% - Ênfase2 2 2 3 2 3" xfId="17174"/>
    <cellStyle name="40% - Ênfase2 2 2 3 2 4" xfId="29264"/>
    <cellStyle name="40% - Ênfase2 2 2 3 2 5" xfId="43404"/>
    <cellStyle name="40% - Ênfase2 2 2 3 3" xfId="7080"/>
    <cellStyle name="40% - Ênfase2 2 2 3 3 2" xfId="13139"/>
    <cellStyle name="40% - Ênfase2 2 2 3 3 2 2" xfId="25259"/>
    <cellStyle name="40% - Ênfase2 2 2 3 3 2 3" xfId="37348"/>
    <cellStyle name="40% - Ênfase2 2 2 3 3 2 4" xfId="53706"/>
    <cellStyle name="40% - Ênfase2 2 2 3 3 3" xfId="19199"/>
    <cellStyle name="40% - Ênfase2 2 2 3 3 4" xfId="31289"/>
    <cellStyle name="40% - Ênfase2 2 2 3 3 5" xfId="45429"/>
    <cellStyle name="40% - Ênfase2 2 2 3 4" xfId="9084"/>
    <cellStyle name="40% - Ênfase2 2 2 3 4 2" xfId="21204"/>
    <cellStyle name="40% - Ênfase2 2 2 3 4 2 2" xfId="49638"/>
    <cellStyle name="40% - Ênfase2 2 2 3 4 3" xfId="33293"/>
    <cellStyle name="40% - Ênfase2 2 2 3 4 4" xfId="41361"/>
    <cellStyle name="40% - Ênfase2 2 2 3 5" xfId="15144"/>
    <cellStyle name="40% - Ênfase2 2 2 3 5 2" xfId="47590"/>
    <cellStyle name="40% - Ênfase2 2 2 3 6" xfId="27259"/>
    <cellStyle name="40% - Ênfase2 2 2 3 7" xfId="39349"/>
    <cellStyle name="40% - Ênfase2 2 2 3 8" xfId="3010"/>
    <cellStyle name="40% - Ênfase2 2 2 4" xfId="1997"/>
    <cellStyle name="40% - Ênfase2 2 2 4 2" xfId="6088"/>
    <cellStyle name="40% - Ênfase2 2 2 4 2 2" xfId="12147"/>
    <cellStyle name="40% - Ênfase2 2 2 4 2 2 2" xfId="24267"/>
    <cellStyle name="40% - Ênfase2 2 2 4 2 2 3" xfId="36356"/>
    <cellStyle name="40% - Ênfase2 2 2 4 2 2 4" xfId="52714"/>
    <cellStyle name="40% - Ênfase2 2 2 4 2 3" xfId="18207"/>
    <cellStyle name="40% - Ênfase2 2 2 4 2 4" xfId="30297"/>
    <cellStyle name="40% - Ênfase2 2 2 4 2 5" xfId="44437"/>
    <cellStyle name="40% - Ênfase2 2 2 4 3" xfId="8088"/>
    <cellStyle name="40% - Ênfase2 2 2 4 3 2" xfId="14147"/>
    <cellStyle name="40% - Ênfase2 2 2 4 3 2 2" xfId="26267"/>
    <cellStyle name="40% - Ênfase2 2 2 4 3 2 3" xfId="38356"/>
    <cellStyle name="40% - Ênfase2 2 2 4 3 2 4" xfId="54714"/>
    <cellStyle name="40% - Ênfase2 2 2 4 3 3" xfId="20207"/>
    <cellStyle name="40% - Ênfase2 2 2 4 3 4" xfId="32297"/>
    <cellStyle name="40% - Ênfase2 2 2 4 3 5" xfId="46437"/>
    <cellStyle name="40% - Ênfase2 2 2 4 4" xfId="10117"/>
    <cellStyle name="40% - Ênfase2 2 2 4 4 2" xfId="22237"/>
    <cellStyle name="40% - Ênfase2 2 2 4 4 2 2" xfId="50681"/>
    <cellStyle name="40% - Ênfase2 2 2 4 4 3" xfId="34326"/>
    <cellStyle name="40% - Ênfase2 2 2 4 4 4" xfId="42404"/>
    <cellStyle name="40% - Ênfase2 2 2 4 5" xfId="16177"/>
    <cellStyle name="40% - Ênfase2 2 2 4 5 2" xfId="48632"/>
    <cellStyle name="40% - Ênfase2 2 2 4 6" xfId="28267"/>
    <cellStyle name="40% - Ênfase2 2 2 4 7" xfId="40357"/>
    <cellStyle name="40% - Ênfase2 2 2 4 8" xfId="4055"/>
    <cellStyle name="40% - Ênfase2 2 2 5" xfId="4552"/>
    <cellStyle name="40% - Ênfase2 2 2 5 2" xfId="10612"/>
    <cellStyle name="40% - Ênfase2 2 2 5 2 2" xfId="22732"/>
    <cellStyle name="40% - Ênfase2 2 2 5 2 3" xfId="34821"/>
    <cellStyle name="40% - Ênfase2 2 2 5 2 4" xfId="51178"/>
    <cellStyle name="40% - Ênfase2 2 2 5 3" xfId="16672"/>
    <cellStyle name="40% - Ênfase2 2 2 5 4" xfId="28762"/>
    <cellStyle name="40% - Ênfase2 2 2 5 5" xfId="42901"/>
    <cellStyle name="40% - Ênfase2 2 2 6" xfId="6582"/>
    <cellStyle name="40% - Ênfase2 2 2 6 2" xfId="12641"/>
    <cellStyle name="40% - Ênfase2 2 2 6 2 2" xfId="24761"/>
    <cellStyle name="40% - Ênfase2 2 2 6 2 3" xfId="36850"/>
    <cellStyle name="40% - Ênfase2 2 2 6 2 4" xfId="53208"/>
    <cellStyle name="40% - Ênfase2 2 2 6 3" xfId="18701"/>
    <cellStyle name="40% - Ênfase2 2 2 6 4" xfId="30791"/>
    <cellStyle name="40% - Ênfase2 2 2 6 5" xfId="44931"/>
    <cellStyle name="40% - Ênfase2 2 2 7" xfId="8582"/>
    <cellStyle name="40% - Ênfase2 2 2 7 2" xfId="20702"/>
    <cellStyle name="40% - Ênfase2 2 2 7 2 2" xfId="49131"/>
    <cellStyle name="40% - Ênfase2 2 2 7 3" xfId="32791"/>
    <cellStyle name="40% - Ênfase2 2 2 7 4" xfId="40854"/>
    <cellStyle name="40% - Ênfase2 2 2 8" xfId="14642"/>
    <cellStyle name="40% - Ênfase2 2 2 8 2" xfId="47084"/>
    <cellStyle name="40% - Ênfase2 2 2 9" xfId="26761"/>
    <cellStyle name="40% - Ênfase2 2 3" xfId="1453"/>
    <cellStyle name="40% - Ênfase2 2 3 2" xfId="5550"/>
    <cellStyle name="40% - Ênfase2 2 3 2 2" xfId="11609"/>
    <cellStyle name="40% - Ênfase2 2 3 2 2 2" xfId="23729"/>
    <cellStyle name="40% - Ênfase2 2 3 2 2 3" xfId="35818"/>
    <cellStyle name="40% - Ênfase2 2 3 2 2 4" xfId="52176"/>
    <cellStyle name="40% - Ênfase2 2 3 2 3" xfId="17669"/>
    <cellStyle name="40% - Ênfase2 2 3 2 4" xfId="29759"/>
    <cellStyle name="40% - Ênfase2 2 3 2 5" xfId="43899"/>
    <cellStyle name="40% - Ênfase2 2 3 3" xfId="7574"/>
    <cellStyle name="40% - Ênfase2 2 3 3 2" xfId="13633"/>
    <cellStyle name="40% - Ênfase2 2 3 3 2 2" xfId="25753"/>
    <cellStyle name="40% - Ênfase2 2 3 3 2 3" xfId="37842"/>
    <cellStyle name="40% - Ênfase2 2 3 3 2 4" xfId="54200"/>
    <cellStyle name="40% - Ênfase2 2 3 3 3" xfId="19693"/>
    <cellStyle name="40% - Ênfase2 2 3 3 4" xfId="31783"/>
    <cellStyle name="40% - Ênfase2 2 3 3 5" xfId="45923"/>
    <cellStyle name="40% - Ênfase2 2 3 4" xfId="9579"/>
    <cellStyle name="40% - Ênfase2 2 3 4 2" xfId="21699"/>
    <cellStyle name="40% - Ênfase2 2 3 4 2 2" xfId="50142"/>
    <cellStyle name="40% - Ênfase2 2 3 4 3" xfId="33788"/>
    <cellStyle name="40% - Ênfase2 2 3 4 4" xfId="41865"/>
    <cellStyle name="40% - Ênfase2 2 3 5" xfId="15639"/>
    <cellStyle name="40% - Ênfase2 2 3 5 2" xfId="48093"/>
    <cellStyle name="40% - Ênfase2 2 3 6" xfId="27753"/>
    <cellStyle name="40% - Ênfase2 2 3 7" xfId="39843"/>
    <cellStyle name="40% - Ênfase2 2 3 8" xfId="3515"/>
    <cellStyle name="40% - Ênfase2 2 4" xfId="943"/>
    <cellStyle name="40% - Ênfase2 2 4 2" xfId="5053"/>
    <cellStyle name="40% - Ênfase2 2 4 2 2" xfId="11112"/>
    <cellStyle name="40% - Ênfase2 2 4 2 2 2" xfId="23232"/>
    <cellStyle name="40% - Ênfase2 2 4 2 2 3" xfId="35321"/>
    <cellStyle name="40% - Ênfase2 2 4 2 2 4" xfId="51679"/>
    <cellStyle name="40% - Ênfase2 2 4 2 3" xfId="17172"/>
    <cellStyle name="40% - Ênfase2 2 4 2 4" xfId="29262"/>
    <cellStyle name="40% - Ênfase2 2 4 2 5" xfId="43402"/>
    <cellStyle name="40% - Ênfase2 2 4 3" xfId="7078"/>
    <cellStyle name="40% - Ênfase2 2 4 3 2" xfId="13137"/>
    <cellStyle name="40% - Ênfase2 2 4 3 2 2" xfId="25257"/>
    <cellStyle name="40% - Ênfase2 2 4 3 2 3" xfId="37346"/>
    <cellStyle name="40% - Ênfase2 2 4 3 2 4" xfId="53704"/>
    <cellStyle name="40% - Ênfase2 2 4 3 3" xfId="19197"/>
    <cellStyle name="40% - Ênfase2 2 4 3 4" xfId="31287"/>
    <cellStyle name="40% - Ênfase2 2 4 3 5" xfId="45427"/>
    <cellStyle name="40% - Ênfase2 2 4 4" xfId="9082"/>
    <cellStyle name="40% - Ênfase2 2 4 4 2" xfId="21202"/>
    <cellStyle name="40% - Ênfase2 2 4 4 2 2" xfId="49636"/>
    <cellStyle name="40% - Ênfase2 2 4 4 3" xfId="33291"/>
    <cellStyle name="40% - Ênfase2 2 4 4 4" xfId="41359"/>
    <cellStyle name="40% - Ênfase2 2 4 5" xfId="15142"/>
    <cellStyle name="40% - Ênfase2 2 4 5 2" xfId="47588"/>
    <cellStyle name="40% - Ênfase2 2 4 6" xfId="27257"/>
    <cellStyle name="40% - Ênfase2 2 4 7" xfId="39347"/>
    <cellStyle name="40% - Ênfase2 2 4 8" xfId="3008"/>
    <cellStyle name="40% - Ênfase2 2 5" xfId="1995"/>
    <cellStyle name="40% - Ênfase2 2 5 2" xfId="6086"/>
    <cellStyle name="40% - Ênfase2 2 5 2 2" xfId="12145"/>
    <cellStyle name="40% - Ênfase2 2 5 2 2 2" xfId="24265"/>
    <cellStyle name="40% - Ênfase2 2 5 2 2 3" xfId="36354"/>
    <cellStyle name="40% - Ênfase2 2 5 2 2 4" xfId="52712"/>
    <cellStyle name="40% - Ênfase2 2 5 2 3" xfId="18205"/>
    <cellStyle name="40% - Ênfase2 2 5 2 4" xfId="30295"/>
    <cellStyle name="40% - Ênfase2 2 5 2 5" xfId="44435"/>
    <cellStyle name="40% - Ênfase2 2 5 3" xfId="8086"/>
    <cellStyle name="40% - Ênfase2 2 5 3 2" xfId="14145"/>
    <cellStyle name="40% - Ênfase2 2 5 3 2 2" xfId="26265"/>
    <cellStyle name="40% - Ênfase2 2 5 3 2 3" xfId="38354"/>
    <cellStyle name="40% - Ênfase2 2 5 3 2 4" xfId="54712"/>
    <cellStyle name="40% - Ênfase2 2 5 3 3" xfId="20205"/>
    <cellStyle name="40% - Ênfase2 2 5 3 4" xfId="32295"/>
    <cellStyle name="40% - Ênfase2 2 5 3 5" xfId="46435"/>
    <cellStyle name="40% - Ênfase2 2 5 4" xfId="10115"/>
    <cellStyle name="40% - Ênfase2 2 5 4 2" xfId="22235"/>
    <cellStyle name="40% - Ênfase2 2 5 4 2 2" xfId="50679"/>
    <cellStyle name="40% - Ênfase2 2 5 4 3" xfId="34324"/>
    <cellStyle name="40% - Ênfase2 2 5 4 4" xfId="42402"/>
    <cellStyle name="40% - Ênfase2 2 5 5" xfId="16175"/>
    <cellStyle name="40% - Ênfase2 2 5 5 2" xfId="48630"/>
    <cellStyle name="40% - Ênfase2 2 5 6" xfId="28265"/>
    <cellStyle name="40% - Ênfase2 2 5 7" xfId="40355"/>
    <cellStyle name="40% - Ênfase2 2 5 8" xfId="4053"/>
    <cellStyle name="40% - Ênfase2 2 6" xfId="4550"/>
    <cellStyle name="40% - Ênfase2 2 6 2" xfId="10610"/>
    <cellStyle name="40% - Ênfase2 2 6 2 2" xfId="22730"/>
    <cellStyle name="40% - Ênfase2 2 6 2 3" xfId="34819"/>
    <cellStyle name="40% - Ênfase2 2 6 2 4" xfId="51176"/>
    <cellStyle name="40% - Ênfase2 2 6 3" xfId="16670"/>
    <cellStyle name="40% - Ênfase2 2 6 4" xfId="28760"/>
    <cellStyle name="40% - Ênfase2 2 6 5" xfId="42899"/>
    <cellStyle name="40% - Ênfase2 2 7" xfId="6580"/>
    <cellStyle name="40% - Ênfase2 2 7 2" xfId="12639"/>
    <cellStyle name="40% - Ênfase2 2 7 2 2" xfId="24759"/>
    <cellStyle name="40% - Ênfase2 2 7 2 3" xfId="36848"/>
    <cellStyle name="40% - Ênfase2 2 7 2 4" xfId="53206"/>
    <cellStyle name="40% - Ênfase2 2 7 3" xfId="18699"/>
    <cellStyle name="40% - Ênfase2 2 7 4" xfId="30789"/>
    <cellStyle name="40% - Ênfase2 2 7 5" xfId="44929"/>
    <cellStyle name="40% - Ênfase2 2 8" xfId="8580"/>
    <cellStyle name="40% - Ênfase2 2 8 2" xfId="20700"/>
    <cellStyle name="40% - Ênfase2 2 8 2 2" xfId="49129"/>
    <cellStyle name="40% - Ênfase2 2 8 3" xfId="32789"/>
    <cellStyle name="40% - Ênfase2 2 8 4" xfId="40852"/>
    <cellStyle name="40% - Ênfase2 2 9" xfId="14640"/>
    <cellStyle name="40% - Ênfase2 2 9 2" xfId="47082"/>
    <cellStyle name="40% - Ênfase2 20" xfId="82"/>
    <cellStyle name="40% - Ênfase2 20 10" xfId="38579"/>
    <cellStyle name="40% - Ênfase2 20 11" xfId="2229"/>
    <cellStyle name="40% - Ênfase2 20 2" xfId="1181"/>
    <cellStyle name="40% - Ênfase2 20 2 2" xfId="5279"/>
    <cellStyle name="40% - Ênfase2 20 2 2 2" xfId="11338"/>
    <cellStyle name="40% - Ênfase2 20 2 2 2 2" xfId="23458"/>
    <cellStyle name="40% - Ênfase2 20 2 2 2 3" xfId="35547"/>
    <cellStyle name="40% - Ênfase2 20 2 2 2 4" xfId="51905"/>
    <cellStyle name="40% - Ênfase2 20 2 2 3" xfId="17398"/>
    <cellStyle name="40% - Ênfase2 20 2 2 4" xfId="29488"/>
    <cellStyle name="40% - Ênfase2 20 2 2 5" xfId="43628"/>
    <cellStyle name="40% - Ênfase2 20 2 3" xfId="7304"/>
    <cellStyle name="40% - Ênfase2 20 2 3 2" xfId="13363"/>
    <cellStyle name="40% - Ênfase2 20 2 3 2 2" xfId="25483"/>
    <cellStyle name="40% - Ênfase2 20 2 3 2 3" xfId="37572"/>
    <cellStyle name="40% - Ênfase2 20 2 3 2 4" xfId="53930"/>
    <cellStyle name="40% - Ênfase2 20 2 3 3" xfId="19423"/>
    <cellStyle name="40% - Ênfase2 20 2 3 4" xfId="31513"/>
    <cellStyle name="40% - Ênfase2 20 2 3 5" xfId="45653"/>
    <cellStyle name="40% - Ênfase2 20 2 4" xfId="9308"/>
    <cellStyle name="40% - Ênfase2 20 2 4 2" xfId="21428"/>
    <cellStyle name="40% - Ênfase2 20 2 4 2 2" xfId="49870"/>
    <cellStyle name="40% - Ênfase2 20 2 4 3" xfId="33517"/>
    <cellStyle name="40% - Ênfase2 20 2 4 4" xfId="41593"/>
    <cellStyle name="40% - Ênfase2 20 2 5" xfId="15368"/>
    <cellStyle name="40% - Ênfase2 20 2 5 2" xfId="47821"/>
    <cellStyle name="40% - Ênfase2 20 2 6" xfId="27483"/>
    <cellStyle name="40% - Ênfase2 20 2 7" xfId="39573"/>
    <cellStyle name="40% - Ênfase2 20 2 8" xfId="3243"/>
    <cellStyle name="40% - Ênfase2 20 3" xfId="671"/>
    <cellStyle name="40% - Ênfase2 20 3 2" xfId="4783"/>
    <cellStyle name="40% - Ênfase2 20 3 2 2" xfId="10842"/>
    <cellStyle name="40% - Ênfase2 20 3 2 2 2" xfId="22962"/>
    <cellStyle name="40% - Ênfase2 20 3 2 2 3" xfId="35051"/>
    <cellStyle name="40% - Ênfase2 20 3 2 2 4" xfId="51409"/>
    <cellStyle name="40% - Ênfase2 20 3 2 3" xfId="16902"/>
    <cellStyle name="40% - Ênfase2 20 3 2 4" xfId="28992"/>
    <cellStyle name="40% - Ênfase2 20 3 2 5" xfId="43132"/>
    <cellStyle name="40% - Ênfase2 20 3 3" xfId="6808"/>
    <cellStyle name="40% - Ênfase2 20 3 3 2" xfId="12867"/>
    <cellStyle name="40% - Ênfase2 20 3 3 2 2" xfId="24987"/>
    <cellStyle name="40% - Ênfase2 20 3 3 2 3" xfId="37076"/>
    <cellStyle name="40% - Ênfase2 20 3 3 2 4" xfId="53434"/>
    <cellStyle name="40% - Ênfase2 20 3 3 3" xfId="18927"/>
    <cellStyle name="40% - Ênfase2 20 3 3 4" xfId="31017"/>
    <cellStyle name="40% - Ênfase2 20 3 3 5" xfId="45157"/>
    <cellStyle name="40% - Ênfase2 20 3 4" xfId="8812"/>
    <cellStyle name="40% - Ênfase2 20 3 4 2" xfId="20932"/>
    <cellStyle name="40% - Ênfase2 20 3 4 2 2" xfId="49364"/>
    <cellStyle name="40% - Ênfase2 20 3 4 3" xfId="33021"/>
    <cellStyle name="40% - Ênfase2 20 3 4 4" xfId="41087"/>
    <cellStyle name="40% - Ênfase2 20 3 5" xfId="14872"/>
    <cellStyle name="40% - Ênfase2 20 3 5 2" xfId="47316"/>
    <cellStyle name="40% - Ênfase2 20 3 6" xfId="26987"/>
    <cellStyle name="40% - Ênfase2 20 3 7" xfId="39077"/>
    <cellStyle name="40% - Ênfase2 20 3 8" xfId="2736"/>
    <cellStyle name="40% - Ênfase2 20 4" xfId="1724"/>
    <cellStyle name="40% - Ênfase2 20 4 2" xfId="5816"/>
    <cellStyle name="40% - Ênfase2 20 4 2 2" xfId="11875"/>
    <cellStyle name="40% - Ênfase2 20 4 2 2 2" xfId="23995"/>
    <cellStyle name="40% - Ênfase2 20 4 2 2 3" xfId="36084"/>
    <cellStyle name="40% - Ênfase2 20 4 2 2 4" xfId="52442"/>
    <cellStyle name="40% - Ênfase2 20 4 2 3" xfId="17935"/>
    <cellStyle name="40% - Ênfase2 20 4 2 4" xfId="30025"/>
    <cellStyle name="40% - Ênfase2 20 4 2 5" xfId="44165"/>
    <cellStyle name="40% - Ênfase2 20 4 3" xfId="7816"/>
    <cellStyle name="40% - Ênfase2 20 4 3 2" xfId="13875"/>
    <cellStyle name="40% - Ênfase2 20 4 3 2 2" xfId="25995"/>
    <cellStyle name="40% - Ênfase2 20 4 3 2 3" xfId="38084"/>
    <cellStyle name="40% - Ênfase2 20 4 3 2 4" xfId="54442"/>
    <cellStyle name="40% - Ênfase2 20 4 3 3" xfId="19935"/>
    <cellStyle name="40% - Ênfase2 20 4 3 4" xfId="32025"/>
    <cellStyle name="40% - Ênfase2 20 4 3 5" xfId="46165"/>
    <cellStyle name="40% - Ênfase2 20 4 4" xfId="9845"/>
    <cellStyle name="40% - Ênfase2 20 4 4 2" xfId="21965"/>
    <cellStyle name="40% - Ênfase2 20 4 4 2 2" xfId="50408"/>
    <cellStyle name="40% - Ênfase2 20 4 4 3" xfId="34054"/>
    <cellStyle name="40% - Ênfase2 20 4 4 4" xfId="42131"/>
    <cellStyle name="40% - Ênfase2 20 4 5" xfId="15905"/>
    <cellStyle name="40% - Ênfase2 20 4 5 2" xfId="48359"/>
    <cellStyle name="40% - Ênfase2 20 4 6" xfId="27995"/>
    <cellStyle name="40% - Ênfase2 20 4 7" xfId="40085"/>
    <cellStyle name="40% - Ênfase2 20 4 8" xfId="3782"/>
    <cellStyle name="40% - Ênfase2 20 5" xfId="4279"/>
    <cellStyle name="40% - Ênfase2 20 5 2" xfId="10339"/>
    <cellStyle name="40% - Ênfase2 20 5 2 2" xfId="22459"/>
    <cellStyle name="40% - Ênfase2 20 5 2 3" xfId="34548"/>
    <cellStyle name="40% - Ênfase2 20 5 2 4" xfId="50905"/>
    <cellStyle name="40% - Ênfase2 20 5 3" xfId="16399"/>
    <cellStyle name="40% - Ênfase2 20 5 4" xfId="28489"/>
    <cellStyle name="40% - Ênfase2 20 5 5" xfId="42628"/>
    <cellStyle name="40% - Ênfase2 20 6" xfId="6310"/>
    <cellStyle name="40% - Ênfase2 20 6 2" xfId="12369"/>
    <cellStyle name="40% - Ênfase2 20 6 2 2" xfId="24489"/>
    <cellStyle name="40% - Ênfase2 20 6 2 3" xfId="36578"/>
    <cellStyle name="40% - Ênfase2 20 6 2 4" xfId="52936"/>
    <cellStyle name="40% - Ênfase2 20 6 3" xfId="18429"/>
    <cellStyle name="40% - Ênfase2 20 6 4" xfId="30519"/>
    <cellStyle name="40% - Ênfase2 20 6 5" xfId="44659"/>
    <cellStyle name="40% - Ênfase2 20 7" xfId="8309"/>
    <cellStyle name="40% - Ênfase2 20 7 2" xfId="20429"/>
    <cellStyle name="40% - Ênfase2 20 7 2 2" xfId="48856"/>
    <cellStyle name="40% - Ênfase2 20 7 3" xfId="32518"/>
    <cellStyle name="40% - Ênfase2 20 7 4" xfId="40579"/>
    <cellStyle name="40% - Ênfase2 20 8" xfId="14369"/>
    <cellStyle name="40% - Ênfase2 20 8 2" xfId="46810"/>
    <cellStyle name="40% - Ênfase2 20 9" xfId="26489"/>
    <cellStyle name="40% - Ênfase2 21" xfId="365"/>
    <cellStyle name="40% - Ênfase2 21 10" xfId="38844"/>
    <cellStyle name="40% - Ênfase2 21 11" xfId="2496"/>
    <cellStyle name="40% - Ênfase2 21 2" xfId="1448"/>
    <cellStyle name="40% - Ênfase2 21 2 2" xfId="5545"/>
    <cellStyle name="40% - Ênfase2 21 2 2 2" xfId="11604"/>
    <cellStyle name="40% - Ênfase2 21 2 2 2 2" xfId="23724"/>
    <cellStyle name="40% - Ênfase2 21 2 2 2 3" xfId="35813"/>
    <cellStyle name="40% - Ênfase2 21 2 2 2 4" xfId="52171"/>
    <cellStyle name="40% - Ênfase2 21 2 2 3" xfId="17664"/>
    <cellStyle name="40% - Ênfase2 21 2 2 4" xfId="29754"/>
    <cellStyle name="40% - Ênfase2 21 2 2 5" xfId="43894"/>
    <cellStyle name="40% - Ênfase2 21 2 3" xfId="7569"/>
    <cellStyle name="40% - Ênfase2 21 2 3 2" xfId="13628"/>
    <cellStyle name="40% - Ênfase2 21 2 3 2 2" xfId="25748"/>
    <cellStyle name="40% - Ênfase2 21 2 3 2 3" xfId="37837"/>
    <cellStyle name="40% - Ênfase2 21 2 3 2 4" xfId="54195"/>
    <cellStyle name="40% - Ênfase2 21 2 3 3" xfId="19688"/>
    <cellStyle name="40% - Ênfase2 21 2 3 4" xfId="31778"/>
    <cellStyle name="40% - Ênfase2 21 2 3 5" xfId="45918"/>
    <cellStyle name="40% - Ênfase2 21 2 4" xfId="9574"/>
    <cellStyle name="40% - Ênfase2 21 2 4 2" xfId="21694"/>
    <cellStyle name="40% - Ênfase2 21 2 4 2 2" xfId="50137"/>
    <cellStyle name="40% - Ênfase2 21 2 4 3" xfId="33783"/>
    <cellStyle name="40% - Ênfase2 21 2 4 4" xfId="41860"/>
    <cellStyle name="40% - Ênfase2 21 2 5" xfId="15634"/>
    <cellStyle name="40% - Ênfase2 21 2 5 2" xfId="48088"/>
    <cellStyle name="40% - Ênfase2 21 2 6" xfId="27748"/>
    <cellStyle name="40% - Ênfase2 21 2 7" xfId="39838"/>
    <cellStyle name="40% - Ênfase2 21 2 8" xfId="3510"/>
    <cellStyle name="40% - Ênfase2 21 3" xfId="938"/>
    <cellStyle name="40% - Ênfase2 21 3 2" xfId="5048"/>
    <cellStyle name="40% - Ênfase2 21 3 2 2" xfId="11107"/>
    <cellStyle name="40% - Ênfase2 21 3 2 2 2" xfId="23227"/>
    <cellStyle name="40% - Ênfase2 21 3 2 2 3" xfId="35316"/>
    <cellStyle name="40% - Ênfase2 21 3 2 2 4" xfId="51674"/>
    <cellStyle name="40% - Ênfase2 21 3 2 3" xfId="17167"/>
    <cellStyle name="40% - Ênfase2 21 3 2 4" xfId="29257"/>
    <cellStyle name="40% - Ênfase2 21 3 2 5" xfId="43397"/>
    <cellStyle name="40% - Ênfase2 21 3 3" xfId="7073"/>
    <cellStyle name="40% - Ênfase2 21 3 3 2" xfId="13132"/>
    <cellStyle name="40% - Ênfase2 21 3 3 2 2" xfId="25252"/>
    <cellStyle name="40% - Ênfase2 21 3 3 2 3" xfId="37341"/>
    <cellStyle name="40% - Ênfase2 21 3 3 2 4" xfId="53699"/>
    <cellStyle name="40% - Ênfase2 21 3 3 3" xfId="19192"/>
    <cellStyle name="40% - Ênfase2 21 3 3 4" xfId="31282"/>
    <cellStyle name="40% - Ênfase2 21 3 3 5" xfId="45422"/>
    <cellStyle name="40% - Ênfase2 21 3 4" xfId="9077"/>
    <cellStyle name="40% - Ênfase2 21 3 4 2" xfId="21197"/>
    <cellStyle name="40% - Ênfase2 21 3 4 2 2" xfId="49631"/>
    <cellStyle name="40% - Ênfase2 21 3 4 3" xfId="33286"/>
    <cellStyle name="40% - Ênfase2 21 3 4 4" xfId="41354"/>
    <cellStyle name="40% - Ênfase2 21 3 5" xfId="15137"/>
    <cellStyle name="40% - Ênfase2 21 3 5 2" xfId="47583"/>
    <cellStyle name="40% - Ênfase2 21 3 6" xfId="27252"/>
    <cellStyle name="40% - Ênfase2 21 3 7" xfId="39342"/>
    <cellStyle name="40% - Ênfase2 21 3 8" xfId="3003"/>
    <cellStyle name="40% - Ênfase2 21 4" xfId="1990"/>
    <cellStyle name="40% - Ênfase2 21 4 2" xfId="6081"/>
    <cellStyle name="40% - Ênfase2 21 4 2 2" xfId="12140"/>
    <cellStyle name="40% - Ênfase2 21 4 2 2 2" xfId="24260"/>
    <cellStyle name="40% - Ênfase2 21 4 2 2 3" xfId="36349"/>
    <cellStyle name="40% - Ênfase2 21 4 2 2 4" xfId="52707"/>
    <cellStyle name="40% - Ênfase2 21 4 2 3" xfId="18200"/>
    <cellStyle name="40% - Ênfase2 21 4 2 4" xfId="30290"/>
    <cellStyle name="40% - Ênfase2 21 4 2 5" xfId="44430"/>
    <cellStyle name="40% - Ênfase2 21 4 3" xfId="8081"/>
    <cellStyle name="40% - Ênfase2 21 4 3 2" xfId="14140"/>
    <cellStyle name="40% - Ênfase2 21 4 3 2 2" xfId="26260"/>
    <cellStyle name="40% - Ênfase2 21 4 3 2 3" xfId="38349"/>
    <cellStyle name="40% - Ênfase2 21 4 3 2 4" xfId="54707"/>
    <cellStyle name="40% - Ênfase2 21 4 3 3" xfId="20200"/>
    <cellStyle name="40% - Ênfase2 21 4 3 4" xfId="32290"/>
    <cellStyle name="40% - Ênfase2 21 4 3 5" xfId="46430"/>
    <cellStyle name="40% - Ênfase2 21 4 4" xfId="10110"/>
    <cellStyle name="40% - Ênfase2 21 4 4 2" xfId="22230"/>
    <cellStyle name="40% - Ênfase2 21 4 4 2 2" xfId="50674"/>
    <cellStyle name="40% - Ênfase2 21 4 4 3" xfId="34319"/>
    <cellStyle name="40% - Ênfase2 21 4 4 4" xfId="42397"/>
    <cellStyle name="40% - Ênfase2 21 4 5" xfId="16170"/>
    <cellStyle name="40% - Ênfase2 21 4 5 2" xfId="48625"/>
    <cellStyle name="40% - Ênfase2 21 4 6" xfId="28260"/>
    <cellStyle name="40% - Ênfase2 21 4 7" xfId="40350"/>
    <cellStyle name="40% - Ênfase2 21 4 8" xfId="4048"/>
    <cellStyle name="40% - Ênfase2 21 5" xfId="4545"/>
    <cellStyle name="40% - Ênfase2 21 5 2" xfId="10605"/>
    <cellStyle name="40% - Ênfase2 21 5 2 2" xfId="22725"/>
    <cellStyle name="40% - Ênfase2 21 5 2 3" xfId="34814"/>
    <cellStyle name="40% - Ênfase2 21 5 2 4" xfId="51171"/>
    <cellStyle name="40% - Ênfase2 21 5 3" xfId="16665"/>
    <cellStyle name="40% - Ênfase2 21 5 4" xfId="28755"/>
    <cellStyle name="40% - Ênfase2 21 5 5" xfId="42894"/>
    <cellStyle name="40% - Ênfase2 21 6" xfId="6575"/>
    <cellStyle name="40% - Ênfase2 21 6 2" xfId="12634"/>
    <cellStyle name="40% - Ênfase2 21 6 2 2" xfId="24754"/>
    <cellStyle name="40% - Ênfase2 21 6 2 3" xfId="36843"/>
    <cellStyle name="40% - Ênfase2 21 6 2 4" xfId="53201"/>
    <cellStyle name="40% - Ênfase2 21 6 3" xfId="18694"/>
    <cellStyle name="40% - Ênfase2 21 6 4" xfId="30784"/>
    <cellStyle name="40% - Ênfase2 21 6 5" xfId="44924"/>
    <cellStyle name="40% - Ênfase2 21 7" xfId="8575"/>
    <cellStyle name="40% - Ênfase2 21 7 2" xfId="20695"/>
    <cellStyle name="40% - Ênfase2 21 7 2 2" xfId="49124"/>
    <cellStyle name="40% - Ênfase2 21 7 3" xfId="32784"/>
    <cellStyle name="40% - Ênfase2 21 7 4" xfId="40847"/>
    <cellStyle name="40% - Ênfase2 21 8" xfId="14635"/>
    <cellStyle name="40% - Ênfase2 21 8 2" xfId="47077"/>
    <cellStyle name="40% - Ênfase2 21 9" xfId="26754"/>
    <cellStyle name="40% - Ênfase2 22" xfId="367"/>
    <cellStyle name="40% - Ênfase2 3" xfId="125"/>
    <cellStyle name="40% - Ênfase2 3 10" xfId="26529"/>
    <cellStyle name="40% - Ênfase2 3 11" xfId="38619"/>
    <cellStyle name="40% - Ênfase2 3 12" xfId="2269"/>
    <cellStyle name="40% - Ênfase2 3 2" xfId="374"/>
    <cellStyle name="40% - Ênfase2 3 2 10" xfId="38852"/>
    <cellStyle name="40% - Ênfase2 3 2 11" xfId="2504"/>
    <cellStyle name="40% - Ênfase2 3 2 2" xfId="1456"/>
    <cellStyle name="40% - Ênfase2 3 2 2 2" xfId="5553"/>
    <cellStyle name="40% - Ênfase2 3 2 2 2 2" xfId="11612"/>
    <cellStyle name="40% - Ênfase2 3 2 2 2 2 2" xfId="23732"/>
    <cellStyle name="40% - Ênfase2 3 2 2 2 2 3" xfId="35821"/>
    <cellStyle name="40% - Ênfase2 3 2 2 2 2 4" xfId="52179"/>
    <cellStyle name="40% - Ênfase2 3 2 2 2 3" xfId="17672"/>
    <cellStyle name="40% - Ênfase2 3 2 2 2 4" xfId="29762"/>
    <cellStyle name="40% - Ênfase2 3 2 2 2 5" xfId="43902"/>
    <cellStyle name="40% - Ênfase2 3 2 2 3" xfId="7577"/>
    <cellStyle name="40% - Ênfase2 3 2 2 3 2" xfId="13636"/>
    <cellStyle name="40% - Ênfase2 3 2 2 3 2 2" xfId="25756"/>
    <cellStyle name="40% - Ênfase2 3 2 2 3 2 3" xfId="37845"/>
    <cellStyle name="40% - Ênfase2 3 2 2 3 2 4" xfId="54203"/>
    <cellStyle name="40% - Ênfase2 3 2 2 3 3" xfId="19696"/>
    <cellStyle name="40% - Ênfase2 3 2 2 3 4" xfId="31786"/>
    <cellStyle name="40% - Ênfase2 3 2 2 3 5" xfId="45926"/>
    <cellStyle name="40% - Ênfase2 3 2 2 4" xfId="9582"/>
    <cellStyle name="40% - Ênfase2 3 2 2 4 2" xfId="21702"/>
    <cellStyle name="40% - Ênfase2 3 2 2 4 2 2" xfId="50145"/>
    <cellStyle name="40% - Ênfase2 3 2 2 4 3" xfId="33791"/>
    <cellStyle name="40% - Ênfase2 3 2 2 4 4" xfId="41868"/>
    <cellStyle name="40% - Ênfase2 3 2 2 5" xfId="15642"/>
    <cellStyle name="40% - Ênfase2 3 2 2 5 2" xfId="48096"/>
    <cellStyle name="40% - Ênfase2 3 2 2 6" xfId="27756"/>
    <cellStyle name="40% - Ênfase2 3 2 2 7" xfId="39846"/>
    <cellStyle name="40% - Ênfase2 3 2 2 8" xfId="3518"/>
    <cellStyle name="40% - Ênfase2 3 2 3" xfId="946"/>
    <cellStyle name="40% - Ênfase2 3 2 3 2" xfId="5056"/>
    <cellStyle name="40% - Ênfase2 3 2 3 2 2" xfId="11115"/>
    <cellStyle name="40% - Ênfase2 3 2 3 2 2 2" xfId="23235"/>
    <cellStyle name="40% - Ênfase2 3 2 3 2 2 3" xfId="35324"/>
    <cellStyle name="40% - Ênfase2 3 2 3 2 2 4" xfId="51682"/>
    <cellStyle name="40% - Ênfase2 3 2 3 2 3" xfId="17175"/>
    <cellStyle name="40% - Ênfase2 3 2 3 2 4" xfId="29265"/>
    <cellStyle name="40% - Ênfase2 3 2 3 2 5" xfId="43405"/>
    <cellStyle name="40% - Ênfase2 3 2 3 3" xfId="7081"/>
    <cellStyle name="40% - Ênfase2 3 2 3 3 2" xfId="13140"/>
    <cellStyle name="40% - Ênfase2 3 2 3 3 2 2" xfId="25260"/>
    <cellStyle name="40% - Ênfase2 3 2 3 3 2 3" xfId="37349"/>
    <cellStyle name="40% - Ênfase2 3 2 3 3 2 4" xfId="53707"/>
    <cellStyle name="40% - Ênfase2 3 2 3 3 3" xfId="19200"/>
    <cellStyle name="40% - Ênfase2 3 2 3 3 4" xfId="31290"/>
    <cellStyle name="40% - Ênfase2 3 2 3 3 5" xfId="45430"/>
    <cellStyle name="40% - Ênfase2 3 2 3 4" xfId="9085"/>
    <cellStyle name="40% - Ênfase2 3 2 3 4 2" xfId="21205"/>
    <cellStyle name="40% - Ênfase2 3 2 3 4 2 2" xfId="49639"/>
    <cellStyle name="40% - Ênfase2 3 2 3 4 3" xfId="33294"/>
    <cellStyle name="40% - Ênfase2 3 2 3 4 4" xfId="41362"/>
    <cellStyle name="40% - Ênfase2 3 2 3 5" xfId="15145"/>
    <cellStyle name="40% - Ênfase2 3 2 3 5 2" xfId="47591"/>
    <cellStyle name="40% - Ênfase2 3 2 3 6" xfId="27260"/>
    <cellStyle name="40% - Ênfase2 3 2 3 7" xfId="39350"/>
    <cellStyle name="40% - Ênfase2 3 2 3 8" xfId="3011"/>
    <cellStyle name="40% - Ênfase2 3 2 4" xfId="1998"/>
    <cellStyle name="40% - Ênfase2 3 2 4 2" xfId="6089"/>
    <cellStyle name="40% - Ênfase2 3 2 4 2 2" xfId="12148"/>
    <cellStyle name="40% - Ênfase2 3 2 4 2 2 2" xfId="24268"/>
    <cellStyle name="40% - Ênfase2 3 2 4 2 2 3" xfId="36357"/>
    <cellStyle name="40% - Ênfase2 3 2 4 2 2 4" xfId="52715"/>
    <cellStyle name="40% - Ênfase2 3 2 4 2 3" xfId="18208"/>
    <cellStyle name="40% - Ênfase2 3 2 4 2 4" xfId="30298"/>
    <cellStyle name="40% - Ênfase2 3 2 4 2 5" xfId="44438"/>
    <cellStyle name="40% - Ênfase2 3 2 4 3" xfId="8089"/>
    <cellStyle name="40% - Ênfase2 3 2 4 3 2" xfId="14148"/>
    <cellStyle name="40% - Ênfase2 3 2 4 3 2 2" xfId="26268"/>
    <cellStyle name="40% - Ênfase2 3 2 4 3 2 3" xfId="38357"/>
    <cellStyle name="40% - Ênfase2 3 2 4 3 2 4" xfId="54715"/>
    <cellStyle name="40% - Ênfase2 3 2 4 3 3" xfId="20208"/>
    <cellStyle name="40% - Ênfase2 3 2 4 3 4" xfId="32298"/>
    <cellStyle name="40% - Ênfase2 3 2 4 3 5" xfId="46438"/>
    <cellStyle name="40% - Ênfase2 3 2 4 4" xfId="10118"/>
    <cellStyle name="40% - Ênfase2 3 2 4 4 2" xfId="22238"/>
    <cellStyle name="40% - Ênfase2 3 2 4 4 2 2" xfId="50682"/>
    <cellStyle name="40% - Ênfase2 3 2 4 4 3" xfId="34327"/>
    <cellStyle name="40% - Ênfase2 3 2 4 4 4" xfId="42405"/>
    <cellStyle name="40% - Ênfase2 3 2 4 5" xfId="16178"/>
    <cellStyle name="40% - Ênfase2 3 2 4 5 2" xfId="48633"/>
    <cellStyle name="40% - Ênfase2 3 2 4 6" xfId="28268"/>
    <cellStyle name="40% - Ênfase2 3 2 4 7" xfId="40358"/>
    <cellStyle name="40% - Ênfase2 3 2 4 8" xfId="4056"/>
    <cellStyle name="40% - Ênfase2 3 2 5" xfId="4553"/>
    <cellStyle name="40% - Ênfase2 3 2 5 2" xfId="10613"/>
    <cellStyle name="40% - Ênfase2 3 2 5 2 2" xfId="22733"/>
    <cellStyle name="40% - Ênfase2 3 2 5 2 3" xfId="34822"/>
    <cellStyle name="40% - Ênfase2 3 2 5 2 4" xfId="51179"/>
    <cellStyle name="40% - Ênfase2 3 2 5 3" xfId="16673"/>
    <cellStyle name="40% - Ênfase2 3 2 5 4" xfId="28763"/>
    <cellStyle name="40% - Ênfase2 3 2 5 5" xfId="42902"/>
    <cellStyle name="40% - Ênfase2 3 2 6" xfId="6583"/>
    <cellStyle name="40% - Ênfase2 3 2 6 2" xfId="12642"/>
    <cellStyle name="40% - Ênfase2 3 2 6 2 2" xfId="24762"/>
    <cellStyle name="40% - Ênfase2 3 2 6 2 3" xfId="36851"/>
    <cellStyle name="40% - Ênfase2 3 2 6 2 4" xfId="53209"/>
    <cellStyle name="40% - Ênfase2 3 2 6 3" xfId="18702"/>
    <cellStyle name="40% - Ênfase2 3 2 6 4" xfId="30792"/>
    <cellStyle name="40% - Ênfase2 3 2 6 5" xfId="44932"/>
    <cellStyle name="40% - Ênfase2 3 2 7" xfId="8583"/>
    <cellStyle name="40% - Ênfase2 3 2 7 2" xfId="20703"/>
    <cellStyle name="40% - Ênfase2 3 2 7 2 2" xfId="49132"/>
    <cellStyle name="40% - Ênfase2 3 2 7 3" xfId="32792"/>
    <cellStyle name="40% - Ênfase2 3 2 7 4" xfId="40855"/>
    <cellStyle name="40% - Ênfase2 3 2 8" xfId="14643"/>
    <cellStyle name="40% - Ênfase2 3 2 8 2" xfId="47085"/>
    <cellStyle name="40% - Ênfase2 3 2 9" xfId="26762"/>
    <cellStyle name="40% - Ênfase2 3 3" xfId="1221"/>
    <cellStyle name="40% - Ênfase2 3 3 2" xfId="5319"/>
    <cellStyle name="40% - Ênfase2 3 3 2 2" xfId="11378"/>
    <cellStyle name="40% - Ênfase2 3 3 2 2 2" xfId="23498"/>
    <cellStyle name="40% - Ênfase2 3 3 2 2 3" xfId="35587"/>
    <cellStyle name="40% - Ênfase2 3 3 2 2 4" xfId="51945"/>
    <cellStyle name="40% - Ênfase2 3 3 2 3" xfId="17438"/>
    <cellStyle name="40% - Ênfase2 3 3 2 4" xfId="29528"/>
    <cellStyle name="40% - Ênfase2 3 3 2 5" xfId="43668"/>
    <cellStyle name="40% - Ênfase2 3 3 3" xfId="7344"/>
    <cellStyle name="40% - Ênfase2 3 3 3 2" xfId="13403"/>
    <cellStyle name="40% - Ênfase2 3 3 3 2 2" xfId="25523"/>
    <cellStyle name="40% - Ênfase2 3 3 3 2 3" xfId="37612"/>
    <cellStyle name="40% - Ênfase2 3 3 3 2 4" xfId="53970"/>
    <cellStyle name="40% - Ênfase2 3 3 3 3" xfId="19463"/>
    <cellStyle name="40% - Ênfase2 3 3 3 4" xfId="31553"/>
    <cellStyle name="40% - Ênfase2 3 3 3 5" xfId="45693"/>
    <cellStyle name="40% - Ênfase2 3 3 4" xfId="9348"/>
    <cellStyle name="40% - Ênfase2 3 3 4 2" xfId="21468"/>
    <cellStyle name="40% - Ênfase2 3 3 4 2 2" xfId="49910"/>
    <cellStyle name="40% - Ênfase2 3 3 4 3" xfId="33557"/>
    <cellStyle name="40% - Ênfase2 3 3 4 4" xfId="41633"/>
    <cellStyle name="40% - Ênfase2 3 3 5" xfId="15408"/>
    <cellStyle name="40% - Ênfase2 3 3 5 2" xfId="47861"/>
    <cellStyle name="40% - Ênfase2 3 3 6" xfId="27523"/>
    <cellStyle name="40% - Ênfase2 3 3 7" xfId="39613"/>
    <cellStyle name="40% - Ênfase2 3 3 8" xfId="3283"/>
    <cellStyle name="40% - Ênfase2 3 4" xfId="712"/>
    <cellStyle name="40% - Ênfase2 3 4 2" xfId="4823"/>
    <cellStyle name="40% - Ênfase2 3 4 2 2" xfId="10882"/>
    <cellStyle name="40% - Ênfase2 3 4 2 2 2" xfId="23002"/>
    <cellStyle name="40% - Ênfase2 3 4 2 2 3" xfId="35091"/>
    <cellStyle name="40% - Ênfase2 3 4 2 2 4" xfId="51449"/>
    <cellStyle name="40% - Ênfase2 3 4 2 3" xfId="16942"/>
    <cellStyle name="40% - Ênfase2 3 4 2 4" xfId="29032"/>
    <cellStyle name="40% - Ênfase2 3 4 2 5" xfId="43172"/>
    <cellStyle name="40% - Ênfase2 3 4 3" xfId="6848"/>
    <cellStyle name="40% - Ênfase2 3 4 3 2" xfId="12907"/>
    <cellStyle name="40% - Ênfase2 3 4 3 2 2" xfId="25027"/>
    <cellStyle name="40% - Ênfase2 3 4 3 2 3" xfId="37116"/>
    <cellStyle name="40% - Ênfase2 3 4 3 2 4" xfId="53474"/>
    <cellStyle name="40% - Ênfase2 3 4 3 3" xfId="18967"/>
    <cellStyle name="40% - Ênfase2 3 4 3 4" xfId="31057"/>
    <cellStyle name="40% - Ênfase2 3 4 3 5" xfId="45197"/>
    <cellStyle name="40% - Ênfase2 3 4 4" xfId="8852"/>
    <cellStyle name="40% - Ênfase2 3 4 4 2" xfId="20972"/>
    <cellStyle name="40% - Ênfase2 3 4 4 2 2" xfId="49405"/>
    <cellStyle name="40% - Ênfase2 3 4 4 3" xfId="33061"/>
    <cellStyle name="40% - Ênfase2 3 4 4 4" xfId="41128"/>
    <cellStyle name="40% - Ênfase2 3 4 5" xfId="14912"/>
    <cellStyle name="40% - Ênfase2 3 4 5 2" xfId="47357"/>
    <cellStyle name="40% - Ênfase2 3 4 6" xfId="27027"/>
    <cellStyle name="40% - Ênfase2 3 4 7" xfId="39117"/>
    <cellStyle name="40% - Ênfase2 3 4 8" xfId="2777"/>
    <cellStyle name="40% - Ênfase2 3 5" xfId="1764"/>
    <cellStyle name="40% - Ênfase2 3 5 2" xfId="5856"/>
    <cellStyle name="40% - Ênfase2 3 5 2 2" xfId="11915"/>
    <cellStyle name="40% - Ênfase2 3 5 2 2 2" xfId="24035"/>
    <cellStyle name="40% - Ênfase2 3 5 2 2 3" xfId="36124"/>
    <cellStyle name="40% - Ênfase2 3 5 2 2 4" xfId="52482"/>
    <cellStyle name="40% - Ênfase2 3 5 2 3" xfId="17975"/>
    <cellStyle name="40% - Ênfase2 3 5 2 4" xfId="30065"/>
    <cellStyle name="40% - Ênfase2 3 5 2 5" xfId="44205"/>
    <cellStyle name="40% - Ênfase2 3 5 3" xfId="7856"/>
    <cellStyle name="40% - Ênfase2 3 5 3 2" xfId="13915"/>
    <cellStyle name="40% - Ênfase2 3 5 3 2 2" xfId="26035"/>
    <cellStyle name="40% - Ênfase2 3 5 3 2 3" xfId="38124"/>
    <cellStyle name="40% - Ênfase2 3 5 3 2 4" xfId="54482"/>
    <cellStyle name="40% - Ênfase2 3 5 3 3" xfId="19975"/>
    <cellStyle name="40% - Ênfase2 3 5 3 4" xfId="32065"/>
    <cellStyle name="40% - Ênfase2 3 5 3 5" xfId="46205"/>
    <cellStyle name="40% - Ênfase2 3 5 4" xfId="9885"/>
    <cellStyle name="40% - Ênfase2 3 5 4 2" xfId="22005"/>
    <cellStyle name="40% - Ênfase2 3 5 4 2 2" xfId="50448"/>
    <cellStyle name="40% - Ênfase2 3 5 4 3" xfId="34094"/>
    <cellStyle name="40% - Ênfase2 3 5 4 4" xfId="42171"/>
    <cellStyle name="40% - Ênfase2 3 5 5" xfId="15945"/>
    <cellStyle name="40% - Ênfase2 3 5 5 2" xfId="48399"/>
    <cellStyle name="40% - Ênfase2 3 5 6" xfId="28035"/>
    <cellStyle name="40% - Ênfase2 3 5 7" xfId="40125"/>
    <cellStyle name="40% - Ênfase2 3 5 8" xfId="3822"/>
    <cellStyle name="40% - Ênfase2 3 6" xfId="4319"/>
    <cellStyle name="40% - Ênfase2 3 6 2" xfId="10379"/>
    <cellStyle name="40% - Ênfase2 3 6 2 2" xfId="22499"/>
    <cellStyle name="40% - Ênfase2 3 6 2 3" xfId="34588"/>
    <cellStyle name="40% - Ênfase2 3 6 2 4" xfId="50945"/>
    <cellStyle name="40% - Ênfase2 3 6 3" xfId="16439"/>
    <cellStyle name="40% - Ênfase2 3 6 4" xfId="28529"/>
    <cellStyle name="40% - Ênfase2 3 6 5" xfId="42668"/>
    <cellStyle name="40% - Ênfase2 3 7" xfId="6350"/>
    <cellStyle name="40% - Ênfase2 3 7 2" xfId="12409"/>
    <cellStyle name="40% - Ênfase2 3 7 2 2" xfId="24529"/>
    <cellStyle name="40% - Ênfase2 3 7 2 3" xfId="36618"/>
    <cellStyle name="40% - Ênfase2 3 7 2 4" xfId="52976"/>
    <cellStyle name="40% - Ênfase2 3 7 3" xfId="18469"/>
    <cellStyle name="40% - Ênfase2 3 7 4" xfId="30559"/>
    <cellStyle name="40% - Ênfase2 3 7 5" xfId="44699"/>
    <cellStyle name="40% - Ênfase2 3 8" xfId="8349"/>
    <cellStyle name="40% - Ênfase2 3 8 2" xfId="20469"/>
    <cellStyle name="40% - Ênfase2 3 8 2 2" xfId="48896"/>
    <cellStyle name="40% - Ênfase2 3 8 3" xfId="32558"/>
    <cellStyle name="40% - Ênfase2 3 8 4" xfId="40619"/>
    <cellStyle name="40% - Ênfase2 3 9" xfId="14409"/>
    <cellStyle name="40% - Ênfase2 3 9 2" xfId="46850"/>
    <cellStyle name="40% - Ênfase2 4" xfId="51"/>
    <cellStyle name="40% - Ênfase2 4 10" xfId="26460"/>
    <cellStyle name="40% - Ênfase2 4 11" xfId="38550"/>
    <cellStyle name="40% - Ênfase2 4 12" xfId="2199"/>
    <cellStyle name="40% - Ênfase2 4 2" xfId="2"/>
    <cellStyle name="40% - Ênfase2 4 2 10" xfId="38513"/>
    <cellStyle name="40% - Ênfase2 4 2 11" xfId="2161"/>
    <cellStyle name="40% - Ênfase2 4 2 2" xfId="1112"/>
    <cellStyle name="40% - Ênfase2 4 2 2 2" xfId="5211"/>
    <cellStyle name="40% - Ênfase2 4 2 2 2 2" xfId="11270"/>
    <cellStyle name="40% - Ênfase2 4 2 2 2 2 2" xfId="23390"/>
    <cellStyle name="40% - Ênfase2 4 2 2 2 2 3" xfId="35479"/>
    <cellStyle name="40% - Ênfase2 4 2 2 2 2 4" xfId="51837"/>
    <cellStyle name="40% - Ênfase2 4 2 2 2 3" xfId="17330"/>
    <cellStyle name="40% - Ênfase2 4 2 2 2 4" xfId="29420"/>
    <cellStyle name="40% - Ênfase2 4 2 2 2 5" xfId="43560"/>
    <cellStyle name="40% - Ênfase2 4 2 2 3" xfId="7236"/>
    <cellStyle name="40% - Ênfase2 4 2 2 3 2" xfId="13295"/>
    <cellStyle name="40% - Ênfase2 4 2 2 3 2 2" xfId="25415"/>
    <cellStyle name="40% - Ênfase2 4 2 2 3 2 3" xfId="37504"/>
    <cellStyle name="40% - Ênfase2 4 2 2 3 2 4" xfId="53862"/>
    <cellStyle name="40% - Ênfase2 4 2 2 3 3" xfId="19355"/>
    <cellStyle name="40% - Ênfase2 4 2 2 3 4" xfId="31445"/>
    <cellStyle name="40% - Ênfase2 4 2 2 3 5" xfId="45585"/>
    <cellStyle name="40% - Ênfase2 4 2 2 4" xfId="9240"/>
    <cellStyle name="40% - Ênfase2 4 2 2 4 2" xfId="21360"/>
    <cellStyle name="40% - Ênfase2 4 2 2 4 2 2" xfId="49802"/>
    <cellStyle name="40% - Ênfase2 4 2 2 4 3" xfId="33449"/>
    <cellStyle name="40% - Ênfase2 4 2 2 4 4" xfId="41525"/>
    <cellStyle name="40% - Ênfase2 4 2 2 5" xfId="15300"/>
    <cellStyle name="40% - Ênfase2 4 2 2 5 2" xfId="47753"/>
    <cellStyle name="40% - Ênfase2 4 2 2 6" xfId="27415"/>
    <cellStyle name="40% - Ênfase2 4 2 2 7" xfId="39505"/>
    <cellStyle name="40% - Ênfase2 4 2 2 8" xfId="3174"/>
    <cellStyle name="40% - Ênfase2 4 2 3" xfId="604"/>
    <cellStyle name="40% - Ênfase2 4 2 3 2" xfId="4717"/>
    <cellStyle name="40% - Ênfase2 4 2 3 2 2" xfId="10776"/>
    <cellStyle name="40% - Ênfase2 4 2 3 2 2 2" xfId="22896"/>
    <cellStyle name="40% - Ênfase2 4 2 3 2 2 3" xfId="34985"/>
    <cellStyle name="40% - Ênfase2 4 2 3 2 2 4" xfId="51343"/>
    <cellStyle name="40% - Ênfase2 4 2 3 2 3" xfId="16836"/>
    <cellStyle name="40% - Ênfase2 4 2 3 2 4" xfId="28926"/>
    <cellStyle name="40% - Ênfase2 4 2 3 2 5" xfId="43066"/>
    <cellStyle name="40% - Ênfase2 4 2 3 3" xfId="6742"/>
    <cellStyle name="40% - Ênfase2 4 2 3 3 2" xfId="12801"/>
    <cellStyle name="40% - Ênfase2 4 2 3 3 2 2" xfId="24921"/>
    <cellStyle name="40% - Ênfase2 4 2 3 3 2 3" xfId="37010"/>
    <cellStyle name="40% - Ênfase2 4 2 3 3 2 4" xfId="53368"/>
    <cellStyle name="40% - Ênfase2 4 2 3 3 3" xfId="18861"/>
    <cellStyle name="40% - Ênfase2 4 2 3 3 4" xfId="30951"/>
    <cellStyle name="40% - Ênfase2 4 2 3 3 5" xfId="45091"/>
    <cellStyle name="40% - Ênfase2 4 2 3 4" xfId="8746"/>
    <cellStyle name="40% - Ênfase2 4 2 3 4 2" xfId="20866"/>
    <cellStyle name="40% - Ênfase2 4 2 3 4 2 2" xfId="49298"/>
    <cellStyle name="40% - Ênfase2 4 2 3 4 3" xfId="32955"/>
    <cellStyle name="40% - Ênfase2 4 2 3 4 4" xfId="41021"/>
    <cellStyle name="40% - Ênfase2 4 2 3 5" xfId="14806"/>
    <cellStyle name="40% - Ênfase2 4 2 3 5 2" xfId="47250"/>
    <cellStyle name="40% - Ênfase2 4 2 3 6" xfId="26921"/>
    <cellStyle name="40% - Ênfase2 4 2 3 7" xfId="39011"/>
    <cellStyle name="40% - Ênfase2 4 2 3 8" xfId="2669"/>
    <cellStyle name="40% - Ênfase2 4 2 4" xfId="1658"/>
    <cellStyle name="40% - Ênfase2 4 2 4 2" xfId="5750"/>
    <cellStyle name="40% - Ênfase2 4 2 4 2 2" xfId="11809"/>
    <cellStyle name="40% - Ênfase2 4 2 4 2 2 2" xfId="23929"/>
    <cellStyle name="40% - Ênfase2 4 2 4 2 2 3" xfId="36018"/>
    <cellStyle name="40% - Ênfase2 4 2 4 2 2 4" xfId="52376"/>
    <cellStyle name="40% - Ênfase2 4 2 4 2 3" xfId="17869"/>
    <cellStyle name="40% - Ênfase2 4 2 4 2 4" xfId="29959"/>
    <cellStyle name="40% - Ênfase2 4 2 4 2 5" xfId="44099"/>
    <cellStyle name="40% - Ênfase2 4 2 4 3" xfId="7750"/>
    <cellStyle name="40% - Ênfase2 4 2 4 3 2" xfId="13809"/>
    <cellStyle name="40% - Ênfase2 4 2 4 3 2 2" xfId="25929"/>
    <cellStyle name="40% - Ênfase2 4 2 4 3 2 3" xfId="38018"/>
    <cellStyle name="40% - Ênfase2 4 2 4 3 2 4" xfId="54376"/>
    <cellStyle name="40% - Ênfase2 4 2 4 3 3" xfId="19869"/>
    <cellStyle name="40% - Ênfase2 4 2 4 3 4" xfId="31959"/>
    <cellStyle name="40% - Ênfase2 4 2 4 3 5" xfId="46099"/>
    <cellStyle name="40% - Ênfase2 4 2 4 4" xfId="9779"/>
    <cellStyle name="40% - Ênfase2 4 2 4 4 2" xfId="21899"/>
    <cellStyle name="40% - Ênfase2 4 2 4 4 2 2" xfId="50342"/>
    <cellStyle name="40% - Ênfase2 4 2 4 4 3" xfId="33988"/>
    <cellStyle name="40% - Ênfase2 4 2 4 4 4" xfId="42065"/>
    <cellStyle name="40% - Ênfase2 4 2 4 5" xfId="15839"/>
    <cellStyle name="40% - Ênfase2 4 2 4 5 2" xfId="48293"/>
    <cellStyle name="40% - Ênfase2 4 2 4 6" xfId="27929"/>
    <cellStyle name="40% - Ênfase2 4 2 4 7" xfId="40019"/>
    <cellStyle name="40% - Ênfase2 4 2 4 8" xfId="3716"/>
    <cellStyle name="40% - Ênfase2 4 2 5" xfId="4213"/>
    <cellStyle name="40% - Ênfase2 4 2 5 2" xfId="10273"/>
    <cellStyle name="40% - Ênfase2 4 2 5 2 2" xfId="22393"/>
    <cellStyle name="40% - Ênfase2 4 2 5 2 3" xfId="34482"/>
    <cellStyle name="40% - Ênfase2 4 2 5 2 4" xfId="50839"/>
    <cellStyle name="40% - Ênfase2 4 2 5 3" xfId="16333"/>
    <cellStyle name="40% - Ênfase2 4 2 5 4" xfId="28423"/>
    <cellStyle name="40% - Ênfase2 4 2 5 5" xfId="42562"/>
    <cellStyle name="40% - Ênfase2 4 2 6" xfId="6244"/>
    <cellStyle name="40% - Ênfase2 4 2 6 2" xfId="12303"/>
    <cellStyle name="40% - Ênfase2 4 2 6 2 2" xfId="24423"/>
    <cellStyle name="40% - Ênfase2 4 2 6 2 3" xfId="36512"/>
    <cellStyle name="40% - Ênfase2 4 2 6 2 4" xfId="52870"/>
    <cellStyle name="40% - Ênfase2 4 2 6 3" xfId="18363"/>
    <cellStyle name="40% - Ênfase2 4 2 6 4" xfId="30453"/>
    <cellStyle name="40% - Ênfase2 4 2 6 5" xfId="44593"/>
    <cellStyle name="40% - Ênfase2 4 2 7" xfId="8243"/>
    <cellStyle name="40% - Ênfase2 4 2 7 2" xfId="20363"/>
    <cellStyle name="40% - Ênfase2 4 2 7 2 2" xfId="48789"/>
    <cellStyle name="40% - Ênfase2 4 2 7 3" xfId="32452"/>
    <cellStyle name="40% - Ênfase2 4 2 7 4" xfId="40512"/>
    <cellStyle name="40% - Ênfase2 4 2 8" xfId="14303"/>
    <cellStyle name="40% - Ênfase2 4 2 8 2" xfId="46744"/>
    <cellStyle name="40% - Ênfase2 4 2 9" xfId="26423"/>
    <cellStyle name="40% - Ênfase2 4 3" xfId="1150"/>
    <cellStyle name="40% - Ênfase2 4 3 2" xfId="5249"/>
    <cellStyle name="40% - Ênfase2 4 3 2 2" xfId="11308"/>
    <cellStyle name="40% - Ênfase2 4 3 2 2 2" xfId="23428"/>
    <cellStyle name="40% - Ênfase2 4 3 2 2 3" xfId="35517"/>
    <cellStyle name="40% - Ênfase2 4 3 2 2 4" xfId="51875"/>
    <cellStyle name="40% - Ênfase2 4 3 2 3" xfId="17368"/>
    <cellStyle name="40% - Ênfase2 4 3 2 4" xfId="29458"/>
    <cellStyle name="40% - Ênfase2 4 3 2 5" xfId="43598"/>
    <cellStyle name="40% - Ênfase2 4 3 3" xfId="7274"/>
    <cellStyle name="40% - Ênfase2 4 3 3 2" xfId="13333"/>
    <cellStyle name="40% - Ênfase2 4 3 3 2 2" xfId="25453"/>
    <cellStyle name="40% - Ênfase2 4 3 3 2 3" xfId="37542"/>
    <cellStyle name="40% - Ênfase2 4 3 3 2 4" xfId="53900"/>
    <cellStyle name="40% - Ênfase2 4 3 3 3" xfId="19393"/>
    <cellStyle name="40% - Ênfase2 4 3 3 4" xfId="31483"/>
    <cellStyle name="40% - Ênfase2 4 3 3 5" xfId="45623"/>
    <cellStyle name="40% - Ênfase2 4 3 4" xfId="9278"/>
    <cellStyle name="40% - Ênfase2 4 3 4 2" xfId="21398"/>
    <cellStyle name="40% - Ênfase2 4 3 4 2 2" xfId="49840"/>
    <cellStyle name="40% - Ênfase2 4 3 4 3" xfId="33487"/>
    <cellStyle name="40% - Ênfase2 4 3 4 4" xfId="41563"/>
    <cellStyle name="40% - Ênfase2 4 3 5" xfId="15338"/>
    <cellStyle name="40% - Ênfase2 4 3 5 2" xfId="47791"/>
    <cellStyle name="40% - Ênfase2 4 3 6" xfId="27453"/>
    <cellStyle name="40% - Ênfase2 4 3 7" xfId="39543"/>
    <cellStyle name="40% - Ênfase2 4 3 8" xfId="3212"/>
    <cellStyle name="40% - Ênfase2 4 4" xfId="641"/>
    <cellStyle name="40% - Ênfase2 4 4 2" xfId="4754"/>
    <cellStyle name="40% - Ênfase2 4 4 2 2" xfId="10813"/>
    <cellStyle name="40% - Ênfase2 4 4 2 2 2" xfId="22933"/>
    <cellStyle name="40% - Ênfase2 4 4 2 2 3" xfId="35022"/>
    <cellStyle name="40% - Ênfase2 4 4 2 2 4" xfId="51380"/>
    <cellStyle name="40% - Ênfase2 4 4 2 3" xfId="16873"/>
    <cellStyle name="40% - Ênfase2 4 4 2 4" xfId="28963"/>
    <cellStyle name="40% - Ênfase2 4 4 2 5" xfId="43103"/>
    <cellStyle name="40% - Ênfase2 4 4 3" xfId="6779"/>
    <cellStyle name="40% - Ênfase2 4 4 3 2" xfId="12838"/>
    <cellStyle name="40% - Ênfase2 4 4 3 2 2" xfId="24958"/>
    <cellStyle name="40% - Ênfase2 4 4 3 2 3" xfId="37047"/>
    <cellStyle name="40% - Ênfase2 4 4 3 2 4" xfId="53405"/>
    <cellStyle name="40% - Ênfase2 4 4 3 3" xfId="18898"/>
    <cellStyle name="40% - Ênfase2 4 4 3 4" xfId="30988"/>
    <cellStyle name="40% - Ênfase2 4 4 3 5" xfId="45128"/>
    <cellStyle name="40% - Ênfase2 4 4 4" xfId="8783"/>
    <cellStyle name="40% - Ênfase2 4 4 4 2" xfId="20903"/>
    <cellStyle name="40% - Ênfase2 4 4 4 2 2" xfId="49335"/>
    <cellStyle name="40% - Ênfase2 4 4 4 3" xfId="32992"/>
    <cellStyle name="40% - Ênfase2 4 4 4 4" xfId="41058"/>
    <cellStyle name="40% - Ênfase2 4 4 5" xfId="14843"/>
    <cellStyle name="40% - Ênfase2 4 4 5 2" xfId="47287"/>
    <cellStyle name="40% - Ênfase2 4 4 6" xfId="26958"/>
    <cellStyle name="40% - Ênfase2 4 4 7" xfId="39048"/>
    <cellStyle name="40% - Ênfase2 4 4 8" xfId="2706"/>
    <cellStyle name="40% - Ênfase2 4 5" xfId="1695"/>
    <cellStyle name="40% - Ênfase2 4 5 2" xfId="5787"/>
    <cellStyle name="40% - Ênfase2 4 5 2 2" xfId="11846"/>
    <cellStyle name="40% - Ênfase2 4 5 2 2 2" xfId="23966"/>
    <cellStyle name="40% - Ênfase2 4 5 2 2 3" xfId="36055"/>
    <cellStyle name="40% - Ênfase2 4 5 2 2 4" xfId="52413"/>
    <cellStyle name="40% - Ênfase2 4 5 2 3" xfId="17906"/>
    <cellStyle name="40% - Ênfase2 4 5 2 4" xfId="29996"/>
    <cellStyle name="40% - Ênfase2 4 5 2 5" xfId="44136"/>
    <cellStyle name="40% - Ênfase2 4 5 3" xfId="7787"/>
    <cellStyle name="40% - Ênfase2 4 5 3 2" xfId="13846"/>
    <cellStyle name="40% - Ênfase2 4 5 3 2 2" xfId="25966"/>
    <cellStyle name="40% - Ênfase2 4 5 3 2 3" xfId="38055"/>
    <cellStyle name="40% - Ênfase2 4 5 3 2 4" xfId="54413"/>
    <cellStyle name="40% - Ênfase2 4 5 3 3" xfId="19906"/>
    <cellStyle name="40% - Ênfase2 4 5 3 4" xfId="31996"/>
    <cellStyle name="40% - Ênfase2 4 5 3 5" xfId="46136"/>
    <cellStyle name="40% - Ênfase2 4 5 4" xfId="9816"/>
    <cellStyle name="40% - Ênfase2 4 5 4 2" xfId="21936"/>
    <cellStyle name="40% - Ênfase2 4 5 4 2 2" xfId="50379"/>
    <cellStyle name="40% - Ênfase2 4 5 4 3" xfId="34025"/>
    <cellStyle name="40% - Ênfase2 4 5 4 4" xfId="42102"/>
    <cellStyle name="40% - Ênfase2 4 5 5" xfId="15876"/>
    <cellStyle name="40% - Ênfase2 4 5 5 2" xfId="48330"/>
    <cellStyle name="40% - Ênfase2 4 5 6" xfId="27966"/>
    <cellStyle name="40% - Ênfase2 4 5 7" xfId="40056"/>
    <cellStyle name="40% - Ênfase2 4 5 8" xfId="3753"/>
    <cellStyle name="40% - Ênfase2 4 6" xfId="4250"/>
    <cellStyle name="40% - Ênfase2 4 6 2" xfId="10310"/>
    <cellStyle name="40% - Ênfase2 4 6 2 2" xfId="22430"/>
    <cellStyle name="40% - Ênfase2 4 6 2 3" xfId="34519"/>
    <cellStyle name="40% - Ênfase2 4 6 2 4" xfId="50876"/>
    <cellStyle name="40% - Ênfase2 4 6 3" xfId="16370"/>
    <cellStyle name="40% - Ênfase2 4 6 4" xfId="28460"/>
    <cellStyle name="40% - Ênfase2 4 6 5" xfId="42599"/>
    <cellStyle name="40% - Ênfase2 4 7" xfId="6281"/>
    <cellStyle name="40% - Ênfase2 4 7 2" xfId="12340"/>
    <cellStyle name="40% - Ênfase2 4 7 2 2" xfId="24460"/>
    <cellStyle name="40% - Ênfase2 4 7 2 3" xfId="36549"/>
    <cellStyle name="40% - Ênfase2 4 7 2 4" xfId="52907"/>
    <cellStyle name="40% - Ênfase2 4 7 3" xfId="18400"/>
    <cellStyle name="40% - Ênfase2 4 7 4" xfId="30490"/>
    <cellStyle name="40% - Ênfase2 4 7 5" xfId="44630"/>
    <cellStyle name="40% - Ênfase2 4 8" xfId="8280"/>
    <cellStyle name="40% - Ênfase2 4 8 2" xfId="20400"/>
    <cellStyle name="40% - Ênfase2 4 8 2 2" xfId="48826"/>
    <cellStyle name="40% - Ênfase2 4 8 3" xfId="32489"/>
    <cellStyle name="40% - Ênfase2 4 8 4" xfId="40549"/>
    <cellStyle name="40% - Ênfase2 4 9" xfId="14340"/>
    <cellStyle name="40% - Ênfase2 4 9 2" xfId="46781"/>
    <cellStyle name="40% - Ênfase2 5" xfId="375"/>
    <cellStyle name="40% - Ênfase2 5 10" xfId="26763"/>
    <cellStyle name="40% - Ênfase2 5 11" xfId="38853"/>
    <cellStyle name="40% - Ênfase2 5 12" xfId="2505"/>
    <cellStyle name="40% - Ênfase2 5 2" xfId="376"/>
    <cellStyle name="40% - Ênfase2 5 2 10" xfId="38854"/>
    <cellStyle name="40% - Ênfase2 5 2 11" xfId="2506"/>
    <cellStyle name="40% - Ênfase2 5 2 2" xfId="1458"/>
    <cellStyle name="40% - Ênfase2 5 2 2 2" xfId="5555"/>
    <cellStyle name="40% - Ênfase2 5 2 2 2 2" xfId="11614"/>
    <cellStyle name="40% - Ênfase2 5 2 2 2 2 2" xfId="23734"/>
    <cellStyle name="40% - Ênfase2 5 2 2 2 2 3" xfId="35823"/>
    <cellStyle name="40% - Ênfase2 5 2 2 2 2 4" xfId="52181"/>
    <cellStyle name="40% - Ênfase2 5 2 2 2 3" xfId="17674"/>
    <cellStyle name="40% - Ênfase2 5 2 2 2 4" xfId="29764"/>
    <cellStyle name="40% - Ênfase2 5 2 2 2 5" xfId="43904"/>
    <cellStyle name="40% - Ênfase2 5 2 2 3" xfId="7579"/>
    <cellStyle name="40% - Ênfase2 5 2 2 3 2" xfId="13638"/>
    <cellStyle name="40% - Ênfase2 5 2 2 3 2 2" xfId="25758"/>
    <cellStyle name="40% - Ênfase2 5 2 2 3 2 3" xfId="37847"/>
    <cellStyle name="40% - Ênfase2 5 2 2 3 2 4" xfId="54205"/>
    <cellStyle name="40% - Ênfase2 5 2 2 3 3" xfId="19698"/>
    <cellStyle name="40% - Ênfase2 5 2 2 3 4" xfId="31788"/>
    <cellStyle name="40% - Ênfase2 5 2 2 3 5" xfId="45928"/>
    <cellStyle name="40% - Ênfase2 5 2 2 4" xfId="9584"/>
    <cellStyle name="40% - Ênfase2 5 2 2 4 2" xfId="21704"/>
    <cellStyle name="40% - Ênfase2 5 2 2 4 2 2" xfId="50147"/>
    <cellStyle name="40% - Ênfase2 5 2 2 4 3" xfId="33793"/>
    <cellStyle name="40% - Ênfase2 5 2 2 4 4" xfId="41870"/>
    <cellStyle name="40% - Ênfase2 5 2 2 5" xfId="15644"/>
    <cellStyle name="40% - Ênfase2 5 2 2 5 2" xfId="48098"/>
    <cellStyle name="40% - Ênfase2 5 2 2 6" xfId="27758"/>
    <cellStyle name="40% - Ênfase2 5 2 2 7" xfId="39848"/>
    <cellStyle name="40% - Ênfase2 5 2 2 8" xfId="3520"/>
    <cellStyle name="40% - Ênfase2 5 2 3" xfId="948"/>
    <cellStyle name="40% - Ênfase2 5 2 3 2" xfId="5058"/>
    <cellStyle name="40% - Ênfase2 5 2 3 2 2" xfId="11117"/>
    <cellStyle name="40% - Ênfase2 5 2 3 2 2 2" xfId="23237"/>
    <cellStyle name="40% - Ênfase2 5 2 3 2 2 3" xfId="35326"/>
    <cellStyle name="40% - Ênfase2 5 2 3 2 2 4" xfId="51684"/>
    <cellStyle name="40% - Ênfase2 5 2 3 2 3" xfId="17177"/>
    <cellStyle name="40% - Ênfase2 5 2 3 2 4" xfId="29267"/>
    <cellStyle name="40% - Ênfase2 5 2 3 2 5" xfId="43407"/>
    <cellStyle name="40% - Ênfase2 5 2 3 3" xfId="7083"/>
    <cellStyle name="40% - Ênfase2 5 2 3 3 2" xfId="13142"/>
    <cellStyle name="40% - Ênfase2 5 2 3 3 2 2" xfId="25262"/>
    <cellStyle name="40% - Ênfase2 5 2 3 3 2 3" xfId="37351"/>
    <cellStyle name="40% - Ênfase2 5 2 3 3 2 4" xfId="53709"/>
    <cellStyle name="40% - Ênfase2 5 2 3 3 3" xfId="19202"/>
    <cellStyle name="40% - Ênfase2 5 2 3 3 4" xfId="31292"/>
    <cellStyle name="40% - Ênfase2 5 2 3 3 5" xfId="45432"/>
    <cellStyle name="40% - Ênfase2 5 2 3 4" xfId="9087"/>
    <cellStyle name="40% - Ênfase2 5 2 3 4 2" xfId="21207"/>
    <cellStyle name="40% - Ênfase2 5 2 3 4 2 2" xfId="49641"/>
    <cellStyle name="40% - Ênfase2 5 2 3 4 3" xfId="33296"/>
    <cellStyle name="40% - Ênfase2 5 2 3 4 4" xfId="41364"/>
    <cellStyle name="40% - Ênfase2 5 2 3 5" xfId="15147"/>
    <cellStyle name="40% - Ênfase2 5 2 3 5 2" xfId="47593"/>
    <cellStyle name="40% - Ênfase2 5 2 3 6" xfId="27262"/>
    <cellStyle name="40% - Ênfase2 5 2 3 7" xfId="39352"/>
    <cellStyle name="40% - Ênfase2 5 2 3 8" xfId="3013"/>
    <cellStyle name="40% - Ênfase2 5 2 4" xfId="2000"/>
    <cellStyle name="40% - Ênfase2 5 2 4 2" xfId="6091"/>
    <cellStyle name="40% - Ênfase2 5 2 4 2 2" xfId="12150"/>
    <cellStyle name="40% - Ênfase2 5 2 4 2 2 2" xfId="24270"/>
    <cellStyle name="40% - Ênfase2 5 2 4 2 2 3" xfId="36359"/>
    <cellStyle name="40% - Ênfase2 5 2 4 2 2 4" xfId="52717"/>
    <cellStyle name="40% - Ênfase2 5 2 4 2 3" xfId="18210"/>
    <cellStyle name="40% - Ênfase2 5 2 4 2 4" xfId="30300"/>
    <cellStyle name="40% - Ênfase2 5 2 4 2 5" xfId="44440"/>
    <cellStyle name="40% - Ênfase2 5 2 4 3" xfId="8091"/>
    <cellStyle name="40% - Ênfase2 5 2 4 3 2" xfId="14150"/>
    <cellStyle name="40% - Ênfase2 5 2 4 3 2 2" xfId="26270"/>
    <cellStyle name="40% - Ênfase2 5 2 4 3 2 3" xfId="38359"/>
    <cellStyle name="40% - Ênfase2 5 2 4 3 2 4" xfId="54717"/>
    <cellStyle name="40% - Ênfase2 5 2 4 3 3" xfId="20210"/>
    <cellStyle name="40% - Ênfase2 5 2 4 3 4" xfId="32300"/>
    <cellStyle name="40% - Ênfase2 5 2 4 3 5" xfId="46440"/>
    <cellStyle name="40% - Ênfase2 5 2 4 4" xfId="10120"/>
    <cellStyle name="40% - Ênfase2 5 2 4 4 2" xfId="22240"/>
    <cellStyle name="40% - Ênfase2 5 2 4 4 2 2" xfId="50684"/>
    <cellStyle name="40% - Ênfase2 5 2 4 4 3" xfId="34329"/>
    <cellStyle name="40% - Ênfase2 5 2 4 4 4" xfId="42407"/>
    <cellStyle name="40% - Ênfase2 5 2 4 5" xfId="16180"/>
    <cellStyle name="40% - Ênfase2 5 2 4 5 2" xfId="48635"/>
    <cellStyle name="40% - Ênfase2 5 2 4 6" xfId="28270"/>
    <cellStyle name="40% - Ênfase2 5 2 4 7" xfId="40360"/>
    <cellStyle name="40% - Ênfase2 5 2 4 8" xfId="4058"/>
    <cellStyle name="40% - Ênfase2 5 2 5" xfId="4555"/>
    <cellStyle name="40% - Ênfase2 5 2 5 2" xfId="10615"/>
    <cellStyle name="40% - Ênfase2 5 2 5 2 2" xfId="22735"/>
    <cellStyle name="40% - Ênfase2 5 2 5 2 3" xfId="34824"/>
    <cellStyle name="40% - Ênfase2 5 2 5 2 4" xfId="51181"/>
    <cellStyle name="40% - Ênfase2 5 2 5 3" xfId="16675"/>
    <cellStyle name="40% - Ênfase2 5 2 5 4" xfId="28765"/>
    <cellStyle name="40% - Ênfase2 5 2 5 5" xfId="42904"/>
    <cellStyle name="40% - Ênfase2 5 2 6" xfId="6585"/>
    <cellStyle name="40% - Ênfase2 5 2 6 2" xfId="12644"/>
    <cellStyle name="40% - Ênfase2 5 2 6 2 2" xfId="24764"/>
    <cellStyle name="40% - Ênfase2 5 2 6 2 3" xfId="36853"/>
    <cellStyle name="40% - Ênfase2 5 2 6 2 4" xfId="53211"/>
    <cellStyle name="40% - Ênfase2 5 2 6 3" xfId="18704"/>
    <cellStyle name="40% - Ênfase2 5 2 6 4" xfId="30794"/>
    <cellStyle name="40% - Ênfase2 5 2 6 5" xfId="44934"/>
    <cellStyle name="40% - Ênfase2 5 2 7" xfId="8585"/>
    <cellStyle name="40% - Ênfase2 5 2 7 2" xfId="20705"/>
    <cellStyle name="40% - Ênfase2 5 2 7 2 2" xfId="49134"/>
    <cellStyle name="40% - Ênfase2 5 2 7 3" xfId="32794"/>
    <cellStyle name="40% - Ênfase2 5 2 7 4" xfId="40857"/>
    <cellStyle name="40% - Ênfase2 5 2 8" xfId="14645"/>
    <cellStyle name="40% - Ênfase2 5 2 8 2" xfId="47087"/>
    <cellStyle name="40% - Ênfase2 5 2 9" xfId="26764"/>
    <cellStyle name="40% - Ênfase2 5 3" xfId="1457"/>
    <cellStyle name="40% - Ênfase2 5 3 2" xfId="5554"/>
    <cellStyle name="40% - Ênfase2 5 3 2 2" xfId="11613"/>
    <cellStyle name="40% - Ênfase2 5 3 2 2 2" xfId="23733"/>
    <cellStyle name="40% - Ênfase2 5 3 2 2 3" xfId="35822"/>
    <cellStyle name="40% - Ênfase2 5 3 2 2 4" xfId="52180"/>
    <cellStyle name="40% - Ênfase2 5 3 2 3" xfId="17673"/>
    <cellStyle name="40% - Ênfase2 5 3 2 4" xfId="29763"/>
    <cellStyle name="40% - Ênfase2 5 3 2 5" xfId="43903"/>
    <cellStyle name="40% - Ênfase2 5 3 3" xfId="7578"/>
    <cellStyle name="40% - Ênfase2 5 3 3 2" xfId="13637"/>
    <cellStyle name="40% - Ênfase2 5 3 3 2 2" xfId="25757"/>
    <cellStyle name="40% - Ênfase2 5 3 3 2 3" xfId="37846"/>
    <cellStyle name="40% - Ênfase2 5 3 3 2 4" xfId="54204"/>
    <cellStyle name="40% - Ênfase2 5 3 3 3" xfId="19697"/>
    <cellStyle name="40% - Ênfase2 5 3 3 4" xfId="31787"/>
    <cellStyle name="40% - Ênfase2 5 3 3 5" xfId="45927"/>
    <cellStyle name="40% - Ênfase2 5 3 4" xfId="9583"/>
    <cellStyle name="40% - Ênfase2 5 3 4 2" xfId="21703"/>
    <cellStyle name="40% - Ênfase2 5 3 4 2 2" xfId="50146"/>
    <cellStyle name="40% - Ênfase2 5 3 4 3" xfId="33792"/>
    <cellStyle name="40% - Ênfase2 5 3 4 4" xfId="41869"/>
    <cellStyle name="40% - Ênfase2 5 3 5" xfId="15643"/>
    <cellStyle name="40% - Ênfase2 5 3 5 2" xfId="48097"/>
    <cellStyle name="40% - Ênfase2 5 3 6" xfId="27757"/>
    <cellStyle name="40% - Ênfase2 5 3 7" xfId="39847"/>
    <cellStyle name="40% - Ênfase2 5 3 8" xfId="3519"/>
    <cellStyle name="40% - Ênfase2 5 4" xfId="947"/>
    <cellStyle name="40% - Ênfase2 5 4 2" xfId="5057"/>
    <cellStyle name="40% - Ênfase2 5 4 2 2" xfId="11116"/>
    <cellStyle name="40% - Ênfase2 5 4 2 2 2" xfId="23236"/>
    <cellStyle name="40% - Ênfase2 5 4 2 2 3" xfId="35325"/>
    <cellStyle name="40% - Ênfase2 5 4 2 2 4" xfId="51683"/>
    <cellStyle name="40% - Ênfase2 5 4 2 3" xfId="17176"/>
    <cellStyle name="40% - Ênfase2 5 4 2 4" xfId="29266"/>
    <cellStyle name="40% - Ênfase2 5 4 2 5" xfId="43406"/>
    <cellStyle name="40% - Ênfase2 5 4 3" xfId="7082"/>
    <cellStyle name="40% - Ênfase2 5 4 3 2" xfId="13141"/>
    <cellStyle name="40% - Ênfase2 5 4 3 2 2" xfId="25261"/>
    <cellStyle name="40% - Ênfase2 5 4 3 2 3" xfId="37350"/>
    <cellStyle name="40% - Ênfase2 5 4 3 2 4" xfId="53708"/>
    <cellStyle name="40% - Ênfase2 5 4 3 3" xfId="19201"/>
    <cellStyle name="40% - Ênfase2 5 4 3 4" xfId="31291"/>
    <cellStyle name="40% - Ênfase2 5 4 3 5" xfId="45431"/>
    <cellStyle name="40% - Ênfase2 5 4 4" xfId="9086"/>
    <cellStyle name="40% - Ênfase2 5 4 4 2" xfId="21206"/>
    <cellStyle name="40% - Ênfase2 5 4 4 2 2" xfId="49640"/>
    <cellStyle name="40% - Ênfase2 5 4 4 3" xfId="33295"/>
    <cellStyle name="40% - Ênfase2 5 4 4 4" xfId="41363"/>
    <cellStyle name="40% - Ênfase2 5 4 5" xfId="15146"/>
    <cellStyle name="40% - Ênfase2 5 4 5 2" xfId="47592"/>
    <cellStyle name="40% - Ênfase2 5 4 6" xfId="27261"/>
    <cellStyle name="40% - Ênfase2 5 4 7" xfId="39351"/>
    <cellStyle name="40% - Ênfase2 5 4 8" xfId="3012"/>
    <cellStyle name="40% - Ênfase2 5 5" xfId="1999"/>
    <cellStyle name="40% - Ênfase2 5 5 2" xfId="6090"/>
    <cellStyle name="40% - Ênfase2 5 5 2 2" xfId="12149"/>
    <cellStyle name="40% - Ênfase2 5 5 2 2 2" xfId="24269"/>
    <cellStyle name="40% - Ênfase2 5 5 2 2 3" xfId="36358"/>
    <cellStyle name="40% - Ênfase2 5 5 2 2 4" xfId="52716"/>
    <cellStyle name="40% - Ênfase2 5 5 2 3" xfId="18209"/>
    <cellStyle name="40% - Ênfase2 5 5 2 4" xfId="30299"/>
    <cellStyle name="40% - Ênfase2 5 5 2 5" xfId="44439"/>
    <cellStyle name="40% - Ênfase2 5 5 3" xfId="8090"/>
    <cellStyle name="40% - Ênfase2 5 5 3 2" xfId="14149"/>
    <cellStyle name="40% - Ênfase2 5 5 3 2 2" xfId="26269"/>
    <cellStyle name="40% - Ênfase2 5 5 3 2 3" xfId="38358"/>
    <cellStyle name="40% - Ênfase2 5 5 3 2 4" xfId="54716"/>
    <cellStyle name="40% - Ênfase2 5 5 3 3" xfId="20209"/>
    <cellStyle name="40% - Ênfase2 5 5 3 4" xfId="32299"/>
    <cellStyle name="40% - Ênfase2 5 5 3 5" xfId="46439"/>
    <cellStyle name="40% - Ênfase2 5 5 4" xfId="10119"/>
    <cellStyle name="40% - Ênfase2 5 5 4 2" xfId="22239"/>
    <cellStyle name="40% - Ênfase2 5 5 4 2 2" xfId="50683"/>
    <cellStyle name="40% - Ênfase2 5 5 4 3" xfId="34328"/>
    <cellStyle name="40% - Ênfase2 5 5 4 4" xfId="42406"/>
    <cellStyle name="40% - Ênfase2 5 5 5" xfId="16179"/>
    <cellStyle name="40% - Ênfase2 5 5 5 2" xfId="48634"/>
    <cellStyle name="40% - Ênfase2 5 5 6" xfId="28269"/>
    <cellStyle name="40% - Ênfase2 5 5 7" xfId="40359"/>
    <cellStyle name="40% - Ênfase2 5 5 8" xfId="4057"/>
    <cellStyle name="40% - Ênfase2 5 6" xfId="4554"/>
    <cellStyle name="40% - Ênfase2 5 6 2" xfId="10614"/>
    <cellStyle name="40% - Ênfase2 5 6 2 2" xfId="22734"/>
    <cellStyle name="40% - Ênfase2 5 6 2 3" xfId="34823"/>
    <cellStyle name="40% - Ênfase2 5 6 2 4" xfId="51180"/>
    <cellStyle name="40% - Ênfase2 5 6 3" xfId="16674"/>
    <cellStyle name="40% - Ênfase2 5 6 4" xfId="28764"/>
    <cellStyle name="40% - Ênfase2 5 6 5" xfId="42903"/>
    <cellStyle name="40% - Ênfase2 5 7" xfId="6584"/>
    <cellStyle name="40% - Ênfase2 5 7 2" xfId="12643"/>
    <cellStyle name="40% - Ênfase2 5 7 2 2" xfId="24763"/>
    <cellStyle name="40% - Ênfase2 5 7 2 3" xfId="36852"/>
    <cellStyle name="40% - Ênfase2 5 7 2 4" xfId="53210"/>
    <cellStyle name="40% - Ênfase2 5 7 3" xfId="18703"/>
    <cellStyle name="40% - Ênfase2 5 7 4" xfId="30793"/>
    <cellStyle name="40% - Ênfase2 5 7 5" xfId="44933"/>
    <cellStyle name="40% - Ênfase2 5 8" xfId="8584"/>
    <cellStyle name="40% - Ênfase2 5 8 2" xfId="20704"/>
    <cellStyle name="40% - Ênfase2 5 8 2 2" xfId="49133"/>
    <cellStyle name="40% - Ênfase2 5 8 3" xfId="32793"/>
    <cellStyle name="40% - Ênfase2 5 8 4" xfId="40856"/>
    <cellStyle name="40% - Ênfase2 5 9" xfId="14644"/>
    <cellStyle name="40% - Ênfase2 5 9 2" xfId="47086"/>
    <cellStyle name="40% - Ênfase2 6" xfId="378"/>
    <cellStyle name="40% - Ênfase2 6 10" xfId="26765"/>
    <cellStyle name="40% - Ênfase2 6 11" xfId="38855"/>
    <cellStyle name="40% - Ênfase2 6 12" xfId="2507"/>
    <cellStyle name="40% - Ênfase2 6 2" xfId="379"/>
    <cellStyle name="40% - Ênfase2 6 2 10" xfId="38856"/>
    <cellStyle name="40% - Ênfase2 6 2 11" xfId="2508"/>
    <cellStyle name="40% - Ênfase2 6 2 2" xfId="1460"/>
    <cellStyle name="40% - Ênfase2 6 2 2 2" xfId="5557"/>
    <cellStyle name="40% - Ênfase2 6 2 2 2 2" xfId="11616"/>
    <cellStyle name="40% - Ênfase2 6 2 2 2 2 2" xfId="23736"/>
    <cellStyle name="40% - Ênfase2 6 2 2 2 2 3" xfId="35825"/>
    <cellStyle name="40% - Ênfase2 6 2 2 2 2 4" xfId="52183"/>
    <cellStyle name="40% - Ênfase2 6 2 2 2 3" xfId="17676"/>
    <cellStyle name="40% - Ênfase2 6 2 2 2 4" xfId="29766"/>
    <cellStyle name="40% - Ênfase2 6 2 2 2 5" xfId="43906"/>
    <cellStyle name="40% - Ênfase2 6 2 2 3" xfId="7581"/>
    <cellStyle name="40% - Ênfase2 6 2 2 3 2" xfId="13640"/>
    <cellStyle name="40% - Ênfase2 6 2 2 3 2 2" xfId="25760"/>
    <cellStyle name="40% - Ênfase2 6 2 2 3 2 3" xfId="37849"/>
    <cellStyle name="40% - Ênfase2 6 2 2 3 2 4" xfId="54207"/>
    <cellStyle name="40% - Ênfase2 6 2 2 3 3" xfId="19700"/>
    <cellStyle name="40% - Ênfase2 6 2 2 3 4" xfId="31790"/>
    <cellStyle name="40% - Ênfase2 6 2 2 3 5" xfId="45930"/>
    <cellStyle name="40% - Ênfase2 6 2 2 4" xfId="9586"/>
    <cellStyle name="40% - Ênfase2 6 2 2 4 2" xfId="21706"/>
    <cellStyle name="40% - Ênfase2 6 2 2 4 2 2" xfId="50149"/>
    <cellStyle name="40% - Ênfase2 6 2 2 4 3" xfId="33795"/>
    <cellStyle name="40% - Ênfase2 6 2 2 4 4" xfId="41872"/>
    <cellStyle name="40% - Ênfase2 6 2 2 5" xfId="15646"/>
    <cellStyle name="40% - Ênfase2 6 2 2 5 2" xfId="48100"/>
    <cellStyle name="40% - Ênfase2 6 2 2 6" xfId="27760"/>
    <cellStyle name="40% - Ênfase2 6 2 2 7" xfId="39850"/>
    <cellStyle name="40% - Ênfase2 6 2 2 8" xfId="3522"/>
    <cellStyle name="40% - Ênfase2 6 2 3" xfId="950"/>
    <cellStyle name="40% - Ênfase2 6 2 3 2" xfId="5060"/>
    <cellStyle name="40% - Ênfase2 6 2 3 2 2" xfId="11119"/>
    <cellStyle name="40% - Ênfase2 6 2 3 2 2 2" xfId="23239"/>
    <cellStyle name="40% - Ênfase2 6 2 3 2 2 3" xfId="35328"/>
    <cellStyle name="40% - Ênfase2 6 2 3 2 2 4" xfId="51686"/>
    <cellStyle name="40% - Ênfase2 6 2 3 2 3" xfId="17179"/>
    <cellStyle name="40% - Ênfase2 6 2 3 2 4" xfId="29269"/>
    <cellStyle name="40% - Ênfase2 6 2 3 2 5" xfId="43409"/>
    <cellStyle name="40% - Ênfase2 6 2 3 3" xfId="7085"/>
    <cellStyle name="40% - Ênfase2 6 2 3 3 2" xfId="13144"/>
    <cellStyle name="40% - Ênfase2 6 2 3 3 2 2" xfId="25264"/>
    <cellStyle name="40% - Ênfase2 6 2 3 3 2 3" xfId="37353"/>
    <cellStyle name="40% - Ênfase2 6 2 3 3 2 4" xfId="53711"/>
    <cellStyle name="40% - Ênfase2 6 2 3 3 3" xfId="19204"/>
    <cellStyle name="40% - Ênfase2 6 2 3 3 4" xfId="31294"/>
    <cellStyle name="40% - Ênfase2 6 2 3 3 5" xfId="45434"/>
    <cellStyle name="40% - Ênfase2 6 2 3 4" xfId="9089"/>
    <cellStyle name="40% - Ênfase2 6 2 3 4 2" xfId="21209"/>
    <cellStyle name="40% - Ênfase2 6 2 3 4 2 2" xfId="49643"/>
    <cellStyle name="40% - Ênfase2 6 2 3 4 3" xfId="33298"/>
    <cellStyle name="40% - Ênfase2 6 2 3 4 4" xfId="41366"/>
    <cellStyle name="40% - Ênfase2 6 2 3 5" xfId="15149"/>
    <cellStyle name="40% - Ênfase2 6 2 3 5 2" xfId="47595"/>
    <cellStyle name="40% - Ênfase2 6 2 3 6" xfId="27264"/>
    <cellStyle name="40% - Ênfase2 6 2 3 7" xfId="39354"/>
    <cellStyle name="40% - Ênfase2 6 2 3 8" xfId="3015"/>
    <cellStyle name="40% - Ênfase2 6 2 4" xfId="2002"/>
    <cellStyle name="40% - Ênfase2 6 2 4 2" xfId="6093"/>
    <cellStyle name="40% - Ênfase2 6 2 4 2 2" xfId="12152"/>
    <cellStyle name="40% - Ênfase2 6 2 4 2 2 2" xfId="24272"/>
    <cellStyle name="40% - Ênfase2 6 2 4 2 2 3" xfId="36361"/>
    <cellStyle name="40% - Ênfase2 6 2 4 2 2 4" xfId="52719"/>
    <cellStyle name="40% - Ênfase2 6 2 4 2 3" xfId="18212"/>
    <cellStyle name="40% - Ênfase2 6 2 4 2 4" xfId="30302"/>
    <cellStyle name="40% - Ênfase2 6 2 4 2 5" xfId="44442"/>
    <cellStyle name="40% - Ênfase2 6 2 4 3" xfId="8093"/>
    <cellStyle name="40% - Ênfase2 6 2 4 3 2" xfId="14152"/>
    <cellStyle name="40% - Ênfase2 6 2 4 3 2 2" xfId="26272"/>
    <cellStyle name="40% - Ênfase2 6 2 4 3 2 3" xfId="38361"/>
    <cellStyle name="40% - Ênfase2 6 2 4 3 2 4" xfId="54719"/>
    <cellStyle name="40% - Ênfase2 6 2 4 3 3" xfId="20212"/>
    <cellStyle name="40% - Ênfase2 6 2 4 3 4" xfId="32302"/>
    <cellStyle name="40% - Ênfase2 6 2 4 3 5" xfId="46442"/>
    <cellStyle name="40% - Ênfase2 6 2 4 4" xfId="10122"/>
    <cellStyle name="40% - Ênfase2 6 2 4 4 2" xfId="22242"/>
    <cellStyle name="40% - Ênfase2 6 2 4 4 2 2" xfId="50686"/>
    <cellStyle name="40% - Ênfase2 6 2 4 4 3" xfId="34331"/>
    <cellStyle name="40% - Ênfase2 6 2 4 4 4" xfId="42409"/>
    <cellStyle name="40% - Ênfase2 6 2 4 5" xfId="16182"/>
    <cellStyle name="40% - Ênfase2 6 2 4 5 2" xfId="48637"/>
    <cellStyle name="40% - Ênfase2 6 2 4 6" xfId="28272"/>
    <cellStyle name="40% - Ênfase2 6 2 4 7" xfId="40362"/>
    <cellStyle name="40% - Ênfase2 6 2 4 8" xfId="4060"/>
    <cellStyle name="40% - Ênfase2 6 2 5" xfId="4557"/>
    <cellStyle name="40% - Ênfase2 6 2 5 2" xfId="10617"/>
    <cellStyle name="40% - Ênfase2 6 2 5 2 2" xfId="22737"/>
    <cellStyle name="40% - Ênfase2 6 2 5 2 3" xfId="34826"/>
    <cellStyle name="40% - Ênfase2 6 2 5 2 4" xfId="51183"/>
    <cellStyle name="40% - Ênfase2 6 2 5 3" xfId="16677"/>
    <cellStyle name="40% - Ênfase2 6 2 5 4" xfId="28767"/>
    <cellStyle name="40% - Ênfase2 6 2 5 5" xfId="42906"/>
    <cellStyle name="40% - Ênfase2 6 2 6" xfId="6587"/>
    <cellStyle name="40% - Ênfase2 6 2 6 2" xfId="12646"/>
    <cellStyle name="40% - Ênfase2 6 2 6 2 2" xfId="24766"/>
    <cellStyle name="40% - Ênfase2 6 2 6 2 3" xfId="36855"/>
    <cellStyle name="40% - Ênfase2 6 2 6 2 4" xfId="53213"/>
    <cellStyle name="40% - Ênfase2 6 2 6 3" xfId="18706"/>
    <cellStyle name="40% - Ênfase2 6 2 6 4" xfId="30796"/>
    <cellStyle name="40% - Ênfase2 6 2 6 5" xfId="44936"/>
    <cellStyle name="40% - Ênfase2 6 2 7" xfId="8587"/>
    <cellStyle name="40% - Ênfase2 6 2 7 2" xfId="20707"/>
    <cellStyle name="40% - Ênfase2 6 2 7 2 2" xfId="49136"/>
    <cellStyle name="40% - Ênfase2 6 2 7 3" xfId="32796"/>
    <cellStyle name="40% - Ênfase2 6 2 7 4" xfId="40859"/>
    <cellStyle name="40% - Ênfase2 6 2 8" xfId="14647"/>
    <cellStyle name="40% - Ênfase2 6 2 8 2" xfId="47089"/>
    <cellStyle name="40% - Ênfase2 6 2 9" xfId="26766"/>
    <cellStyle name="40% - Ênfase2 6 3" xfId="1459"/>
    <cellStyle name="40% - Ênfase2 6 3 2" xfId="5556"/>
    <cellStyle name="40% - Ênfase2 6 3 2 2" xfId="11615"/>
    <cellStyle name="40% - Ênfase2 6 3 2 2 2" xfId="23735"/>
    <cellStyle name="40% - Ênfase2 6 3 2 2 3" xfId="35824"/>
    <cellStyle name="40% - Ênfase2 6 3 2 2 4" xfId="52182"/>
    <cellStyle name="40% - Ênfase2 6 3 2 3" xfId="17675"/>
    <cellStyle name="40% - Ênfase2 6 3 2 4" xfId="29765"/>
    <cellStyle name="40% - Ênfase2 6 3 2 5" xfId="43905"/>
    <cellStyle name="40% - Ênfase2 6 3 3" xfId="7580"/>
    <cellStyle name="40% - Ênfase2 6 3 3 2" xfId="13639"/>
    <cellStyle name="40% - Ênfase2 6 3 3 2 2" xfId="25759"/>
    <cellStyle name="40% - Ênfase2 6 3 3 2 3" xfId="37848"/>
    <cellStyle name="40% - Ênfase2 6 3 3 2 4" xfId="54206"/>
    <cellStyle name="40% - Ênfase2 6 3 3 3" xfId="19699"/>
    <cellStyle name="40% - Ênfase2 6 3 3 4" xfId="31789"/>
    <cellStyle name="40% - Ênfase2 6 3 3 5" xfId="45929"/>
    <cellStyle name="40% - Ênfase2 6 3 4" xfId="9585"/>
    <cellStyle name="40% - Ênfase2 6 3 4 2" xfId="21705"/>
    <cellStyle name="40% - Ênfase2 6 3 4 2 2" xfId="50148"/>
    <cellStyle name="40% - Ênfase2 6 3 4 3" xfId="33794"/>
    <cellStyle name="40% - Ênfase2 6 3 4 4" xfId="41871"/>
    <cellStyle name="40% - Ênfase2 6 3 5" xfId="15645"/>
    <cellStyle name="40% - Ênfase2 6 3 5 2" xfId="48099"/>
    <cellStyle name="40% - Ênfase2 6 3 6" xfId="27759"/>
    <cellStyle name="40% - Ênfase2 6 3 7" xfId="39849"/>
    <cellStyle name="40% - Ênfase2 6 3 8" xfId="3521"/>
    <cellStyle name="40% - Ênfase2 6 4" xfId="949"/>
    <cellStyle name="40% - Ênfase2 6 4 2" xfId="5059"/>
    <cellStyle name="40% - Ênfase2 6 4 2 2" xfId="11118"/>
    <cellStyle name="40% - Ênfase2 6 4 2 2 2" xfId="23238"/>
    <cellStyle name="40% - Ênfase2 6 4 2 2 3" xfId="35327"/>
    <cellStyle name="40% - Ênfase2 6 4 2 2 4" xfId="51685"/>
    <cellStyle name="40% - Ênfase2 6 4 2 3" xfId="17178"/>
    <cellStyle name="40% - Ênfase2 6 4 2 4" xfId="29268"/>
    <cellStyle name="40% - Ênfase2 6 4 2 5" xfId="43408"/>
    <cellStyle name="40% - Ênfase2 6 4 3" xfId="7084"/>
    <cellStyle name="40% - Ênfase2 6 4 3 2" xfId="13143"/>
    <cellStyle name="40% - Ênfase2 6 4 3 2 2" xfId="25263"/>
    <cellStyle name="40% - Ênfase2 6 4 3 2 3" xfId="37352"/>
    <cellStyle name="40% - Ênfase2 6 4 3 2 4" xfId="53710"/>
    <cellStyle name="40% - Ênfase2 6 4 3 3" xfId="19203"/>
    <cellStyle name="40% - Ênfase2 6 4 3 4" xfId="31293"/>
    <cellStyle name="40% - Ênfase2 6 4 3 5" xfId="45433"/>
    <cellStyle name="40% - Ênfase2 6 4 4" xfId="9088"/>
    <cellStyle name="40% - Ênfase2 6 4 4 2" xfId="21208"/>
    <cellStyle name="40% - Ênfase2 6 4 4 2 2" xfId="49642"/>
    <cellStyle name="40% - Ênfase2 6 4 4 3" xfId="33297"/>
    <cellStyle name="40% - Ênfase2 6 4 4 4" xfId="41365"/>
    <cellStyle name="40% - Ênfase2 6 4 5" xfId="15148"/>
    <cellStyle name="40% - Ênfase2 6 4 5 2" xfId="47594"/>
    <cellStyle name="40% - Ênfase2 6 4 6" xfId="27263"/>
    <cellStyle name="40% - Ênfase2 6 4 7" xfId="39353"/>
    <cellStyle name="40% - Ênfase2 6 4 8" xfId="3014"/>
    <cellStyle name="40% - Ênfase2 6 5" xfId="2001"/>
    <cellStyle name="40% - Ênfase2 6 5 2" xfId="6092"/>
    <cellStyle name="40% - Ênfase2 6 5 2 2" xfId="12151"/>
    <cellStyle name="40% - Ênfase2 6 5 2 2 2" xfId="24271"/>
    <cellStyle name="40% - Ênfase2 6 5 2 2 3" xfId="36360"/>
    <cellStyle name="40% - Ênfase2 6 5 2 2 4" xfId="52718"/>
    <cellStyle name="40% - Ênfase2 6 5 2 3" xfId="18211"/>
    <cellStyle name="40% - Ênfase2 6 5 2 4" xfId="30301"/>
    <cellStyle name="40% - Ênfase2 6 5 2 5" xfId="44441"/>
    <cellStyle name="40% - Ênfase2 6 5 3" xfId="8092"/>
    <cellStyle name="40% - Ênfase2 6 5 3 2" xfId="14151"/>
    <cellStyle name="40% - Ênfase2 6 5 3 2 2" xfId="26271"/>
    <cellStyle name="40% - Ênfase2 6 5 3 2 3" xfId="38360"/>
    <cellStyle name="40% - Ênfase2 6 5 3 2 4" xfId="54718"/>
    <cellStyle name="40% - Ênfase2 6 5 3 3" xfId="20211"/>
    <cellStyle name="40% - Ênfase2 6 5 3 4" xfId="32301"/>
    <cellStyle name="40% - Ênfase2 6 5 3 5" xfId="46441"/>
    <cellStyle name="40% - Ênfase2 6 5 4" xfId="10121"/>
    <cellStyle name="40% - Ênfase2 6 5 4 2" xfId="22241"/>
    <cellStyle name="40% - Ênfase2 6 5 4 2 2" xfId="50685"/>
    <cellStyle name="40% - Ênfase2 6 5 4 3" xfId="34330"/>
    <cellStyle name="40% - Ênfase2 6 5 4 4" xfId="42408"/>
    <cellStyle name="40% - Ênfase2 6 5 5" xfId="16181"/>
    <cellStyle name="40% - Ênfase2 6 5 5 2" xfId="48636"/>
    <cellStyle name="40% - Ênfase2 6 5 6" xfId="28271"/>
    <cellStyle name="40% - Ênfase2 6 5 7" xfId="40361"/>
    <cellStyle name="40% - Ênfase2 6 5 8" xfId="4059"/>
    <cellStyle name="40% - Ênfase2 6 6" xfId="4556"/>
    <cellStyle name="40% - Ênfase2 6 6 2" xfId="10616"/>
    <cellStyle name="40% - Ênfase2 6 6 2 2" xfId="22736"/>
    <cellStyle name="40% - Ênfase2 6 6 2 3" xfId="34825"/>
    <cellStyle name="40% - Ênfase2 6 6 2 4" xfId="51182"/>
    <cellStyle name="40% - Ênfase2 6 6 3" xfId="16676"/>
    <cellStyle name="40% - Ênfase2 6 6 4" xfId="28766"/>
    <cellStyle name="40% - Ênfase2 6 6 5" xfId="42905"/>
    <cellStyle name="40% - Ênfase2 6 7" xfId="6586"/>
    <cellStyle name="40% - Ênfase2 6 7 2" xfId="12645"/>
    <cellStyle name="40% - Ênfase2 6 7 2 2" xfId="24765"/>
    <cellStyle name="40% - Ênfase2 6 7 2 3" xfId="36854"/>
    <cellStyle name="40% - Ênfase2 6 7 2 4" xfId="53212"/>
    <cellStyle name="40% - Ênfase2 6 7 3" xfId="18705"/>
    <cellStyle name="40% - Ênfase2 6 7 4" xfId="30795"/>
    <cellStyle name="40% - Ênfase2 6 7 5" xfId="44935"/>
    <cellStyle name="40% - Ênfase2 6 8" xfId="8586"/>
    <cellStyle name="40% - Ênfase2 6 8 2" xfId="20706"/>
    <cellStyle name="40% - Ênfase2 6 8 2 2" xfId="49135"/>
    <cellStyle name="40% - Ênfase2 6 8 3" xfId="32795"/>
    <cellStyle name="40% - Ênfase2 6 8 4" xfId="40858"/>
    <cellStyle name="40% - Ênfase2 6 9" xfId="14646"/>
    <cellStyle name="40% - Ênfase2 6 9 2" xfId="47088"/>
    <cellStyle name="40% - Ênfase2 7" xfId="381"/>
    <cellStyle name="40% - Ênfase2 7 10" xfId="26767"/>
    <cellStyle name="40% - Ênfase2 7 11" xfId="38857"/>
    <cellStyle name="40% - Ênfase2 7 12" xfId="2509"/>
    <cellStyle name="40% - Ênfase2 7 2" xfId="339"/>
    <cellStyle name="40% - Ênfase2 7 2 10" xfId="38820"/>
    <cellStyle name="40% - Ênfase2 7 2 11" xfId="2472"/>
    <cellStyle name="40% - Ênfase2 7 2 2" xfId="1424"/>
    <cellStyle name="40% - Ênfase2 7 2 2 2" xfId="5521"/>
    <cellStyle name="40% - Ênfase2 7 2 2 2 2" xfId="11580"/>
    <cellStyle name="40% - Ênfase2 7 2 2 2 2 2" xfId="23700"/>
    <cellStyle name="40% - Ênfase2 7 2 2 2 2 3" xfId="35789"/>
    <cellStyle name="40% - Ênfase2 7 2 2 2 2 4" xfId="52147"/>
    <cellStyle name="40% - Ênfase2 7 2 2 2 3" xfId="17640"/>
    <cellStyle name="40% - Ênfase2 7 2 2 2 4" xfId="29730"/>
    <cellStyle name="40% - Ênfase2 7 2 2 2 5" xfId="43870"/>
    <cellStyle name="40% - Ênfase2 7 2 2 3" xfId="7545"/>
    <cellStyle name="40% - Ênfase2 7 2 2 3 2" xfId="13604"/>
    <cellStyle name="40% - Ênfase2 7 2 2 3 2 2" xfId="25724"/>
    <cellStyle name="40% - Ênfase2 7 2 2 3 2 3" xfId="37813"/>
    <cellStyle name="40% - Ênfase2 7 2 2 3 2 4" xfId="54171"/>
    <cellStyle name="40% - Ênfase2 7 2 2 3 3" xfId="19664"/>
    <cellStyle name="40% - Ênfase2 7 2 2 3 4" xfId="31754"/>
    <cellStyle name="40% - Ênfase2 7 2 2 3 5" xfId="45894"/>
    <cellStyle name="40% - Ênfase2 7 2 2 4" xfId="9550"/>
    <cellStyle name="40% - Ênfase2 7 2 2 4 2" xfId="21670"/>
    <cellStyle name="40% - Ênfase2 7 2 2 4 2 2" xfId="50113"/>
    <cellStyle name="40% - Ênfase2 7 2 2 4 3" xfId="33759"/>
    <cellStyle name="40% - Ênfase2 7 2 2 4 4" xfId="41836"/>
    <cellStyle name="40% - Ênfase2 7 2 2 5" xfId="15610"/>
    <cellStyle name="40% - Ênfase2 7 2 2 5 2" xfId="48064"/>
    <cellStyle name="40% - Ênfase2 7 2 2 6" xfId="27724"/>
    <cellStyle name="40% - Ênfase2 7 2 2 7" xfId="39814"/>
    <cellStyle name="40% - Ênfase2 7 2 2 8" xfId="3486"/>
    <cellStyle name="40% - Ênfase2 7 2 3" xfId="914"/>
    <cellStyle name="40% - Ênfase2 7 2 3 2" xfId="5024"/>
    <cellStyle name="40% - Ênfase2 7 2 3 2 2" xfId="11083"/>
    <cellStyle name="40% - Ênfase2 7 2 3 2 2 2" xfId="23203"/>
    <cellStyle name="40% - Ênfase2 7 2 3 2 2 3" xfId="35292"/>
    <cellStyle name="40% - Ênfase2 7 2 3 2 2 4" xfId="51650"/>
    <cellStyle name="40% - Ênfase2 7 2 3 2 3" xfId="17143"/>
    <cellStyle name="40% - Ênfase2 7 2 3 2 4" xfId="29233"/>
    <cellStyle name="40% - Ênfase2 7 2 3 2 5" xfId="43373"/>
    <cellStyle name="40% - Ênfase2 7 2 3 3" xfId="7049"/>
    <cellStyle name="40% - Ênfase2 7 2 3 3 2" xfId="13108"/>
    <cellStyle name="40% - Ênfase2 7 2 3 3 2 2" xfId="25228"/>
    <cellStyle name="40% - Ênfase2 7 2 3 3 2 3" xfId="37317"/>
    <cellStyle name="40% - Ênfase2 7 2 3 3 2 4" xfId="53675"/>
    <cellStyle name="40% - Ênfase2 7 2 3 3 3" xfId="19168"/>
    <cellStyle name="40% - Ênfase2 7 2 3 3 4" xfId="31258"/>
    <cellStyle name="40% - Ênfase2 7 2 3 3 5" xfId="45398"/>
    <cellStyle name="40% - Ênfase2 7 2 3 4" xfId="9053"/>
    <cellStyle name="40% - Ênfase2 7 2 3 4 2" xfId="21173"/>
    <cellStyle name="40% - Ênfase2 7 2 3 4 2 2" xfId="49607"/>
    <cellStyle name="40% - Ênfase2 7 2 3 4 3" xfId="33262"/>
    <cellStyle name="40% - Ênfase2 7 2 3 4 4" xfId="41330"/>
    <cellStyle name="40% - Ênfase2 7 2 3 5" xfId="15113"/>
    <cellStyle name="40% - Ênfase2 7 2 3 5 2" xfId="47559"/>
    <cellStyle name="40% - Ênfase2 7 2 3 6" xfId="27228"/>
    <cellStyle name="40% - Ênfase2 7 2 3 7" xfId="39318"/>
    <cellStyle name="40% - Ênfase2 7 2 3 8" xfId="2979"/>
    <cellStyle name="40% - Ênfase2 7 2 4" xfId="1966"/>
    <cellStyle name="40% - Ênfase2 7 2 4 2" xfId="6057"/>
    <cellStyle name="40% - Ênfase2 7 2 4 2 2" xfId="12116"/>
    <cellStyle name="40% - Ênfase2 7 2 4 2 2 2" xfId="24236"/>
    <cellStyle name="40% - Ênfase2 7 2 4 2 2 3" xfId="36325"/>
    <cellStyle name="40% - Ênfase2 7 2 4 2 2 4" xfId="52683"/>
    <cellStyle name="40% - Ênfase2 7 2 4 2 3" xfId="18176"/>
    <cellStyle name="40% - Ênfase2 7 2 4 2 4" xfId="30266"/>
    <cellStyle name="40% - Ênfase2 7 2 4 2 5" xfId="44406"/>
    <cellStyle name="40% - Ênfase2 7 2 4 3" xfId="8057"/>
    <cellStyle name="40% - Ênfase2 7 2 4 3 2" xfId="14116"/>
    <cellStyle name="40% - Ênfase2 7 2 4 3 2 2" xfId="26236"/>
    <cellStyle name="40% - Ênfase2 7 2 4 3 2 3" xfId="38325"/>
    <cellStyle name="40% - Ênfase2 7 2 4 3 2 4" xfId="54683"/>
    <cellStyle name="40% - Ênfase2 7 2 4 3 3" xfId="20176"/>
    <cellStyle name="40% - Ênfase2 7 2 4 3 4" xfId="32266"/>
    <cellStyle name="40% - Ênfase2 7 2 4 3 5" xfId="46406"/>
    <cellStyle name="40% - Ênfase2 7 2 4 4" xfId="10086"/>
    <cellStyle name="40% - Ênfase2 7 2 4 4 2" xfId="22206"/>
    <cellStyle name="40% - Ênfase2 7 2 4 4 2 2" xfId="50650"/>
    <cellStyle name="40% - Ênfase2 7 2 4 4 3" xfId="34295"/>
    <cellStyle name="40% - Ênfase2 7 2 4 4 4" xfId="42373"/>
    <cellStyle name="40% - Ênfase2 7 2 4 5" xfId="16146"/>
    <cellStyle name="40% - Ênfase2 7 2 4 5 2" xfId="48601"/>
    <cellStyle name="40% - Ênfase2 7 2 4 6" xfId="28236"/>
    <cellStyle name="40% - Ênfase2 7 2 4 7" xfId="40326"/>
    <cellStyle name="40% - Ênfase2 7 2 4 8" xfId="4024"/>
    <cellStyle name="40% - Ênfase2 7 2 5" xfId="4521"/>
    <cellStyle name="40% - Ênfase2 7 2 5 2" xfId="10581"/>
    <cellStyle name="40% - Ênfase2 7 2 5 2 2" xfId="22701"/>
    <cellStyle name="40% - Ênfase2 7 2 5 2 3" xfId="34790"/>
    <cellStyle name="40% - Ênfase2 7 2 5 2 4" xfId="51147"/>
    <cellStyle name="40% - Ênfase2 7 2 5 3" xfId="16641"/>
    <cellStyle name="40% - Ênfase2 7 2 5 4" xfId="28731"/>
    <cellStyle name="40% - Ênfase2 7 2 5 5" xfId="42870"/>
    <cellStyle name="40% - Ênfase2 7 2 6" xfId="6551"/>
    <cellStyle name="40% - Ênfase2 7 2 6 2" xfId="12610"/>
    <cellStyle name="40% - Ênfase2 7 2 6 2 2" xfId="24730"/>
    <cellStyle name="40% - Ênfase2 7 2 6 2 3" xfId="36819"/>
    <cellStyle name="40% - Ênfase2 7 2 6 2 4" xfId="53177"/>
    <cellStyle name="40% - Ênfase2 7 2 6 3" xfId="18670"/>
    <cellStyle name="40% - Ênfase2 7 2 6 4" xfId="30760"/>
    <cellStyle name="40% - Ênfase2 7 2 6 5" xfId="44900"/>
    <cellStyle name="40% - Ênfase2 7 2 7" xfId="8551"/>
    <cellStyle name="40% - Ênfase2 7 2 7 2" xfId="20671"/>
    <cellStyle name="40% - Ênfase2 7 2 7 2 2" xfId="49100"/>
    <cellStyle name="40% - Ênfase2 7 2 7 3" xfId="32760"/>
    <cellStyle name="40% - Ênfase2 7 2 7 4" xfId="40823"/>
    <cellStyle name="40% - Ênfase2 7 2 8" xfId="14611"/>
    <cellStyle name="40% - Ênfase2 7 2 8 2" xfId="47053"/>
    <cellStyle name="40% - Ênfase2 7 2 9" xfId="26730"/>
    <cellStyle name="40% - Ênfase2 7 3" xfId="1461"/>
    <cellStyle name="40% - Ênfase2 7 3 2" xfId="5558"/>
    <cellStyle name="40% - Ênfase2 7 3 2 2" xfId="11617"/>
    <cellStyle name="40% - Ênfase2 7 3 2 2 2" xfId="23737"/>
    <cellStyle name="40% - Ênfase2 7 3 2 2 3" xfId="35826"/>
    <cellStyle name="40% - Ênfase2 7 3 2 2 4" xfId="52184"/>
    <cellStyle name="40% - Ênfase2 7 3 2 3" xfId="17677"/>
    <cellStyle name="40% - Ênfase2 7 3 2 4" xfId="29767"/>
    <cellStyle name="40% - Ênfase2 7 3 2 5" xfId="43907"/>
    <cellStyle name="40% - Ênfase2 7 3 3" xfId="7582"/>
    <cellStyle name="40% - Ênfase2 7 3 3 2" xfId="13641"/>
    <cellStyle name="40% - Ênfase2 7 3 3 2 2" xfId="25761"/>
    <cellStyle name="40% - Ênfase2 7 3 3 2 3" xfId="37850"/>
    <cellStyle name="40% - Ênfase2 7 3 3 2 4" xfId="54208"/>
    <cellStyle name="40% - Ênfase2 7 3 3 3" xfId="19701"/>
    <cellStyle name="40% - Ênfase2 7 3 3 4" xfId="31791"/>
    <cellStyle name="40% - Ênfase2 7 3 3 5" xfId="45931"/>
    <cellStyle name="40% - Ênfase2 7 3 4" xfId="9587"/>
    <cellStyle name="40% - Ênfase2 7 3 4 2" xfId="21707"/>
    <cellStyle name="40% - Ênfase2 7 3 4 2 2" xfId="50150"/>
    <cellStyle name="40% - Ênfase2 7 3 4 3" xfId="33796"/>
    <cellStyle name="40% - Ênfase2 7 3 4 4" xfId="41873"/>
    <cellStyle name="40% - Ênfase2 7 3 5" xfId="15647"/>
    <cellStyle name="40% - Ênfase2 7 3 5 2" xfId="48101"/>
    <cellStyle name="40% - Ênfase2 7 3 6" xfId="27761"/>
    <cellStyle name="40% - Ênfase2 7 3 7" xfId="39851"/>
    <cellStyle name="40% - Ênfase2 7 3 8" xfId="3523"/>
    <cellStyle name="40% - Ênfase2 7 4" xfId="951"/>
    <cellStyle name="40% - Ênfase2 7 4 2" xfId="5061"/>
    <cellStyle name="40% - Ênfase2 7 4 2 2" xfId="11120"/>
    <cellStyle name="40% - Ênfase2 7 4 2 2 2" xfId="23240"/>
    <cellStyle name="40% - Ênfase2 7 4 2 2 3" xfId="35329"/>
    <cellStyle name="40% - Ênfase2 7 4 2 2 4" xfId="51687"/>
    <cellStyle name="40% - Ênfase2 7 4 2 3" xfId="17180"/>
    <cellStyle name="40% - Ênfase2 7 4 2 4" xfId="29270"/>
    <cellStyle name="40% - Ênfase2 7 4 2 5" xfId="43410"/>
    <cellStyle name="40% - Ênfase2 7 4 3" xfId="7086"/>
    <cellStyle name="40% - Ênfase2 7 4 3 2" xfId="13145"/>
    <cellStyle name="40% - Ênfase2 7 4 3 2 2" xfId="25265"/>
    <cellStyle name="40% - Ênfase2 7 4 3 2 3" xfId="37354"/>
    <cellStyle name="40% - Ênfase2 7 4 3 2 4" xfId="53712"/>
    <cellStyle name="40% - Ênfase2 7 4 3 3" xfId="19205"/>
    <cellStyle name="40% - Ênfase2 7 4 3 4" xfId="31295"/>
    <cellStyle name="40% - Ênfase2 7 4 3 5" xfId="45435"/>
    <cellStyle name="40% - Ênfase2 7 4 4" xfId="9090"/>
    <cellStyle name="40% - Ênfase2 7 4 4 2" xfId="21210"/>
    <cellStyle name="40% - Ênfase2 7 4 4 2 2" xfId="49644"/>
    <cellStyle name="40% - Ênfase2 7 4 4 3" xfId="33299"/>
    <cellStyle name="40% - Ênfase2 7 4 4 4" xfId="41367"/>
    <cellStyle name="40% - Ênfase2 7 4 5" xfId="15150"/>
    <cellStyle name="40% - Ênfase2 7 4 5 2" xfId="47596"/>
    <cellStyle name="40% - Ênfase2 7 4 6" xfId="27265"/>
    <cellStyle name="40% - Ênfase2 7 4 7" xfId="39355"/>
    <cellStyle name="40% - Ênfase2 7 4 8" xfId="3016"/>
    <cellStyle name="40% - Ênfase2 7 5" xfId="2003"/>
    <cellStyle name="40% - Ênfase2 7 5 2" xfId="6094"/>
    <cellStyle name="40% - Ênfase2 7 5 2 2" xfId="12153"/>
    <cellStyle name="40% - Ênfase2 7 5 2 2 2" xfId="24273"/>
    <cellStyle name="40% - Ênfase2 7 5 2 2 3" xfId="36362"/>
    <cellStyle name="40% - Ênfase2 7 5 2 2 4" xfId="52720"/>
    <cellStyle name="40% - Ênfase2 7 5 2 3" xfId="18213"/>
    <cellStyle name="40% - Ênfase2 7 5 2 4" xfId="30303"/>
    <cellStyle name="40% - Ênfase2 7 5 2 5" xfId="44443"/>
    <cellStyle name="40% - Ênfase2 7 5 3" xfId="8094"/>
    <cellStyle name="40% - Ênfase2 7 5 3 2" xfId="14153"/>
    <cellStyle name="40% - Ênfase2 7 5 3 2 2" xfId="26273"/>
    <cellStyle name="40% - Ênfase2 7 5 3 2 3" xfId="38362"/>
    <cellStyle name="40% - Ênfase2 7 5 3 2 4" xfId="54720"/>
    <cellStyle name="40% - Ênfase2 7 5 3 3" xfId="20213"/>
    <cellStyle name="40% - Ênfase2 7 5 3 4" xfId="32303"/>
    <cellStyle name="40% - Ênfase2 7 5 3 5" xfId="46443"/>
    <cellStyle name="40% - Ênfase2 7 5 4" xfId="10123"/>
    <cellStyle name="40% - Ênfase2 7 5 4 2" xfId="22243"/>
    <cellStyle name="40% - Ênfase2 7 5 4 2 2" xfId="50687"/>
    <cellStyle name="40% - Ênfase2 7 5 4 3" xfId="34332"/>
    <cellStyle name="40% - Ênfase2 7 5 4 4" xfId="42410"/>
    <cellStyle name="40% - Ênfase2 7 5 5" xfId="16183"/>
    <cellStyle name="40% - Ênfase2 7 5 5 2" xfId="48638"/>
    <cellStyle name="40% - Ênfase2 7 5 6" xfId="28273"/>
    <cellStyle name="40% - Ênfase2 7 5 7" xfId="40363"/>
    <cellStyle name="40% - Ênfase2 7 5 8" xfId="4061"/>
    <cellStyle name="40% - Ênfase2 7 6" xfId="4558"/>
    <cellStyle name="40% - Ênfase2 7 6 2" xfId="10618"/>
    <cellStyle name="40% - Ênfase2 7 6 2 2" xfId="22738"/>
    <cellStyle name="40% - Ênfase2 7 6 2 3" xfId="34827"/>
    <cellStyle name="40% - Ênfase2 7 6 2 4" xfId="51184"/>
    <cellStyle name="40% - Ênfase2 7 6 3" xfId="16678"/>
    <cellStyle name="40% - Ênfase2 7 6 4" xfId="28768"/>
    <cellStyle name="40% - Ênfase2 7 6 5" xfId="42907"/>
    <cellStyle name="40% - Ênfase2 7 7" xfId="6588"/>
    <cellStyle name="40% - Ênfase2 7 7 2" xfId="12647"/>
    <cellStyle name="40% - Ênfase2 7 7 2 2" xfId="24767"/>
    <cellStyle name="40% - Ênfase2 7 7 2 3" xfId="36856"/>
    <cellStyle name="40% - Ênfase2 7 7 2 4" xfId="53214"/>
    <cellStyle name="40% - Ênfase2 7 7 3" xfId="18707"/>
    <cellStyle name="40% - Ênfase2 7 7 4" xfId="30797"/>
    <cellStyle name="40% - Ênfase2 7 7 5" xfId="44937"/>
    <cellStyle name="40% - Ênfase2 7 8" xfId="8588"/>
    <cellStyle name="40% - Ênfase2 7 8 2" xfId="20708"/>
    <cellStyle name="40% - Ênfase2 7 8 2 2" xfId="49137"/>
    <cellStyle name="40% - Ênfase2 7 8 3" xfId="32797"/>
    <cellStyle name="40% - Ênfase2 7 8 4" xfId="40860"/>
    <cellStyle name="40% - Ênfase2 7 9" xfId="14648"/>
    <cellStyle name="40% - Ênfase2 7 9 2" xfId="47090"/>
    <cellStyle name="40% - Ênfase2 8" xfId="382"/>
    <cellStyle name="40% - Ênfase2 8 10" xfId="26768"/>
    <cellStyle name="40% - Ênfase2 8 11" xfId="38858"/>
    <cellStyle name="40% - Ênfase2 8 12" xfId="2510"/>
    <cellStyle name="40% - Ênfase2 8 2" xfId="370"/>
    <cellStyle name="40% - Ênfase2 8 2 10" xfId="38848"/>
    <cellStyle name="40% - Ênfase2 8 2 11" xfId="2500"/>
    <cellStyle name="40% - Ênfase2 8 2 2" xfId="1452"/>
    <cellStyle name="40% - Ênfase2 8 2 2 2" xfId="5549"/>
    <cellStyle name="40% - Ênfase2 8 2 2 2 2" xfId="11608"/>
    <cellStyle name="40% - Ênfase2 8 2 2 2 2 2" xfId="23728"/>
    <cellStyle name="40% - Ênfase2 8 2 2 2 2 3" xfId="35817"/>
    <cellStyle name="40% - Ênfase2 8 2 2 2 2 4" xfId="52175"/>
    <cellStyle name="40% - Ênfase2 8 2 2 2 3" xfId="17668"/>
    <cellStyle name="40% - Ênfase2 8 2 2 2 4" xfId="29758"/>
    <cellStyle name="40% - Ênfase2 8 2 2 2 5" xfId="43898"/>
    <cellStyle name="40% - Ênfase2 8 2 2 3" xfId="7573"/>
    <cellStyle name="40% - Ênfase2 8 2 2 3 2" xfId="13632"/>
    <cellStyle name="40% - Ênfase2 8 2 2 3 2 2" xfId="25752"/>
    <cellStyle name="40% - Ênfase2 8 2 2 3 2 3" xfId="37841"/>
    <cellStyle name="40% - Ênfase2 8 2 2 3 2 4" xfId="54199"/>
    <cellStyle name="40% - Ênfase2 8 2 2 3 3" xfId="19692"/>
    <cellStyle name="40% - Ênfase2 8 2 2 3 4" xfId="31782"/>
    <cellStyle name="40% - Ênfase2 8 2 2 3 5" xfId="45922"/>
    <cellStyle name="40% - Ênfase2 8 2 2 4" xfId="9578"/>
    <cellStyle name="40% - Ênfase2 8 2 2 4 2" xfId="21698"/>
    <cellStyle name="40% - Ênfase2 8 2 2 4 2 2" xfId="50141"/>
    <cellStyle name="40% - Ênfase2 8 2 2 4 3" xfId="33787"/>
    <cellStyle name="40% - Ênfase2 8 2 2 4 4" xfId="41864"/>
    <cellStyle name="40% - Ênfase2 8 2 2 5" xfId="15638"/>
    <cellStyle name="40% - Ênfase2 8 2 2 5 2" xfId="48092"/>
    <cellStyle name="40% - Ênfase2 8 2 2 6" xfId="27752"/>
    <cellStyle name="40% - Ênfase2 8 2 2 7" xfId="39842"/>
    <cellStyle name="40% - Ênfase2 8 2 2 8" xfId="3514"/>
    <cellStyle name="40% - Ênfase2 8 2 3" xfId="942"/>
    <cellStyle name="40% - Ênfase2 8 2 3 2" xfId="5052"/>
    <cellStyle name="40% - Ênfase2 8 2 3 2 2" xfId="11111"/>
    <cellStyle name="40% - Ênfase2 8 2 3 2 2 2" xfId="23231"/>
    <cellStyle name="40% - Ênfase2 8 2 3 2 2 3" xfId="35320"/>
    <cellStyle name="40% - Ênfase2 8 2 3 2 2 4" xfId="51678"/>
    <cellStyle name="40% - Ênfase2 8 2 3 2 3" xfId="17171"/>
    <cellStyle name="40% - Ênfase2 8 2 3 2 4" xfId="29261"/>
    <cellStyle name="40% - Ênfase2 8 2 3 2 5" xfId="43401"/>
    <cellStyle name="40% - Ênfase2 8 2 3 3" xfId="7077"/>
    <cellStyle name="40% - Ênfase2 8 2 3 3 2" xfId="13136"/>
    <cellStyle name="40% - Ênfase2 8 2 3 3 2 2" xfId="25256"/>
    <cellStyle name="40% - Ênfase2 8 2 3 3 2 3" xfId="37345"/>
    <cellStyle name="40% - Ênfase2 8 2 3 3 2 4" xfId="53703"/>
    <cellStyle name="40% - Ênfase2 8 2 3 3 3" xfId="19196"/>
    <cellStyle name="40% - Ênfase2 8 2 3 3 4" xfId="31286"/>
    <cellStyle name="40% - Ênfase2 8 2 3 3 5" xfId="45426"/>
    <cellStyle name="40% - Ênfase2 8 2 3 4" xfId="9081"/>
    <cellStyle name="40% - Ênfase2 8 2 3 4 2" xfId="21201"/>
    <cellStyle name="40% - Ênfase2 8 2 3 4 2 2" xfId="49635"/>
    <cellStyle name="40% - Ênfase2 8 2 3 4 3" xfId="33290"/>
    <cellStyle name="40% - Ênfase2 8 2 3 4 4" xfId="41358"/>
    <cellStyle name="40% - Ênfase2 8 2 3 5" xfId="15141"/>
    <cellStyle name="40% - Ênfase2 8 2 3 5 2" xfId="47587"/>
    <cellStyle name="40% - Ênfase2 8 2 3 6" xfId="27256"/>
    <cellStyle name="40% - Ênfase2 8 2 3 7" xfId="39346"/>
    <cellStyle name="40% - Ênfase2 8 2 3 8" xfId="3007"/>
    <cellStyle name="40% - Ênfase2 8 2 4" xfId="1994"/>
    <cellStyle name="40% - Ênfase2 8 2 4 2" xfId="6085"/>
    <cellStyle name="40% - Ênfase2 8 2 4 2 2" xfId="12144"/>
    <cellStyle name="40% - Ênfase2 8 2 4 2 2 2" xfId="24264"/>
    <cellStyle name="40% - Ênfase2 8 2 4 2 2 3" xfId="36353"/>
    <cellStyle name="40% - Ênfase2 8 2 4 2 2 4" xfId="52711"/>
    <cellStyle name="40% - Ênfase2 8 2 4 2 3" xfId="18204"/>
    <cellStyle name="40% - Ênfase2 8 2 4 2 4" xfId="30294"/>
    <cellStyle name="40% - Ênfase2 8 2 4 2 5" xfId="44434"/>
    <cellStyle name="40% - Ênfase2 8 2 4 3" xfId="8085"/>
    <cellStyle name="40% - Ênfase2 8 2 4 3 2" xfId="14144"/>
    <cellStyle name="40% - Ênfase2 8 2 4 3 2 2" xfId="26264"/>
    <cellStyle name="40% - Ênfase2 8 2 4 3 2 3" xfId="38353"/>
    <cellStyle name="40% - Ênfase2 8 2 4 3 2 4" xfId="54711"/>
    <cellStyle name="40% - Ênfase2 8 2 4 3 3" xfId="20204"/>
    <cellStyle name="40% - Ênfase2 8 2 4 3 4" xfId="32294"/>
    <cellStyle name="40% - Ênfase2 8 2 4 3 5" xfId="46434"/>
    <cellStyle name="40% - Ênfase2 8 2 4 4" xfId="10114"/>
    <cellStyle name="40% - Ênfase2 8 2 4 4 2" xfId="22234"/>
    <cellStyle name="40% - Ênfase2 8 2 4 4 2 2" xfId="50678"/>
    <cellStyle name="40% - Ênfase2 8 2 4 4 3" xfId="34323"/>
    <cellStyle name="40% - Ênfase2 8 2 4 4 4" xfId="42401"/>
    <cellStyle name="40% - Ênfase2 8 2 4 5" xfId="16174"/>
    <cellStyle name="40% - Ênfase2 8 2 4 5 2" xfId="48629"/>
    <cellStyle name="40% - Ênfase2 8 2 4 6" xfId="28264"/>
    <cellStyle name="40% - Ênfase2 8 2 4 7" xfId="40354"/>
    <cellStyle name="40% - Ênfase2 8 2 4 8" xfId="4052"/>
    <cellStyle name="40% - Ênfase2 8 2 5" xfId="4549"/>
    <cellStyle name="40% - Ênfase2 8 2 5 2" xfId="10609"/>
    <cellStyle name="40% - Ênfase2 8 2 5 2 2" xfId="22729"/>
    <cellStyle name="40% - Ênfase2 8 2 5 2 3" xfId="34818"/>
    <cellStyle name="40% - Ênfase2 8 2 5 2 4" xfId="51175"/>
    <cellStyle name="40% - Ênfase2 8 2 5 3" xfId="16669"/>
    <cellStyle name="40% - Ênfase2 8 2 5 4" xfId="28759"/>
    <cellStyle name="40% - Ênfase2 8 2 5 5" xfId="42898"/>
    <cellStyle name="40% - Ênfase2 8 2 6" xfId="6579"/>
    <cellStyle name="40% - Ênfase2 8 2 6 2" xfId="12638"/>
    <cellStyle name="40% - Ênfase2 8 2 6 2 2" xfId="24758"/>
    <cellStyle name="40% - Ênfase2 8 2 6 2 3" xfId="36847"/>
    <cellStyle name="40% - Ênfase2 8 2 6 2 4" xfId="53205"/>
    <cellStyle name="40% - Ênfase2 8 2 6 3" xfId="18698"/>
    <cellStyle name="40% - Ênfase2 8 2 6 4" xfId="30788"/>
    <cellStyle name="40% - Ênfase2 8 2 6 5" xfId="44928"/>
    <cellStyle name="40% - Ênfase2 8 2 7" xfId="8579"/>
    <cellStyle name="40% - Ênfase2 8 2 7 2" xfId="20699"/>
    <cellStyle name="40% - Ênfase2 8 2 7 2 2" xfId="49128"/>
    <cellStyle name="40% - Ênfase2 8 2 7 3" xfId="32788"/>
    <cellStyle name="40% - Ênfase2 8 2 7 4" xfId="40851"/>
    <cellStyle name="40% - Ênfase2 8 2 8" xfId="14639"/>
    <cellStyle name="40% - Ênfase2 8 2 8 2" xfId="47081"/>
    <cellStyle name="40% - Ênfase2 8 2 9" xfId="26758"/>
    <cellStyle name="40% - Ênfase2 8 3" xfId="1462"/>
    <cellStyle name="40% - Ênfase2 8 3 2" xfId="5559"/>
    <cellStyle name="40% - Ênfase2 8 3 2 2" xfId="11618"/>
    <cellStyle name="40% - Ênfase2 8 3 2 2 2" xfId="23738"/>
    <cellStyle name="40% - Ênfase2 8 3 2 2 3" xfId="35827"/>
    <cellStyle name="40% - Ênfase2 8 3 2 2 4" xfId="52185"/>
    <cellStyle name="40% - Ênfase2 8 3 2 3" xfId="17678"/>
    <cellStyle name="40% - Ênfase2 8 3 2 4" xfId="29768"/>
    <cellStyle name="40% - Ênfase2 8 3 2 5" xfId="43908"/>
    <cellStyle name="40% - Ênfase2 8 3 3" xfId="7583"/>
    <cellStyle name="40% - Ênfase2 8 3 3 2" xfId="13642"/>
    <cellStyle name="40% - Ênfase2 8 3 3 2 2" xfId="25762"/>
    <cellStyle name="40% - Ênfase2 8 3 3 2 3" xfId="37851"/>
    <cellStyle name="40% - Ênfase2 8 3 3 2 4" xfId="54209"/>
    <cellStyle name="40% - Ênfase2 8 3 3 3" xfId="19702"/>
    <cellStyle name="40% - Ênfase2 8 3 3 4" xfId="31792"/>
    <cellStyle name="40% - Ênfase2 8 3 3 5" xfId="45932"/>
    <cellStyle name="40% - Ênfase2 8 3 4" xfId="9588"/>
    <cellStyle name="40% - Ênfase2 8 3 4 2" xfId="21708"/>
    <cellStyle name="40% - Ênfase2 8 3 4 2 2" xfId="50151"/>
    <cellStyle name="40% - Ênfase2 8 3 4 3" xfId="33797"/>
    <cellStyle name="40% - Ênfase2 8 3 4 4" xfId="41874"/>
    <cellStyle name="40% - Ênfase2 8 3 5" xfId="15648"/>
    <cellStyle name="40% - Ênfase2 8 3 5 2" xfId="48102"/>
    <cellStyle name="40% - Ênfase2 8 3 6" xfId="27762"/>
    <cellStyle name="40% - Ênfase2 8 3 7" xfId="39852"/>
    <cellStyle name="40% - Ênfase2 8 3 8" xfId="3524"/>
    <cellStyle name="40% - Ênfase2 8 4" xfId="952"/>
    <cellStyle name="40% - Ênfase2 8 4 2" xfId="5062"/>
    <cellStyle name="40% - Ênfase2 8 4 2 2" xfId="11121"/>
    <cellStyle name="40% - Ênfase2 8 4 2 2 2" xfId="23241"/>
    <cellStyle name="40% - Ênfase2 8 4 2 2 3" xfId="35330"/>
    <cellStyle name="40% - Ênfase2 8 4 2 2 4" xfId="51688"/>
    <cellStyle name="40% - Ênfase2 8 4 2 3" xfId="17181"/>
    <cellStyle name="40% - Ênfase2 8 4 2 4" xfId="29271"/>
    <cellStyle name="40% - Ênfase2 8 4 2 5" xfId="43411"/>
    <cellStyle name="40% - Ênfase2 8 4 3" xfId="7087"/>
    <cellStyle name="40% - Ênfase2 8 4 3 2" xfId="13146"/>
    <cellStyle name="40% - Ênfase2 8 4 3 2 2" xfId="25266"/>
    <cellStyle name="40% - Ênfase2 8 4 3 2 3" xfId="37355"/>
    <cellStyle name="40% - Ênfase2 8 4 3 2 4" xfId="53713"/>
    <cellStyle name="40% - Ênfase2 8 4 3 3" xfId="19206"/>
    <cellStyle name="40% - Ênfase2 8 4 3 4" xfId="31296"/>
    <cellStyle name="40% - Ênfase2 8 4 3 5" xfId="45436"/>
    <cellStyle name="40% - Ênfase2 8 4 4" xfId="9091"/>
    <cellStyle name="40% - Ênfase2 8 4 4 2" xfId="21211"/>
    <cellStyle name="40% - Ênfase2 8 4 4 2 2" xfId="49645"/>
    <cellStyle name="40% - Ênfase2 8 4 4 3" xfId="33300"/>
    <cellStyle name="40% - Ênfase2 8 4 4 4" xfId="41368"/>
    <cellStyle name="40% - Ênfase2 8 4 5" xfId="15151"/>
    <cellStyle name="40% - Ênfase2 8 4 5 2" xfId="47597"/>
    <cellStyle name="40% - Ênfase2 8 4 6" xfId="27266"/>
    <cellStyle name="40% - Ênfase2 8 4 7" xfId="39356"/>
    <cellStyle name="40% - Ênfase2 8 4 8" xfId="3017"/>
    <cellStyle name="40% - Ênfase2 8 5" xfId="2004"/>
    <cellStyle name="40% - Ênfase2 8 5 2" xfId="6095"/>
    <cellStyle name="40% - Ênfase2 8 5 2 2" xfId="12154"/>
    <cellStyle name="40% - Ênfase2 8 5 2 2 2" xfId="24274"/>
    <cellStyle name="40% - Ênfase2 8 5 2 2 3" xfId="36363"/>
    <cellStyle name="40% - Ênfase2 8 5 2 2 4" xfId="52721"/>
    <cellStyle name="40% - Ênfase2 8 5 2 3" xfId="18214"/>
    <cellStyle name="40% - Ênfase2 8 5 2 4" xfId="30304"/>
    <cellStyle name="40% - Ênfase2 8 5 2 5" xfId="44444"/>
    <cellStyle name="40% - Ênfase2 8 5 3" xfId="8095"/>
    <cellStyle name="40% - Ênfase2 8 5 3 2" xfId="14154"/>
    <cellStyle name="40% - Ênfase2 8 5 3 2 2" xfId="26274"/>
    <cellStyle name="40% - Ênfase2 8 5 3 2 3" xfId="38363"/>
    <cellStyle name="40% - Ênfase2 8 5 3 2 4" xfId="54721"/>
    <cellStyle name="40% - Ênfase2 8 5 3 3" xfId="20214"/>
    <cellStyle name="40% - Ênfase2 8 5 3 4" xfId="32304"/>
    <cellStyle name="40% - Ênfase2 8 5 3 5" xfId="46444"/>
    <cellStyle name="40% - Ênfase2 8 5 4" xfId="10124"/>
    <cellStyle name="40% - Ênfase2 8 5 4 2" xfId="22244"/>
    <cellStyle name="40% - Ênfase2 8 5 4 2 2" xfId="50688"/>
    <cellStyle name="40% - Ênfase2 8 5 4 3" xfId="34333"/>
    <cellStyle name="40% - Ênfase2 8 5 4 4" xfId="42411"/>
    <cellStyle name="40% - Ênfase2 8 5 5" xfId="16184"/>
    <cellStyle name="40% - Ênfase2 8 5 5 2" xfId="48639"/>
    <cellStyle name="40% - Ênfase2 8 5 6" xfId="28274"/>
    <cellStyle name="40% - Ênfase2 8 5 7" xfId="40364"/>
    <cellStyle name="40% - Ênfase2 8 5 8" xfId="4062"/>
    <cellStyle name="40% - Ênfase2 8 6" xfId="4559"/>
    <cellStyle name="40% - Ênfase2 8 6 2" xfId="10619"/>
    <cellStyle name="40% - Ênfase2 8 6 2 2" xfId="22739"/>
    <cellStyle name="40% - Ênfase2 8 6 2 3" xfId="34828"/>
    <cellStyle name="40% - Ênfase2 8 6 2 4" xfId="51185"/>
    <cellStyle name="40% - Ênfase2 8 6 3" xfId="16679"/>
    <cellStyle name="40% - Ênfase2 8 6 4" xfId="28769"/>
    <cellStyle name="40% - Ênfase2 8 6 5" xfId="42908"/>
    <cellStyle name="40% - Ênfase2 8 7" xfId="6589"/>
    <cellStyle name="40% - Ênfase2 8 7 2" xfId="12648"/>
    <cellStyle name="40% - Ênfase2 8 7 2 2" xfId="24768"/>
    <cellStyle name="40% - Ênfase2 8 7 2 3" xfId="36857"/>
    <cellStyle name="40% - Ênfase2 8 7 2 4" xfId="53215"/>
    <cellStyle name="40% - Ênfase2 8 7 3" xfId="18708"/>
    <cellStyle name="40% - Ênfase2 8 7 4" xfId="30798"/>
    <cellStyle name="40% - Ênfase2 8 7 5" xfId="44938"/>
    <cellStyle name="40% - Ênfase2 8 8" xfId="8589"/>
    <cellStyle name="40% - Ênfase2 8 8 2" xfId="20709"/>
    <cellStyle name="40% - Ênfase2 8 8 2 2" xfId="49138"/>
    <cellStyle name="40% - Ênfase2 8 8 3" xfId="32798"/>
    <cellStyle name="40% - Ênfase2 8 8 4" xfId="40861"/>
    <cellStyle name="40% - Ênfase2 8 9" xfId="14649"/>
    <cellStyle name="40% - Ênfase2 8 9 2" xfId="47091"/>
    <cellStyle name="40% - Ênfase2 9" xfId="383"/>
    <cellStyle name="40% - Ênfase2 9 10" xfId="26769"/>
    <cellStyle name="40% - Ênfase2 9 11" xfId="38859"/>
    <cellStyle name="40% - Ênfase2 9 12" xfId="2511"/>
    <cellStyle name="40% - Ênfase2 9 2" xfId="74"/>
    <cellStyle name="40% - Ênfase2 9 2 10" xfId="38571"/>
    <cellStyle name="40% - Ênfase2 9 2 11" xfId="2221"/>
    <cellStyle name="40% - Ênfase2 9 2 2" xfId="1173"/>
    <cellStyle name="40% - Ênfase2 9 2 2 2" xfId="5271"/>
    <cellStyle name="40% - Ênfase2 9 2 2 2 2" xfId="11330"/>
    <cellStyle name="40% - Ênfase2 9 2 2 2 2 2" xfId="23450"/>
    <cellStyle name="40% - Ênfase2 9 2 2 2 2 3" xfId="35539"/>
    <cellStyle name="40% - Ênfase2 9 2 2 2 2 4" xfId="51897"/>
    <cellStyle name="40% - Ênfase2 9 2 2 2 3" xfId="17390"/>
    <cellStyle name="40% - Ênfase2 9 2 2 2 4" xfId="29480"/>
    <cellStyle name="40% - Ênfase2 9 2 2 2 5" xfId="43620"/>
    <cellStyle name="40% - Ênfase2 9 2 2 3" xfId="7296"/>
    <cellStyle name="40% - Ênfase2 9 2 2 3 2" xfId="13355"/>
    <cellStyle name="40% - Ênfase2 9 2 2 3 2 2" xfId="25475"/>
    <cellStyle name="40% - Ênfase2 9 2 2 3 2 3" xfId="37564"/>
    <cellStyle name="40% - Ênfase2 9 2 2 3 2 4" xfId="53922"/>
    <cellStyle name="40% - Ênfase2 9 2 2 3 3" xfId="19415"/>
    <cellStyle name="40% - Ênfase2 9 2 2 3 4" xfId="31505"/>
    <cellStyle name="40% - Ênfase2 9 2 2 3 5" xfId="45645"/>
    <cellStyle name="40% - Ênfase2 9 2 2 4" xfId="9300"/>
    <cellStyle name="40% - Ênfase2 9 2 2 4 2" xfId="21420"/>
    <cellStyle name="40% - Ênfase2 9 2 2 4 2 2" xfId="49862"/>
    <cellStyle name="40% - Ênfase2 9 2 2 4 3" xfId="33509"/>
    <cellStyle name="40% - Ênfase2 9 2 2 4 4" xfId="41585"/>
    <cellStyle name="40% - Ênfase2 9 2 2 5" xfId="15360"/>
    <cellStyle name="40% - Ênfase2 9 2 2 5 2" xfId="47813"/>
    <cellStyle name="40% - Ênfase2 9 2 2 6" xfId="27475"/>
    <cellStyle name="40% - Ênfase2 9 2 2 7" xfId="39565"/>
    <cellStyle name="40% - Ênfase2 9 2 2 8" xfId="3235"/>
    <cellStyle name="40% - Ênfase2 9 2 3" xfId="663"/>
    <cellStyle name="40% - Ênfase2 9 2 3 2" xfId="4775"/>
    <cellStyle name="40% - Ênfase2 9 2 3 2 2" xfId="10834"/>
    <cellStyle name="40% - Ênfase2 9 2 3 2 2 2" xfId="22954"/>
    <cellStyle name="40% - Ênfase2 9 2 3 2 2 3" xfId="35043"/>
    <cellStyle name="40% - Ênfase2 9 2 3 2 2 4" xfId="51401"/>
    <cellStyle name="40% - Ênfase2 9 2 3 2 3" xfId="16894"/>
    <cellStyle name="40% - Ênfase2 9 2 3 2 4" xfId="28984"/>
    <cellStyle name="40% - Ênfase2 9 2 3 2 5" xfId="43124"/>
    <cellStyle name="40% - Ênfase2 9 2 3 3" xfId="6800"/>
    <cellStyle name="40% - Ênfase2 9 2 3 3 2" xfId="12859"/>
    <cellStyle name="40% - Ênfase2 9 2 3 3 2 2" xfId="24979"/>
    <cellStyle name="40% - Ênfase2 9 2 3 3 2 3" xfId="37068"/>
    <cellStyle name="40% - Ênfase2 9 2 3 3 2 4" xfId="53426"/>
    <cellStyle name="40% - Ênfase2 9 2 3 3 3" xfId="18919"/>
    <cellStyle name="40% - Ênfase2 9 2 3 3 4" xfId="31009"/>
    <cellStyle name="40% - Ênfase2 9 2 3 3 5" xfId="45149"/>
    <cellStyle name="40% - Ênfase2 9 2 3 4" xfId="8804"/>
    <cellStyle name="40% - Ênfase2 9 2 3 4 2" xfId="20924"/>
    <cellStyle name="40% - Ênfase2 9 2 3 4 2 2" xfId="49356"/>
    <cellStyle name="40% - Ênfase2 9 2 3 4 3" xfId="33013"/>
    <cellStyle name="40% - Ênfase2 9 2 3 4 4" xfId="41079"/>
    <cellStyle name="40% - Ênfase2 9 2 3 5" xfId="14864"/>
    <cellStyle name="40% - Ênfase2 9 2 3 5 2" xfId="47308"/>
    <cellStyle name="40% - Ênfase2 9 2 3 6" xfId="26979"/>
    <cellStyle name="40% - Ênfase2 9 2 3 7" xfId="39069"/>
    <cellStyle name="40% - Ênfase2 9 2 3 8" xfId="2728"/>
    <cellStyle name="40% - Ênfase2 9 2 4" xfId="1716"/>
    <cellStyle name="40% - Ênfase2 9 2 4 2" xfId="5808"/>
    <cellStyle name="40% - Ênfase2 9 2 4 2 2" xfId="11867"/>
    <cellStyle name="40% - Ênfase2 9 2 4 2 2 2" xfId="23987"/>
    <cellStyle name="40% - Ênfase2 9 2 4 2 2 3" xfId="36076"/>
    <cellStyle name="40% - Ênfase2 9 2 4 2 2 4" xfId="52434"/>
    <cellStyle name="40% - Ênfase2 9 2 4 2 3" xfId="17927"/>
    <cellStyle name="40% - Ênfase2 9 2 4 2 4" xfId="30017"/>
    <cellStyle name="40% - Ênfase2 9 2 4 2 5" xfId="44157"/>
    <cellStyle name="40% - Ênfase2 9 2 4 3" xfId="7808"/>
    <cellStyle name="40% - Ênfase2 9 2 4 3 2" xfId="13867"/>
    <cellStyle name="40% - Ênfase2 9 2 4 3 2 2" xfId="25987"/>
    <cellStyle name="40% - Ênfase2 9 2 4 3 2 3" xfId="38076"/>
    <cellStyle name="40% - Ênfase2 9 2 4 3 2 4" xfId="54434"/>
    <cellStyle name="40% - Ênfase2 9 2 4 3 3" xfId="19927"/>
    <cellStyle name="40% - Ênfase2 9 2 4 3 4" xfId="32017"/>
    <cellStyle name="40% - Ênfase2 9 2 4 3 5" xfId="46157"/>
    <cellStyle name="40% - Ênfase2 9 2 4 4" xfId="9837"/>
    <cellStyle name="40% - Ênfase2 9 2 4 4 2" xfId="21957"/>
    <cellStyle name="40% - Ênfase2 9 2 4 4 2 2" xfId="50400"/>
    <cellStyle name="40% - Ênfase2 9 2 4 4 3" xfId="34046"/>
    <cellStyle name="40% - Ênfase2 9 2 4 4 4" xfId="42123"/>
    <cellStyle name="40% - Ênfase2 9 2 4 5" xfId="15897"/>
    <cellStyle name="40% - Ênfase2 9 2 4 5 2" xfId="48351"/>
    <cellStyle name="40% - Ênfase2 9 2 4 6" xfId="27987"/>
    <cellStyle name="40% - Ênfase2 9 2 4 7" xfId="40077"/>
    <cellStyle name="40% - Ênfase2 9 2 4 8" xfId="3774"/>
    <cellStyle name="40% - Ênfase2 9 2 5" xfId="4271"/>
    <cellStyle name="40% - Ênfase2 9 2 5 2" xfId="10331"/>
    <cellStyle name="40% - Ênfase2 9 2 5 2 2" xfId="22451"/>
    <cellStyle name="40% - Ênfase2 9 2 5 2 3" xfId="34540"/>
    <cellStyle name="40% - Ênfase2 9 2 5 2 4" xfId="50897"/>
    <cellStyle name="40% - Ênfase2 9 2 5 3" xfId="16391"/>
    <cellStyle name="40% - Ênfase2 9 2 5 4" xfId="28481"/>
    <cellStyle name="40% - Ênfase2 9 2 5 5" xfId="42620"/>
    <cellStyle name="40% - Ênfase2 9 2 6" xfId="6302"/>
    <cellStyle name="40% - Ênfase2 9 2 6 2" xfId="12361"/>
    <cellStyle name="40% - Ênfase2 9 2 6 2 2" xfId="24481"/>
    <cellStyle name="40% - Ênfase2 9 2 6 2 3" xfId="36570"/>
    <cellStyle name="40% - Ênfase2 9 2 6 2 4" xfId="52928"/>
    <cellStyle name="40% - Ênfase2 9 2 6 3" xfId="18421"/>
    <cellStyle name="40% - Ênfase2 9 2 6 4" xfId="30511"/>
    <cellStyle name="40% - Ênfase2 9 2 6 5" xfId="44651"/>
    <cellStyle name="40% - Ênfase2 9 2 7" xfId="8301"/>
    <cellStyle name="40% - Ênfase2 9 2 7 2" xfId="20421"/>
    <cellStyle name="40% - Ênfase2 9 2 7 2 2" xfId="48848"/>
    <cellStyle name="40% - Ênfase2 9 2 7 3" xfId="32510"/>
    <cellStyle name="40% - Ênfase2 9 2 7 4" xfId="40571"/>
    <cellStyle name="40% - Ênfase2 9 2 8" xfId="14361"/>
    <cellStyle name="40% - Ênfase2 9 2 8 2" xfId="46802"/>
    <cellStyle name="40% - Ênfase2 9 2 9" xfId="26481"/>
    <cellStyle name="40% - Ênfase2 9 3" xfId="1463"/>
    <cellStyle name="40% - Ênfase2 9 3 2" xfId="5560"/>
    <cellStyle name="40% - Ênfase2 9 3 2 2" xfId="11619"/>
    <cellStyle name="40% - Ênfase2 9 3 2 2 2" xfId="23739"/>
    <cellStyle name="40% - Ênfase2 9 3 2 2 3" xfId="35828"/>
    <cellStyle name="40% - Ênfase2 9 3 2 2 4" xfId="52186"/>
    <cellStyle name="40% - Ênfase2 9 3 2 3" xfId="17679"/>
    <cellStyle name="40% - Ênfase2 9 3 2 4" xfId="29769"/>
    <cellStyle name="40% - Ênfase2 9 3 2 5" xfId="43909"/>
    <cellStyle name="40% - Ênfase2 9 3 3" xfId="7584"/>
    <cellStyle name="40% - Ênfase2 9 3 3 2" xfId="13643"/>
    <cellStyle name="40% - Ênfase2 9 3 3 2 2" xfId="25763"/>
    <cellStyle name="40% - Ênfase2 9 3 3 2 3" xfId="37852"/>
    <cellStyle name="40% - Ênfase2 9 3 3 2 4" xfId="54210"/>
    <cellStyle name="40% - Ênfase2 9 3 3 3" xfId="19703"/>
    <cellStyle name="40% - Ênfase2 9 3 3 4" xfId="31793"/>
    <cellStyle name="40% - Ênfase2 9 3 3 5" xfId="45933"/>
    <cellStyle name="40% - Ênfase2 9 3 4" xfId="9589"/>
    <cellStyle name="40% - Ênfase2 9 3 4 2" xfId="21709"/>
    <cellStyle name="40% - Ênfase2 9 3 4 2 2" xfId="50152"/>
    <cellStyle name="40% - Ênfase2 9 3 4 3" xfId="33798"/>
    <cellStyle name="40% - Ênfase2 9 3 4 4" xfId="41875"/>
    <cellStyle name="40% - Ênfase2 9 3 5" xfId="15649"/>
    <cellStyle name="40% - Ênfase2 9 3 5 2" xfId="48103"/>
    <cellStyle name="40% - Ênfase2 9 3 6" xfId="27763"/>
    <cellStyle name="40% - Ênfase2 9 3 7" xfId="39853"/>
    <cellStyle name="40% - Ênfase2 9 3 8" xfId="3525"/>
    <cellStyle name="40% - Ênfase2 9 4" xfId="953"/>
    <cellStyle name="40% - Ênfase2 9 4 2" xfId="5063"/>
    <cellStyle name="40% - Ênfase2 9 4 2 2" xfId="11122"/>
    <cellStyle name="40% - Ênfase2 9 4 2 2 2" xfId="23242"/>
    <cellStyle name="40% - Ênfase2 9 4 2 2 3" xfId="35331"/>
    <cellStyle name="40% - Ênfase2 9 4 2 2 4" xfId="51689"/>
    <cellStyle name="40% - Ênfase2 9 4 2 3" xfId="17182"/>
    <cellStyle name="40% - Ênfase2 9 4 2 4" xfId="29272"/>
    <cellStyle name="40% - Ênfase2 9 4 2 5" xfId="43412"/>
    <cellStyle name="40% - Ênfase2 9 4 3" xfId="7088"/>
    <cellStyle name="40% - Ênfase2 9 4 3 2" xfId="13147"/>
    <cellStyle name="40% - Ênfase2 9 4 3 2 2" xfId="25267"/>
    <cellStyle name="40% - Ênfase2 9 4 3 2 3" xfId="37356"/>
    <cellStyle name="40% - Ênfase2 9 4 3 2 4" xfId="53714"/>
    <cellStyle name="40% - Ênfase2 9 4 3 3" xfId="19207"/>
    <cellStyle name="40% - Ênfase2 9 4 3 4" xfId="31297"/>
    <cellStyle name="40% - Ênfase2 9 4 3 5" xfId="45437"/>
    <cellStyle name="40% - Ênfase2 9 4 4" xfId="9092"/>
    <cellStyle name="40% - Ênfase2 9 4 4 2" xfId="21212"/>
    <cellStyle name="40% - Ênfase2 9 4 4 2 2" xfId="49646"/>
    <cellStyle name="40% - Ênfase2 9 4 4 3" xfId="33301"/>
    <cellStyle name="40% - Ênfase2 9 4 4 4" xfId="41369"/>
    <cellStyle name="40% - Ênfase2 9 4 5" xfId="15152"/>
    <cellStyle name="40% - Ênfase2 9 4 5 2" xfId="47598"/>
    <cellStyle name="40% - Ênfase2 9 4 6" xfId="27267"/>
    <cellStyle name="40% - Ênfase2 9 4 7" xfId="39357"/>
    <cellStyle name="40% - Ênfase2 9 4 8" xfId="3018"/>
    <cellStyle name="40% - Ênfase2 9 5" xfId="2005"/>
    <cellStyle name="40% - Ênfase2 9 5 2" xfId="6096"/>
    <cellStyle name="40% - Ênfase2 9 5 2 2" xfId="12155"/>
    <cellStyle name="40% - Ênfase2 9 5 2 2 2" xfId="24275"/>
    <cellStyle name="40% - Ênfase2 9 5 2 2 3" xfId="36364"/>
    <cellStyle name="40% - Ênfase2 9 5 2 2 4" xfId="52722"/>
    <cellStyle name="40% - Ênfase2 9 5 2 3" xfId="18215"/>
    <cellStyle name="40% - Ênfase2 9 5 2 4" xfId="30305"/>
    <cellStyle name="40% - Ênfase2 9 5 2 5" xfId="44445"/>
    <cellStyle name="40% - Ênfase2 9 5 3" xfId="8096"/>
    <cellStyle name="40% - Ênfase2 9 5 3 2" xfId="14155"/>
    <cellStyle name="40% - Ênfase2 9 5 3 2 2" xfId="26275"/>
    <cellStyle name="40% - Ênfase2 9 5 3 2 3" xfId="38364"/>
    <cellStyle name="40% - Ênfase2 9 5 3 2 4" xfId="54722"/>
    <cellStyle name="40% - Ênfase2 9 5 3 3" xfId="20215"/>
    <cellStyle name="40% - Ênfase2 9 5 3 4" xfId="32305"/>
    <cellStyle name="40% - Ênfase2 9 5 3 5" xfId="46445"/>
    <cellStyle name="40% - Ênfase2 9 5 4" xfId="10125"/>
    <cellStyle name="40% - Ênfase2 9 5 4 2" xfId="22245"/>
    <cellStyle name="40% - Ênfase2 9 5 4 2 2" xfId="50689"/>
    <cellStyle name="40% - Ênfase2 9 5 4 3" xfId="34334"/>
    <cellStyle name="40% - Ênfase2 9 5 4 4" xfId="42412"/>
    <cellStyle name="40% - Ênfase2 9 5 5" xfId="16185"/>
    <cellStyle name="40% - Ênfase2 9 5 5 2" xfId="48640"/>
    <cellStyle name="40% - Ênfase2 9 5 6" xfId="28275"/>
    <cellStyle name="40% - Ênfase2 9 5 7" xfId="40365"/>
    <cellStyle name="40% - Ênfase2 9 5 8" xfId="4063"/>
    <cellStyle name="40% - Ênfase2 9 6" xfId="4560"/>
    <cellStyle name="40% - Ênfase2 9 6 2" xfId="10620"/>
    <cellStyle name="40% - Ênfase2 9 6 2 2" xfId="22740"/>
    <cellStyle name="40% - Ênfase2 9 6 2 3" xfId="34829"/>
    <cellStyle name="40% - Ênfase2 9 6 2 4" xfId="51186"/>
    <cellStyle name="40% - Ênfase2 9 6 3" xfId="16680"/>
    <cellStyle name="40% - Ênfase2 9 6 4" xfId="28770"/>
    <cellStyle name="40% - Ênfase2 9 6 5" xfId="42909"/>
    <cellStyle name="40% - Ênfase2 9 7" xfId="6590"/>
    <cellStyle name="40% - Ênfase2 9 7 2" xfId="12649"/>
    <cellStyle name="40% - Ênfase2 9 7 2 2" xfId="24769"/>
    <cellStyle name="40% - Ênfase2 9 7 2 3" xfId="36858"/>
    <cellStyle name="40% - Ênfase2 9 7 2 4" xfId="53216"/>
    <cellStyle name="40% - Ênfase2 9 7 3" xfId="18709"/>
    <cellStyle name="40% - Ênfase2 9 7 4" xfId="30799"/>
    <cellStyle name="40% - Ênfase2 9 7 5" xfId="44939"/>
    <cellStyle name="40% - Ênfase2 9 8" xfId="8590"/>
    <cellStyle name="40% - Ênfase2 9 8 2" xfId="20710"/>
    <cellStyle name="40% - Ênfase2 9 8 2 2" xfId="49139"/>
    <cellStyle name="40% - Ênfase2 9 8 3" xfId="32799"/>
    <cellStyle name="40% - Ênfase2 9 8 4" xfId="40862"/>
    <cellStyle name="40% - Ênfase2 9 9" xfId="14650"/>
    <cellStyle name="40% - Ênfase2 9 9 2" xfId="47092"/>
    <cellStyle name="40% - Ênfase3 10" xfId="165"/>
    <cellStyle name="40% - Ênfase3 10 10" xfId="26569"/>
    <cellStyle name="40% - Ênfase3 10 11" xfId="38659"/>
    <cellStyle name="40% - Ênfase3 10 12" xfId="2309"/>
    <cellStyle name="40% - Ênfase3 10 2" xfId="368"/>
    <cellStyle name="40% - Ênfase3 10 2 10" xfId="38846"/>
    <cellStyle name="40% - Ênfase3 10 2 11" xfId="2498"/>
    <cellStyle name="40% - Ênfase3 10 2 2" xfId="1450"/>
    <cellStyle name="40% - Ênfase3 10 2 2 2" xfId="5547"/>
    <cellStyle name="40% - Ênfase3 10 2 2 2 2" xfId="11606"/>
    <cellStyle name="40% - Ênfase3 10 2 2 2 2 2" xfId="23726"/>
    <cellStyle name="40% - Ênfase3 10 2 2 2 2 3" xfId="35815"/>
    <cellStyle name="40% - Ênfase3 10 2 2 2 2 4" xfId="52173"/>
    <cellStyle name="40% - Ênfase3 10 2 2 2 3" xfId="17666"/>
    <cellStyle name="40% - Ênfase3 10 2 2 2 4" xfId="29756"/>
    <cellStyle name="40% - Ênfase3 10 2 2 2 5" xfId="43896"/>
    <cellStyle name="40% - Ênfase3 10 2 2 3" xfId="7571"/>
    <cellStyle name="40% - Ênfase3 10 2 2 3 2" xfId="13630"/>
    <cellStyle name="40% - Ênfase3 10 2 2 3 2 2" xfId="25750"/>
    <cellStyle name="40% - Ênfase3 10 2 2 3 2 3" xfId="37839"/>
    <cellStyle name="40% - Ênfase3 10 2 2 3 2 4" xfId="54197"/>
    <cellStyle name="40% - Ênfase3 10 2 2 3 3" xfId="19690"/>
    <cellStyle name="40% - Ênfase3 10 2 2 3 4" xfId="31780"/>
    <cellStyle name="40% - Ênfase3 10 2 2 3 5" xfId="45920"/>
    <cellStyle name="40% - Ênfase3 10 2 2 4" xfId="9576"/>
    <cellStyle name="40% - Ênfase3 10 2 2 4 2" xfId="21696"/>
    <cellStyle name="40% - Ênfase3 10 2 2 4 2 2" xfId="50139"/>
    <cellStyle name="40% - Ênfase3 10 2 2 4 3" xfId="33785"/>
    <cellStyle name="40% - Ênfase3 10 2 2 4 4" xfId="41862"/>
    <cellStyle name="40% - Ênfase3 10 2 2 5" xfId="15636"/>
    <cellStyle name="40% - Ênfase3 10 2 2 5 2" xfId="48090"/>
    <cellStyle name="40% - Ênfase3 10 2 2 6" xfId="27750"/>
    <cellStyle name="40% - Ênfase3 10 2 2 7" xfId="39840"/>
    <cellStyle name="40% - Ênfase3 10 2 2 8" xfId="3512"/>
    <cellStyle name="40% - Ênfase3 10 2 3" xfId="940"/>
    <cellStyle name="40% - Ênfase3 10 2 3 2" xfId="5050"/>
    <cellStyle name="40% - Ênfase3 10 2 3 2 2" xfId="11109"/>
    <cellStyle name="40% - Ênfase3 10 2 3 2 2 2" xfId="23229"/>
    <cellStyle name="40% - Ênfase3 10 2 3 2 2 3" xfId="35318"/>
    <cellStyle name="40% - Ênfase3 10 2 3 2 2 4" xfId="51676"/>
    <cellStyle name="40% - Ênfase3 10 2 3 2 3" xfId="17169"/>
    <cellStyle name="40% - Ênfase3 10 2 3 2 4" xfId="29259"/>
    <cellStyle name="40% - Ênfase3 10 2 3 2 5" xfId="43399"/>
    <cellStyle name="40% - Ênfase3 10 2 3 3" xfId="7075"/>
    <cellStyle name="40% - Ênfase3 10 2 3 3 2" xfId="13134"/>
    <cellStyle name="40% - Ênfase3 10 2 3 3 2 2" xfId="25254"/>
    <cellStyle name="40% - Ênfase3 10 2 3 3 2 3" xfId="37343"/>
    <cellStyle name="40% - Ênfase3 10 2 3 3 2 4" xfId="53701"/>
    <cellStyle name="40% - Ênfase3 10 2 3 3 3" xfId="19194"/>
    <cellStyle name="40% - Ênfase3 10 2 3 3 4" xfId="31284"/>
    <cellStyle name="40% - Ênfase3 10 2 3 3 5" xfId="45424"/>
    <cellStyle name="40% - Ênfase3 10 2 3 4" xfId="9079"/>
    <cellStyle name="40% - Ênfase3 10 2 3 4 2" xfId="21199"/>
    <cellStyle name="40% - Ênfase3 10 2 3 4 2 2" xfId="49633"/>
    <cellStyle name="40% - Ênfase3 10 2 3 4 3" xfId="33288"/>
    <cellStyle name="40% - Ênfase3 10 2 3 4 4" xfId="41356"/>
    <cellStyle name="40% - Ênfase3 10 2 3 5" xfId="15139"/>
    <cellStyle name="40% - Ênfase3 10 2 3 5 2" xfId="47585"/>
    <cellStyle name="40% - Ênfase3 10 2 3 6" xfId="27254"/>
    <cellStyle name="40% - Ênfase3 10 2 3 7" xfId="39344"/>
    <cellStyle name="40% - Ênfase3 10 2 3 8" xfId="3005"/>
    <cellStyle name="40% - Ênfase3 10 2 4" xfId="1992"/>
    <cellStyle name="40% - Ênfase3 10 2 4 2" xfId="6083"/>
    <cellStyle name="40% - Ênfase3 10 2 4 2 2" xfId="12142"/>
    <cellStyle name="40% - Ênfase3 10 2 4 2 2 2" xfId="24262"/>
    <cellStyle name="40% - Ênfase3 10 2 4 2 2 3" xfId="36351"/>
    <cellStyle name="40% - Ênfase3 10 2 4 2 2 4" xfId="52709"/>
    <cellStyle name="40% - Ênfase3 10 2 4 2 3" xfId="18202"/>
    <cellStyle name="40% - Ênfase3 10 2 4 2 4" xfId="30292"/>
    <cellStyle name="40% - Ênfase3 10 2 4 2 5" xfId="44432"/>
    <cellStyle name="40% - Ênfase3 10 2 4 3" xfId="8083"/>
    <cellStyle name="40% - Ênfase3 10 2 4 3 2" xfId="14142"/>
    <cellStyle name="40% - Ênfase3 10 2 4 3 2 2" xfId="26262"/>
    <cellStyle name="40% - Ênfase3 10 2 4 3 2 3" xfId="38351"/>
    <cellStyle name="40% - Ênfase3 10 2 4 3 2 4" xfId="54709"/>
    <cellStyle name="40% - Ênfase3 10 2 4 3 3" xfId="20202"/>
    <cellStyle name="40% - Ênfase3 10 2 4 3 4" xfId="32292"/>
    <cellStyle name="40% - Ênfase3 10 2 4 3 5" xfId="46432"/>
    <cellStyle name="40% - Ênfase3 10 2 4 4" xfId="10112"/>
    <cellStyle name="40% - Ênfase3 10 2 4 4 2" xfId="22232"/>
    <cellStyle name="40% - Ênfase3 10 2 4 4 2 2" xfId="50676"/>
    <cellStyle name="40% - Ênfase3 10 2 4 4 3" xfId="34321"/>
    <cellStyle name="40% - Ênfase3 10 2 4 4 4" xfId="42399"/>
    <cellStyle name="40% - Ênfase3 10 2 4 5" xfId="16172"/>
    <cellStyle name="40% - Ênfase3 10 2 4 5 2" xfId="48627"/>
    <cellStyle name="40% - Ênfase3 10 2 4 6" xfId="28262"/>
    <cellStyle name="40% - Ênfase3 10 2 4 7" xfId="40352"/>
    <cellStyle name="40% - Ênfase3 10 2 4 8" xfId="4050"/>
    <cellStyle name="40% - Ênfase3 10 2 5" xfId="4547"/>
    <cellStyle name="40% - Ênfase3 10 2 5 2" xfId="10607"/>
    <cellStyle name="40% - Ênfase3 10 2 5 2 2" xfId="22727"/>
    <cellStyle name="40% - Ênfase3 10 2 5 2 3" xfId="34816"/>
    <cellStyle name="40% - Ênfase3 10 2 5 2 4" xfId="51173"/>
    <cellStyle name="40% - Ênfase3 10 2 5 3" xfId="16667"/>
    <cellStyle name="40% - Ênfase3 10 2 5 4" xfId="28757"/>
    <cellStyle name="40% - Ênfase3 10 2 5 5" xfId="42896"/>
    <cellStyle name="40% - Ênfase3 10 2 6" xfId="6577"/>
    <cellStyle name="40% - Ênfase3 10 2 6 2" xfId="12636"/>
    <cellStyle name="40% - Ênfase3 10 2 6 2 2" xfId="24756"/>
    <cellStyle name="40% - Ênfase3 10 2 6 2 3" xfId="36845"/>
    <cellStyle name="40% - Ênfase3 10 2 6 2 4" xfId="53203"/>
    <cellStyle name="40% - Ênfase3 10 2 6 3" xfId="18696"/>
    <cellStyle name="40% - Ênfase3 10 2 6 4" xfId="30786"/>
    <cellStyle name="40% - Ênfase3 10 2 6 5" xfId="44926"/>
    <cellStyle name="40% - Ênfase3 10 2 7" xfId="8577"/>
    <cellStyle name="40% - Ênfase3 10 2 7 2" xfId="20697"/>
    <cellStyle name="40% - Ênfase3 10 2 7 2 2" xfId="49126"/>
    <cellStyle name="40% - Ênfase3 10 2 7 3" xfId="32786"/>
    <cellStyle name="40% - Ênfase3 10 2 7 4" xfId="40849"/>
    <cellStyle name="40% - Ênfase3 10 2 8" xfId="14637"/>
    <cellStyle name="40% - Ênfase3 10 2 8 2" xfId="47079"/>
    <cellStyle name="40% - Ênfase3 10 2 9" xfId="26756"/>
    <cellStyle name="40% - Ênfase3 10 3" xfId="1261"/>
    <cellStyle name="40% - Ênfase3 10 3 2" xfId="5359"/>
    <cellStyle name="40% - Ênfase3 10 3 2 2" xfId="11418"/>
    <cellStyle name="40% - Ênfase3 10 3 2 2 2" xfId="23538"/>
    <cellStyle name="40% - Ênfase3 10 3 2 2 3" xfId="35627"/>
    <cellStyle name="40% - Ênfase3 10 3 2 2 4" xfId="51985"/>
    <cellStyle name="40% - Ênfase3 10 3 2 3" xfId="17478"/>
    <cellStyle name="40% - Ênfase3 10 3 2 4" xfId="29568"/>
    <cellStyle name="40% - Ênfase3 10 3 2 5" xfId="43708"/>
    <cellStyle name="40% - Ênfase3 10 3 3" xfId="7384"/>
    <cellStyle name="40% - Ênfase3 10 3 3 2" xfId="13443"/>
    <cellStyle name="40% - Ênfase3 10 3 3 2 2" xfId="25563"/>
    <cellStyle name="40% - Ênfase3 10 3 3 2 3" xfId="37652"/>
    <cellStyle name="40% - Ênfase3 10 3 3 2 4" xfId="54010"/>
    <cellStyle name="40% - Ênfase3 10 3 3 3" xfId="19503"/>
    <cellStyle name="40% - Ênfase3 10 3 3 4" xfId="31593"/>
    <cellStyle name="40% - Ênfase3 10 3 3 5" xfId="45733"/>
    <cellStyle name="40% - Ênfase3 10 3 4" xfId="9388"/>
    <cellStyle name="40% - Ênfase3 10 3 4 2" xfId="21508"/>
    <cellStyle name="40% - Ênfase3 10 3 4 2 2" xfId="49950"/>
    <cellStyle name="40% - Ênfase3 10 3 4 3" xfId="33597"/>
    <cellStyle name="40% - Ênfase3 10 3 4 4" xfId="41673"/>
    <cellStyle name="40% - Ênfase3 10 3 5" xfId="15448"/>
    <cellStyle name="40% - Ênfase3 10 3 5 2" xfId="47901"/>
    <cellStyle name="40% - Ênfase3 10 3 6" xfId="27563"/>
    <cellStyle name="40% - Ênfase3 10 3 7" xfId="39653"/>
    <cellStyle name="40% - Ênfase3 10 3 8" xfId="3323"/>
    <cellStyle name="40% - Ênfase3 10 4" xfId="752"/>
    <cellStyle name="40% - Ênfase3 10 4 2" xfId="4863"/>
    <cellStyle name="40% - Ênfase3 10 4 2 2" xfId="10922"/>
    <cellStyle name="40% - Ênfase3 10 4 2 2 2" xfId="23042"/>
    <cellStyle name="40% - Ênfase3 10 4 2 2 3" xfId="35131"/>
    <cellStyle name="40% - Ênfase3 10 4 2 2 4" xfId="51489"/>
    <cellStyle name="40% - Ênfase3 10 4 2 3" xfId="16982"/>
    <cellStyle name="40% - Ênfase3 10 4 2 4" xfId="29072"/>
    <cellStyle name="40% - Ênfase3 10 4 2 5" xfId="43212"/>
    <cellStyle name="40% - Ênfase3 10 4 3" xfId="6888"/>
    <cellStyle name="40% - Ênfase3 10 4 3 2" xfId="12947"/>
    <cellStyle name="40% - Ênfase3 10 4 3 2 2" xfId="25067"/>
    <cellStyle name="40% - Ênfase3 10 4 3 2 3" xfId="37156"/>
    <cellStyle name="40% - Ênfase3 10 4 3 2 4" xfId="53514"/>
    <cellStyle name="40% - Ênfase3 10 4 3 3" xfId="19007"/>
    <cellStyle name="40% - Ênfase3 10 4 3 4" xfId="31097"/>
    <cellStyle name="40% - Ênfase3 10 4 3 5" xfId="45237"/>
    <cellStyle name="40% - Ênfase3 10 4 4" xfId="8892"/>
    <cellStyle name="40% - Ênfase3 10 4 4 2" xfId="21012"/>
    <cellStyle name="40% - Ênfase3 10 4 4 2 2" xfId="49445"/>
    <cellStyle name="40% - Ênfase3 10 4 4 3" xfId="33101"/>
    <cellStyle name="40% - Ênfase3 10 4 4 4" xfId="41168"/>
    <cellStyle name="40% - Ênfase3 10 4 5" xfId="14952"/>
    <cellStyle name="40% - Ênfase3 10 4 5 2" xfId="47397"/>
    <cellStyle name="40% - Ênfase3 10 4 6" xfId="27067"/>
    <cellStyle name="40% - Ênfase3 10 4 7" xfId="39157"/>
    <cellStyle name="40% - Ênfase3 10 4 8" xfId="2817"/>
    <cellStyle name="40% - Ênfase3 10 5" xfId="1804"/>
    <cellStyle name="40% - Ênfase3 10 5 2" xfId="5896"/>
    <cellStyle name="40% - Ênfase3 10 5 2 2" xfId="11955"/>
    <cellStyle name="40% - Ênfase3 10 5 2 2 2" xfId="24075"/>
    <cellStyle name="40% - Ênfase3 10 5 2 2 3" xfId="36164"/>
    <cellStyle name="40% - Ênfase3 10 5 2 2 4" xfId="52522"/>
    <cellStyle name="40% - Ênfase3 10 5 2 3" xfId="18015"/>
    <cellStyle name="40% - Ênfase3 10 5 2 4" xfId="30105"/>
    <cellStyle name="40% - Ênfase3 10 5 2 5" xfId="44245"/>
    <cellStyle name="40% - Ênfase3 10 5 3" xfId="7896"/>
    <cellStyle name="40% - Ênfase3 10 5 3 2" xfId="13955"/>
    <cellStyle name="40% - Ênfase3 10 5 3 2 2" xfId="26075"/>
    <cellStyle name="40% - Ênfase3 10 5 3 2 3" xfId="38164"/>
    <cellStyle name="40% - Ênfase3 10 5 3 2 4" xfId="54522"/>
    <cellStyle name="40% - Ênfase3 10 5 3 3" xfId="20015"/>
    <cellStyle name="40% - Ênfase3 10 5 3 4" xfId="32105"/>
    <cellStyle name="40% - Ênfase3 10 5 3 5" xfId="46245"/>
    <cellStyle name="40% - Ênfase3 10 5 4" xfId="9925"/>
    <cellStyle name="40% - Ênfase3 10 5 4 2" xfId="22045"/>
    <cellStyle name="40% - Ênfase3 10 5 4 2 2" xfId="50488"/>
    <cellStyle name="40% - Ênfase3 10 5 4 3" xfId="34134"/>
    <cellStyle name="40% - Ênfase3 10 5 4 4" xfId="42211"/>
    <cellStyle name="40% - Ênfase3 10 5 5" xfId="15985"/>
    <cellStyle name="40% - Ênfase3 10 5 5 2" xfId="48439"/>
    <cellStyle name="40% - Ênfase3 10 5 6" xfId="28075"/>
    <cellStyle name="40% - Ênfase3 10 5 7" xfId="40165"/>
    <cellStyle name="40% - Ênfase3 10 5 8" xfId="3862"/>
    <cellStyle name="40% - Ênfase3 10 6" xfId="4359"/>
    <cellStyle name="40% - Ênfase3 10 6 2" xfId="10419"/>
    <cellStyle name="40% - Ênfase3 10 6 2 2" xfId="22539"/>
    <cellStyle name="40% - Ênfase3 10 6 2 3" xfId="34628"/>
    <cellStyle name="40% - Ênfase3 10 6 2 4" xfId="50985"/>
    <cellStyle name="40% - Ênfase3 10 6 3" xfId="16479"/>
    <cellStyle name="40% - Ênfase3 10 6 4" xfId="28569"/>
    <cellStyle name="40% - Ênfase3 10 6 5" xfId="42708"/>
    <cellStyle name="40% - Ênfase3 10 7" xfId="6390"/>
    <cellStyle name="40% - Ênfase3 10 7 2" xfId="12449"/>
    <cellStyle name="40% - Ênfase3 10 7 2 2" xfId="24569"/>
    <cellStyle name="40% - Ênfase3 10 7 2 3" xfId="36658"/>
    <cellStyle name="40% - Ênfase3 10 7 2 4" xfId="53016"/>
    <cellStyle name="40% - Ênfase3 10 7 3" xfId="18509"/>
    <cellStyle name="40% - Ênfase3 10 7 4" xfId="30599"/>
    <cellStyle name="40% - Ênfase3 10 7 5" xfId="44739"/>
    <cellStyle name="40% - Ênfase3 10 8" xfId="8389"/>
    <cellStyle name="40% - Ênfase3 10 8 2" xfId="20509"/>
    <cellStyle name="40% - Ênfase3 10 8 2 2" xfId="48936"/>
    <cellStyle name="40% - Ênfase3 10 8 3" xfId="32598"/>
    <cellStyle name="40% - Ênfase3 10 8 4" xfId="40659"/>
    <cellStyle name="40% - Ênfase3 10 9" xfId="14449"/>
    <cellStyle name="40% - Ênfase3 10 9 2" xfId="46890"/>
    <cellStyle name="40% - Ênfase3 11" xfId="384"/>
    <cellStyle name="40% - Ênfase3 11 10" xfId="38860"/>
    <cellStyle name="40% - Ênfase3 11 11" xfId="2512"/>
    <cellStyle name="40% - Ênfase3 11 2" xfId="1464"/>
    <cellStyle name="40% - Ênfase3 11 2 2" xfId="5561"/>
    <cellStyle name="40% - Ênfase3 11 2 2 2" xfId="11620"/>
    <cellStyle name="40% - Ênfase3 11 2 2 2 2" xfId="23740"/>
    <cellStyle name="40% - Ênfase3 11 2 2 2 3" xfId="35829"/>
    <cellStyle name="40% - Ênfase3 11 2 2 2 4" xfId="52187"/>
    <cellStyle name="40% - Ênfase3 11 2 2 3" xfId="17680"/>
    <cellStyle name="40% - Ênfase3 11 2 2 4" xfId="29770"/>
    <cellStyle name="40% - Ênfase3 11 2 2 5" xfId="43910"/>
    <cellStyle name="40% - Ênfase3 11 2 3" xfId="7585"/>
    <cellStyle name="40% - Ênfase3 11 2 3 2" xfId="13644"/>
    <cellStyle name="40% - Ênfase3 11 2 3 2 2" xfId="25764"/>
    <cellStyle name="40% - Ênfase3 11 2 3 2 3" xfId="37853"/>
    <cellStyle name="40% - Ênfase3 11 2 3 2 4" xfId="54211"/>
    <cellStyle name="40% - Ênfase3 11 2 3 3" xfId="19704"/>
    <cellStyle name="40% - Ênfase3 11 2 3 4" xfId="31794"/>
    <cellStyle name="40% - Ênfase3 11 2 3 5" xfId="45934"/>
    <cellStyle name="40% - Ênfase3 11 2 4" xfId="9590"/>
    <cellStyle name="40% - Ênfase3 11 2 4 2" xfId="21710"/>
    <cellStyle name="40% - Ênfase3 11 2 4 2 2" xfId="50153"/>
    <cellStyle name="40% - Ênfase3 11 2 4 3" xfId="33799"/>
    <cellStyle name="40% - Ênfase3 11 2 4 4" xfId="41876"/>
    <cellStyle name="40% - Ênfase3 11 2 5" xfId="15650"/>
    <cellStyle name="40% - Ênfase3 11 2 5 2" xfId="48104"/>
    <cellStyle name="40% - Ênfase3 11 2 6" xfId="27764"/>
    <cellStyle name="40% - Ênfase3 11 2 7" xfId="39854"/>
    <cellStyle name="40% - Ênfase3 11 2 8" xfId="3526"/>
    <cellStyle name="40% - Ênfase3 11 3" xfId="954"/>
    <cellStyle name="40% - Ênfase3 11 3 2" xfId="5064"/>
    <cellStyle name="40% - Ênfase3 11 3 2 2" xfId="11123"/>
    <cellStyle name="40% - Ênfase3 11 3 2 2 2" xfId="23243"/>
    <cellStyle name="40% - Ênfase3 11 3 2 2 3" xfId="35332"/>
    <cellStyle name="40% - Ênfase3 11 3 2 2 4" xfId="51690"/>
    <cellStyle name="40% - Ênfase3 11 3 2 3" xfId="17183"/>
    <cellStyle name="40% - Ênfase3 11 3 2 4" xfId="29273"/>
    <cellStyle name="40% - Ênfase3 11 3 2 5" xfId="43413"/>
    <cellStyle name="40% - Ênfase3 11 3 3" xfId="7089"/>
    <cellStyle name="40% - Ênfase3 11 3 3 2" xfId="13148"/>
    <cellStyle name="40% - Ênfase3 11 3 3 2 2" xfId="25268"/>
    <cellStyle name="40% - Ênfase3 11 3 3 2 3" xfId="37357"/>
    <cellStyle name="40% - Ênfase3 11 3 3 2 4" xfId="53715"/>
    <cellStyle name="40% - Ênfase3 11 3 3 3" xfId="19208"/>
    <cellStyle name="40% - Ênfase3 11 3 3 4" xfId="31298"/>
    <cellStyle name="40% - Ênfase3 11 3 3 5" xfId="45438"/>
    <cellStyle name="40% - Ênfase3 11 3 4" xfId="9093"/>
    <cellStyle name="40% - Ênfase3 11 3 4 2" xfId="21213"/>
    <cellStyle name="40% - Ênfase3 11 3 4 2 2" xfId="49647"/>
    <cellStyle name="40% - Ênfase3 11 3 4 3" xfId="33302"/>
    <cellStyle name="40% - Ênfase3 11 3 4 4" xfId="41370"/>
    <cellStyle name="40% - Ênfase3 11 3 5" xfId="15153"/>
    <cellStyle name="40% - Ênfase3 11 3 5 2" xfId="47599"/>
    <cellStyle name="40% - Ênfase3 11 3 6" xfId="27268"/>
    <cellStyle name="40% - Ênfase3 11 3 7" xfId="39358"/>
    <cellStyle name="40% - Ênfase3 11 3 8" xfId="3019"/>
    <cellStyle name="40% - Ênfase3 11 4" xfId="2006"/>
    <cellStyle name="40% - Ênfase3 11 4 2" xfId="6097"/>
    <cellStyle name="40% - Ênfase3 11 4 2 2" xfId="12156"/>
    <cellStyle name="40% - Ênfase3 11 4 2 2 2" xfId="24276"/>
    <cellStyle name="40% - Ênfase3 11 4 2 2 3" xfId="36365"/>
    <cellStyle name="40% - Ênfase3 11 4 2 2 4" xfId="52723"/>
    <cellStyle name="40% - Ênfase3 11 4 2 3" xfId="18216"/>
    <cellStyle name="40% - Ênfase3 11 4 2 4" xfId="30306"/>
    <cellStyle name="40% - Ênfase3 11 4 2 5" xfId="44446"/>
    <cellStyle name="40% - Ênfase3 11 4 3" xfId="8097"/>
    <cellStyle name="40% - Ênfase3 11 4 3 2" xfId="14156"/>
    <cellStyle name="40% - Ênfase3 11 4 3 2 2" xfId="26276"/>
    <cellStyle name="40% - Ênfase3 11 4 3 2 3" xfId="38365"/>
    <cellStyle name="40% - Ênfase3 11 4 3 2 4" xfId="54723"/>
    <cellStyle name="40% - Ênfase3 11 4 3 3" xfId="20216"/>
    <cellStyle name="40% - Ênfase3 11 4 3 4" xfId="32306"/>
    <cellStyle name="40% - Ênfase3 11 4 3 5" xfId="46446"/>
    <cellStyle name="40% - Ênfase3 11 4 4" xfId="10126"/>
    <cellStyle name="40% - Ênfase3 11 4 4 2" xfId="22246"/>
    <cellStyle name="40% - Ênfase3 11 4 4 2 2" xfId="50690"/>
    <cellStyle name="40% - Ênfase3 11 4 4 3" xfId="34335"/>
    <cellStyle name="40% - Ênfase3 11 4 4 4" xfId="42413"/>
    <cellStyle name="40% - Ênfase3 11 4 5" xfId="16186"/>
    <cellStyle name="40% - Ênfase3 11 4 5 2" xfId="48641"/>
    <cellStyle name="40% - Ênfase3 11 4 6" xfId="28276"/>
    <cellStyle name="40% - Ênfase3 11 4 7" xfId="40366"/>
    <cellStyle name="40% - Ênfase3 11 4 8" xfId="4064"/>
    <cellStyle name="40% - Ênfase3 11 5" xfId="4561"/>
    <cellStyle name="40% - Ênfase3 11 5 2" xfId="10621"/>
    <cellStyle name="40% - Ênfase3 11 5 2 2" xfId="22741"/>
    <cellStyle name="40% - Ênfase3 11 5 2 3" xfId="34830"/>
    <cellStyle name="40% - Ênfase3 11 5 2 4" xfId="51187"/>
    <cellStyle name="40% - Ênfase3 11 5 3" xfId="16681"/>
    <cellStyle name="40% - Ênfase3 11 5 4" xfId="28771"/>
    <cellStyle name="40% - Ênfase3 11 5 5" xfId="42910"/>
    <cellStyle name="40% - Ênfase3 11 6" xfId="6591"/>
    <cellStyle name="40% - Ênfase3 11 6 2" xfId="12650"/>
    <cellStyle name="40% - Ênfase3 11 6 2 2" xfId="24770"/>
    <cellStyle name="40% - Ênfase3 11 6 2 3" xfId="36859"/>
    <cellStyle name="40% - Ênfase3 11 6 2 4" xfId="53217"/>
    <cellStyle name="40% - Ênfase3 11 6 3" xfId="18710"/>
    <cellStyle name="40% - Ênfase3 11 6 4" xfId="30800"/>
    <cellStyle name="40% - Ênfase3 11 6 5" xfId="44940"/>
    <cellStyle name="40% - Ênfase3 11 7" xfId="8591"/>
    <cellStyle name="40% - Ênfase3 11 7 2" xfId="20711"/>
    <cellStyle name="40% - Ênfase3 11 7 2 2" xfId="49140"/>
    <cellStyle name="40% - Ênfase3 11 7 3" xfId="32800"/>
    <cellStyle name="40% - Ênfase3 11 7 4" xfId="40863"/>
    <cellStyle name="40% - Ênfase3 11 8" xfId="14651"/>
    <cellStyle name="40% - Ênfase3 11 8 2" xfId="47093"/>
    <cellStyle name="40% - Ênfase3 11 9" xfId="26770"/>
    <cellStyle name="40% - Ênfase3 12" xfId="385"/>
    <cellStyle name="40% - Ênfase3 12 10" xfId="38861"/>
    <cellStyle name="40% - Ênfase3 12 11" xfId="2513"/>
    <cellStyle name="40% - Ênfase3 12 2" xfId="1465"/>
    <cellStyle name="40% - Ênfase3 12 2 2" xfId="5562"/>
    <cellStyle name="40% - Ênfase3 12 2 2 2" xfId="11621"/>
    <cellStyle name="40% - Ênfase3 12 2 2 2 2" xfId="23741"/>
    <cellStyle name="40% - Ênfase3 12 2 2 2 3" xfId="35830"/>
    <cellStyle name="40% - Ênfase3 12 2 2 2 4" xfId="52188"/>
    <cellStyle name="40% - Ênfase3 12 2 2 3" xfId="17681"/>
    <cellStyle name="40% - Ênfase3 12 2 2 4" xfId="29771"/>
    <cellStyle name="40% - Ênfase3 12 2 2 5" xfId="43911"/>
    <cellStyle name="40% - Ênfase3 12 2 3" xfId="7586"/>
    <cellStyle name="40% - Ênfase3 12 2 3 2" xfId="13645"/>
    <cellStyle name="40% - Ênfase3 12 2 3 2 2" xfId="25765"/>
    <cellStyle name="40% - Ênfase3 12 2 3 2 3" xfId="37854"/>
    <cellStyle name="40% - Ênfase3 12 2 3 2 4" xfId="54212"/>
    <cellStyle name="40% - Ênfase3 12 2 3 3" xfId="19705"/>
    <cellStyle name="40% - Ênfase3 12 2 3 4" xfId="31795"/>
    <cellStyle name="40% - Ênfase3 12 2 3 5" xfId="45935"/>
    <cellStyle name="40% - Ênfase3 12 2 4" xfId="9591"/>
    <cellStyle name="40% - Ênfase3 12 2 4 2" xfId="21711"/>
    <cellStyle name="40% - Ênfase3 12 2 4 2 2" xfId="50154"/>
    <cellStyle name="40% - Ênfase3 12 2 4 3" xfId="33800"/>
    <cellStyle name="40% - Ênfase3 12 2 4 4" xfId="41877"/>
    <cellStyle name="40% - Ênfase3 12 2 5" xfId="15651"/>
    <cellStyle name="40% - Ênfase3 12 2 5 2" xfId="48105"/>
    <cellStyle name="40% - Ênfase3 12 2 6" xfId="27765"/>
    <cellStyle name="40% - Ênfase3 12 2 7" xfId="39855"/>
    <cellStyle name="40% - Ênfase3 12 2 8" xfId="3527"/>
    <cellStyle name="40% - Ênfase3 12 3" xfId="955"/>
    <cellStyle name="40% - Ênfase3 12 3 2" xfId="5065"/>
    <cellStyle name="40% - Ênfase3 12 3 2 2" xfId="11124"/>
    <cellStyle name="40% - Ênfase3 12 3 2 2 2" xfId="23244"/>
    <cellStyle name="40% - Ênfase3 12 3 2 2 3" xfId="35333"/>
    <cellStyle name="40% - Ênfase3 12 3 2 2 4" xfId="51691"/>
    <cellStyle name="40% - Ênfase3 12 3 2 3" xfId="17184"/>
    <cellStyle name="40% - Ênfase3 12 3 2 4" xfId="29274"/>
    <cellStyle name="40% - Ênfase3 12 3 2 5" xfId="43414"/>
    <cellStyle name="40% - Ênfase3 12 3 3" xfId="7090"/>
    <cellStyle name="40% - Ênfase3 12 3 3 2" xfId="13149"/>
    <cellStyle name="40% - Ênfase3 12 3 3 2 2" xfId="25269"/>
    <cellStyle name="40% - Ênfase3 12 3 3 2 3" xfId="37358"/>
    <cellStyle name="40% - Ênfase3 12 3 3 2 4" xfId="53716"/>
    <cellStyle name="40% - Ênfase3 12 3 3 3" xfId="19209"/>
    <cellStyle name="40% - Ênfase3 12 3 3 4" xfId="31299"/>
    <cellStyle name="40% - Ênfase3 12 3 3 5" xfId="45439"/>
    <cellStyle name="40% - Ênfase3 12 3 4" xfId="9094"/>
    <cellStyle name="40% - Ênfase3 12 3 4 2" xfId="21214"/>
    <cellStyle name="40% - Ênfase3 12 3 4 2 2" xfId="49648"/>
    <cellStyle name="40% - Ênfase3 12 3 4 3" xfId="33303"/>
    <cellStyle name="40% - Ênfase3 12 3 4 4" xfId="41371"/>
    <cellStyle name="40% - Ênfase3 12 3 5" xfId="15154"/>
    <cellStyle name="40% - Ênfase3 12 3 5 2" xfId="47600"/>
    <cellStyle name="40% - Ênfase3 12 3 6" xfId="27269"/>
    <cellStyle name="40% - Ênfase3 12 3 7" xfId="39359"/>
    <cellStyle name="40% - Ênfase3 12 3 8" xfId="3020"/>
    <cellStyle name="40% - Ênfase3 12 4" xfId="2007"/>
    <cellStyle name="40% - Ênfase3 12 4 2" xfId="6098"/>
    <cellStyle name="40% - Ênfase3 12 4 2 2" xfId="12157"/>
    <cellStyle name="40% - Ênfase3 12 4 2 2 2" xfId="24277"/>
    <cellStyle name="40% - Ênfase3 12 4 2 2 3" xfId="36366"/>
    <cellStyle name="40% - Ênfase3 12 4 2 2 4" xfId="52724"/>
    <cellStyle name="40% - Ênfase3 12 4 2 3" xfId="18217"/>
    <cellStyle name="40% - Ênfase3 12 4 2 4" xfId="30307"/>
    <cellStyle name="40% - Ênfase3 12 4 2 5" xfId="44447"/>
    <cellStyle name="40% - Ênfase3 12 4 3" xfId="8098"/>
    <cellStyle name="40% - Ênfase3 12 4 3 2" xfId="14157"/>
    <cellStyle name="40% - Ênfase3 12 4 3 2 2" xfId="26277"/>
    <cellStyle name="40% - Ênfase3 12 4 3 2 3" xfId="38366"/>
    <cellStyle name="40% - Ênfase3 12 4 3 2 4" xfId="54724"/>
    <cellStyle name="40% - Ênfase3 12 4 3 3" xfId="20217"/>
    <cellStyle name="40% - Ênfase3 12 4 3 4" xfId="32307"/>
    <cellStyle name="40% - Ênfase3 12 4 3 5" xfId="46447"/>
    <cellStyle name="40% - Ênfase3 12 4 4" xfId="10127"/>
    <cellStyle name="40% - Ênfase3 12 4 4 2" xfId="22247"/>
    <cellStyle name="40% - Ênfase3 12 4 4 2 2" xfId="50691"/>
    <cellStyle name="40% - Ênfase3 12 4 4 3" xfId="34336"/>
    <cellStyle name="40% - Ênfase3 12 4 4 4" xfId="42414"/>
    <cellStyle name="40% - Ênfase3 12 4 5" xfId="16187"/>
    <cellStyle name="40% - Ênfase3 12 4 5 2" xfId="48642"/>
    <cellStyle name="40% - Ênfase3 12 4 6" xfId="28277"/>
    <cellStyle name="40% - Ênfase3 12 4 7" xfId="40367"/>
    <cellStyle name="40% - Ênfase3 12 4 8" xfId="4065"/>
    <cellStyle name="40% - Ênfase3 12 5" xfId="4562"/>
    <cellStyle name="40% - Ênfase3 12 5 2" xfId="10622"/>
    <cellStyle name="40% - Ênfase3 12 5 2 2" xfId="22742"/>
    <cellStyle name="40% - Ênfase3 12 5 2 3" xfId="34831"/>
    <cellStyle name="40% - Ênfase3 12 5 2 4" xfId="51188"/>
    <cellStyle name="40% - Ênfase3 12 5 3" xfId="16682"/>
    <cellStyle name="40% - Ênfase3 12 5 4" xfId="28772"/>
    <cellStyle name="40% - Ênfase3 12 5 5" xfId="42911"/>
    <cellStyle name="40% - Ênfase3 12 6" xfId="6592"/>
    <cellStyle name="40% - Ênfase3 12 6 2" xfId="12651"/>
    <cellStyle name="40% - Ênfase3 12 6 2 2" xfId="24771"/>
    <cellStyle name="40% - Ênfase3 12 6 2 3" xfId="36860"/>
    <cellStyle name="40% - Ênfase3 12 6 2 4" xfId="53218"/>
    <cellStyle name="40% - Ênfase3 12 6 3" xfId="18711"/>
    <cellStyle name="40% - Ênfase3 12 6 4" xfId="30801"/>
    <cellStyle name="40% - Ênfase3 12 6 5" xfId="44941"/>
    <cellStyle name="40% - Ênfase3 12 7" xfId="8592"/>
    <cellStyle name="40% - Ênfase3 12 7 2" xfId="20712"/>
    <cellStyle name="40% - Ênfase3 12 7 2 2" xfId="49141"/>
    <cellStyle name="40% - Ênfase3 12 7 3" xfId="32801"/>
    <cellStyle name="40% - Ênfase3 12 7 4" xfId="40864"/>
    <cellStyle name="40% - Ênfase3 12 8" xfId="14652"/>
    <cellStyle name="40% - Ênfase3 12 8 2" xfId="47094"/>
    <cellStyle name="40% - Ênfase3 12 9" xfId="26771"/>
    <cellStyle name="40% - Ênfase3 13" xfId="386"/>
    <cellStyle name="40% - Ênfase3 13 10" xfId="38862"/>
    <cellStyle name="40% - Ênfase3 13 11" xfId="2514"/>
    <cellStyle name="40% - Ênfase3 13 2" xfId="1466"/>
    <cellStyle name="40% - Ênfase3 13 2 2" xfId="5563"/>
    <cellStyle name="40% - Ênfase3 13 2 2 2" xfId="11622"/>
    <cellStyle name="40% - Ênfase3 13 2 2 2 2" xfId="23742"/>
    <cellStyle name="40% - Ênfase3 13 2 2 2 3" xfId="35831"/>
    <cellStyle name="40% - Ênfase3 13 2 2 2 4" xfId="52189"/>
    <cellStyle name="40% - Ênfase3 13 2 2 3" xfId="17682"/>
    <cellStyle name="40% - Ênfase3 13 2 2 4" xfId="29772"/>
    <cellStyle name="40% - Ênfase3 13 2 2 5" xfId="43912"/>
    <cellStyle name="40% - Ênfase3 13 2 3" xfId="7587"/>
    <cellStyle name="40% - Ênfase3 13 2 3 2" xfId="13646"/>
    <cellStyle name="40% - Ênfase3 13 2 3 2 2" xfId="25766"/>
    <cellStyle name="40% - Ênfase3 13 2 3 2 3" xfId="37855"/>
    <cellStyle name="40% - Ênfase3 13 2 3 2 4" xfId="54213"/>
    <cellStyle name="40% - Ênfase3 13 2 3 3" xfId="19706"/>
    <cellStyle name="40% - Ênfase3 13 2 3 4" xfId="31796"/>
    <cellStyle name="40% - Ênfase3 13 2 3 5" xfId="45936"/>
    <cellStyle name="40% - Ênfase3 13 2 4" xfId="9592"/>
    <cellStyle name="40% - Ênfase3 13 2 4 2" xfId="21712"/>
    <cellStyle name="40% - Ênfase3 13 2 4 2 2" xfId="50155"/>
    <cellStyle name="40% - Ênfase3 13 2 4 3" xfId="33801"/>
    <cellStyle name="40% - Ênfase3 13 2 4 4" xfId="41878"/>
    <cellStyle name="40% - Ênfase3 13 2 5" xfId="15652"/>
    <cellStyle name="40% - Ênfase3 13 2 5 2" xfId="48106"/>
    <cellStyle name="40% - Ênfase3 13 2 6" xfId="27766"/>
    <cellStyle name="40% - Ênfase3 13 2 7" xfId="39856"/>
    <cellStyle name="40% - Ênfase3 13 2 8" xfId="3528"/>
    <cellStyle name="40% - Ênfase3 13 3" xfId="956"/>
    <cellStyle name="40% - Ênfase3 13 3 2" xfId="5066"/>
    <cellStyle name="40% - Ênfase3 13 3 2 2" xfId="11125"/>
    <cellStyle name="40% - Ênfase3 13 3 2 2 2" xfId="23245"/>
    <cellStyle name="40% - Ênfase3 13 3 2 2 3" xfId="35334"/>
    <cellStyle name="40% - Ênfase3 13 3 2 2 4" xfId="51692"/>
    <cellStyle name="40% - Ênfase3 13 3 2 3" xfId="17185"/>
    <cellStyle name="40% - Ênfase3 13 3 2 4" xfId="29275"/>
    <cellStyle name="40% - Ênfase3 13 3 2 5" xfId="43415"/>
    <cellStyle name="40% - Ênfase3 13 3 3" xfId="7091"/>
    <cellStyle name="40% - Ênfase3 13 3 3 2" xfId="13150"/>
    <cellStyle name="40% - Ênfase3 13 3 3 2 2" xfId="25270"/>
    <cellStyle name="40% - Ênfase3 13 3 3 2 3" xfId="37359"/>
    <cellStyle name="40% - Ênfase3 13 3 3 2 4" xfId="53717"/>
    <cellStyle name="40% - Ênfase3 13 3 3 3" xfId="19210"/>
    <cellStyle name="40% - Ênfase3 13 3 3 4" xfId="31300"/>
    <cellStyle name="40% - Ênfase3 13 3 3 5" xfId="45440"/>
    <cellStyle name="40% - Ênfase3 13 3 4" xfId="9095"/>
    <cellStyle name="40% - Ênfase3 13 3 4 2" xfId="21215"/>
    <cellStyle name="40% - Ênfase3 13 3 4 2 2" xfId="49649"/>
    <cellStyle name="40% - Ênfase3 13 3 4 3" xfId="33304"/>
    <cellStyle name="40% - Ênfase3 13 3 4 4" xfId="41372"/>
    <cellStyle name="40% - Ênfase3 13 3 5" xfId="15155"/>
    <cellStyle name="40% - Ênfase3 13 3 5 2" xfId="47601"/>
    <cellStyle name="40% - Ênfase3 13 3 6" xfId="27270"/>
    <cellStyle name="40% - Ênfase3 13 3 7" xfId="39360"/>
    <cellStyle name="40% - Ênfase3 13 3 8" xfId="3021"/>
    <cellStyle name="40% - Ênfase3 13 4" xfId="2008"/>
    <cellStyle name="40% - Ênfase3 13 4 2" xfId="6099"/>
    <cellStyle name="40% - Ênfase3 13 4 2 2" xfId="12158"/>
    <cellStyle name="40% - Ênfase3 13 4 2 2 2" xfId="24278"/>
    <cellStyle name="40% - Ênfase3 13 4 2 2 3" xfId="36367"/>
    <cellStyle name="40% - Ênfase3 13 4 2 2 4" xfId="52725"/>
    <cellStyle name="40% - Ênfase3 13 4 2 3" xfId="18218"/>
    <cellStyle name="40% - Ênfase3 13 4 2 4" xfId="30308"/>
    <cellStyle name="40% - Ênfase3 13 4 2 5" xfId="44448"/>
    <cellStyle name="40% - Ênfase3 13 4 3" xfId="8099"/>
    <cellStyle name="40% - Ênfase3 13 4 3 2" xfId="14158"/>
    <cellStyle name="40% - Ênfase3 13 4 3 2 2" xfId="26278"/>
    <cellStyle name="40% - Ênfase3 13 4 3 2 3" xfId="38367"/>
    <cellStyle name="40% - Ênfase3 13 4 3 2 4" xfId="54725"/>
    <cellStyle name="40% - Ênfase3 13 4 3 3" xfId="20218"/>
    <cellStyle name="40% - Ênfase3 13 4 3 4" xfId="32308"/>
    <cellStyle name="40% - Ênfase3 13 4 3 5" xfId="46448"/>
    <cellStyle name="40% - Ênfase3 13 4 4" xfId="10128"/>
    <cellStyle name="40% - Ênfase3 13 4 4 2" xfId="22248"/>
    <cellStyle name="40% - Ênfase3 13 4 4 2 2" xfId="50692"/>
    <cellStyle name="40% - Ênfase3 13 4 4 3" xfId="34337"/>
    <cellStyle name="40% - Ênfase3 13 4 4 4" xfId="42415"/>
    <cellStyle name="40% - Ênfase3 13 4 5" xfId="16188"/>
    <cellStyle name="40% - Ênfase3 13 4 5 2" xfId="48643"/>
    <cellStyle name="40% - Ênfase3 13 4 6" xfId="28278"/>
    <cellStyle name="40% - Ênfase3 13 4 7" xfId="40368"/>
    <cellStyle name="40% - Ênfase3 13 4 8" xfId="4066"/>
    <cellStyle name="40% - Ênfase3 13 5" xfId="4563"/>
    <cellStyle name="40% - Ênfase3 13 5 2" xfId="10623"/>
    <cellStyle name="40% - Ênfase3 13 5 2 2" xfId="22743"/>
    <cellStyle name="40% - Ênfase3 13 5 2 3" xfId="34832"/>
    <cellStyle name="40% - Ênfase3 13 5 2 4" xfId="51189"/>
    <cellStyle name="40% - Ênfase3 13 5 3" xfId="16683"/>
    <cellStyle name="40% - Ênfase3 13 5 4" xfId="28773"/>
    <cellStyle name="40% - Ênfase3 13 5 5" xfId="42912"/>
    <cellStyle name="40% - Ênfase3 13 6" xfId="6593"/>
    <cellStyle name="40% - Ênfase3 13 6 2" xfId="12652"/>
    <cellStyle name="40% - Ênfase3 13 6 2 2" xfId="24772"/>
    <cellStyle name="40% - Ênfase3 13 6 2 3" xfId="36861"/>
    <cellStyle name="40% - Ênfase3 13 6 2 4" xfId="53219"/>
    <cellStyle name="40% - Ênfase3 13 6 3" xfId="18712"/>
    <cellStyle name="40% - Ênfase3 13 6 4" xfId="30802"/>
    <cellStyle name="40% - Ênfase3 13 6 5" xfId="44942"/>
    <cellStyle name="40% - Ênfase3 13 7" xfId="8593"/>
    <cellStyle name="40% - Ênfase3 13 7 2" xfId="20713"/>
    <cellStyle name="40% - Ênfase3 13 7 2 2" xfId="49142"/>
    <cellStyle name="40% - Ênfase3 13 7 3" xfId="32802"/>
    <cellStyle name="40% - Ênfase3 13 7 4" xfId="40865"/>
    <cellStyle name="40% - Ênfase3 13 8" xfId="14653"/>
    <cellStyle name="40% - Ênfase3 13 8 2" xfId="47095"/>
    <cellStyle name="40% - Ênfase3 13 9" xfId="26772"/>
    <cellStyle name="40% - Ênfase3 14" xfId="387"/>
    <cellStyle name="40% - Ênfase3 14 10" xfId="38863"/>
    <cellStyle name="40% - Ênfase3 14 11" xfId="2515"/>
    <cellStyle name="40% - Ênfase3 14 2" xfId="1467"/>
    <cellStyle name="40% - Ênfase3 14 2 2" xfId="5564"/>
    <cellStyle name="40% - Ênfase3 14 2 2 2" xfId="11623"/>
    <cellStyle name="40% - Ênfase3 14 2 2 2 2" xfId="23743"/>
    <cellStyle name="40% - Ênfase3 14 2 2 2 3" xfId="35832"/>
    <cellStyle name="40% - Ênfase3 14 2 2 2 4" xfId="52190"/>
    <cellStyle name="40% - Ênfase3 14 2 2 3" xfId="17683"/>
    <cellStyle name="40% - Ênfase3 14 2 2 4" xfId="29773"/>
    <cellStyle name="40% - Ênfase3 14 2 2 5" xfId="43913"/>
    <cellStyle name="40% - Ênfase3 14 2 3" xfId="7588"/>
    <cellStyle name="40% - Ênfase3 14 2 3 2" xfId="13647"/>
    <cellStyle name="40% - Ênfase3 14 2 3 2 2" xfId="25767"/>
    <cellStyle name="40% - Ênfase3 14 2 3 2 3" xfId="37856"/>
    <cellStyle name="40% - Ênfase3 14 2 3 2 4" xfId="54214"/>
    <cellStyle name="40% - Ênfase3 14 2 3 3" xfId="19707"/>
    <cellStyle name="40% - Ênfase3 14 2 3 4" xfId="31797"/>
    <cellStyle name="40% - Ênfase3 14 2 3 5" xfId="45937"/>
    <cellStyle name="40% - Ênfase3 14 2 4" xfId="9593"/>
    <cellStyle name="40% - Ênfase3 14 2 4 2" xfId="21713"/>
    <cellStyle name="40% - Ênfase3 14 2 4 2 2" xfId="50156"/>
    <cellStyle name="40% - Ênfase3 14 2 4 3" xfId="33802"/>
    <cellStyle name="40% - Ênfase3 14 2 4 4" xfId="41879"/>
    <cellStyle name="40% - Ênfase3 14 2 5" xfId="15653"/>
    <cellStyle name="40% - Ênfase3 14 2 5 2" xfId="48107"/>
    <cellStyle name="40% - Ênfase3 14 2 6" xfId="27767"/>
    <cellStyle name="40% - Ênfase3 14 2 7" xfId="39857"/>
    <cellStyle name="40% - Ênfase3 14 2 8" xfId="3529"/>
    <cellStyle name="40% - Ênfase3 14 3" xfId="957"/>
    <cellStyle name="40% - Ênfase3 14 3 2" xfId="5067"/>
    <cellStyle name="40% - Ênfase3 14 3 2 2" xfId="11126"/>
    <cellStyle name="40% - Ênfase3 14 3 2 2 2" xfId="23246"/>
    <cellStyle name="40% - Ênfase3 14 3 2 2 3" xfId="35335"/>
    <cellStyle name="40% - Ênfase3 14 3 2 2 4" xfId="51693"/>
    <cellStyle name="40% - Ênfase3 14 3 2 3" xfId="17186"/>
    <cellStyle name="40% - Ênfase3 14 3 2 4" xfId="29276"/>
    <cellStyle name="40% - Ênfase3 14 3 2 5" xfId="43416"/>
    <cellStyle name="40% - Ênfase3 14 3 3" xfId="7092"/>
    <cellStyle name="40% - Ênfase3 14 3 3 2" xfId="13151"/>
    <cellStyle name="40% - Ênfase3 14 3 3 2 2" xfId="25271"/>
    <cellStyle name="40% - Ênfase3 14 3 3 2 3" xfId="37360"/>
    <cellStyle name="40% - Ênfase3 14 3 3 2 4" xfId="53718"/>
    <cellStyle name="40% - Ênfase3 14 3 3 3" xfId="19211"/>
    <cellStyle name="40% - Ênfase3 14 3 3 4" xfId="31301"/>
    <cellStyle name="40% - Ênfase3 14 3 3 5" xfId="45441"/>
    <cellStyle name="40% - Ênfase3 14 3 4" xfId="9096"/>
    <cellStyle name="40% - Ênfase3 14 3 4 2" xfId="21216"/>
    <cellStyle name="40% - Ênfase3 14 3 4 2 2" xfId="49650"/>
    <cellStyle name="40% - Ênfase3 14 3 4 3" xfId="33305"/>
    <cellStyle name="40% - Ênfase3 14 3 4 4" xfId="41373"/>
    <cellStyle name="40% - Ênfase3 14 3 5" xfId="15156"/>
    <cellStyle name="40% - Ênfase3 14 3 5 2" xfId="47602"/>
    <cellStyle name="40% - Ênfase3 14 3 6" xfId="27271"/>
    <cellStyle name="40% - Ênfase3 14 3 7" xfId="39361"/>
    <cellStyle name="40% - Ênfase3 14 3 8" xfId="3022"/>
    <cellStyle name="40% - Ênfase3 14 4" xfId="2009"/>
    <cellStyle name="40% - Ênfase3 14 4 2" xfId="6100"/>
    <cellStyle name="40% - Ênfase3 14 4 2 2" xfId="12159"/>
    <cellStyle name="40% - Ênfase3 14 4 2 2 2" xfId="24279"/>
    <cellStyle name="40% - Ênfase3 14 4 2 2 3" xfId="36368"/>
    <cellStyle name="40% - Ênfase3 14 4 2 2 4" xfId="52726"/>
    <cellStyle name="40% - Ênfase3 14 4 2 3" xfId="18219"/>
    <cellStyle name="40% - Ênfase3 14 4 2 4" xfId="30309"/>
    <cellStyle name="40% - Ênfase3 14 4 2 5" xfId="44449"/>
    <cellStyle name="40% - Ênfase3 14 4 3" xfId="8100"/>
    <cellStyle name="40% - Ênfase3 14 4 3 2" xfId="14159"/>
    <cellStyle name="40% - Ênfase3 14 4 3 2 2" xfId="26279"/>
    <cellStyle name="40% - Ênfase3 14 4 3 2 3" xfId="38368"/>
    <cellStyle name="40% - Ênfase3 14 4 3 2 4" xfId="54726"/>
    <cellStyle name="40% - Ênfase3 14 4 3 3" xfId="20219"/>
    <cellStyle name="40% - Ênfase3 14 4 3 4" xfId="32309"/>
    <cellStyle name="40% - Ênfase3 14 4 3 5" xfId="46449"/>
    <cellStyle name="40% - Ênfase3 14 4 4" xfId="10129"/>
    <cellStyle name="40% - Ênfase3 14 4 4 2" xfId="22249"/>
    <cellStyle name="40% - Ênfase3 14 4 4 2 2" xfId="50693"/>
    <cellStyle name="40% - Ênfase3 14 4 4 3" xfId="34338"/>
    <cellStyle name="40% - Ênfase3 14 4 4 4" xfId="42416"/>
    <cellStyle name="40% - Ênfase3 14 4 5" xfId="16189"/>
    <cellStyle name="40% - Ênfase3 14 4 5 2" xfId="48644"/>
    <cellStyle name="40% - Ênfase3 14 4 6" xfId="28279"/>
    <cellStyle name="40% - Ênfase3 14 4 7" xfId="40369"/>
    <cellStyle name="40% - Ênfase3 14 4 8" xfId="4067"/>
    <cellStyle name="40% - Ênfase3 14 5" xfId="4564"/>
    <cellStyle name="40% - Ênfase3 14 5 2" xfId="10624"/>
    <cellStyle name="40% - Ênfase3 14 5 2 2" xfId="22744"/>
    <cellStyle name="40% - Ênfase3 14 5 2 3" xfId="34833"/>
    <cellStyle name="40% - Ênfase3 14 5 2 4" xfId="51190"/>
    <cellStyle name="40% - Ênfase3 14 5 3" xfId="16684"/>
    <cellStyle name="40% - Ênfase3 14 5 4" xfId="28774"/>
    <cellStyle name="40% - Ênfase3 14 5 5" xfId="42913"/>
    <cellStyle name="40% - Ênfase3 14 6" xfId="6594"/>
    <cellStyle name="40% - Ênfase3 14 6 2" xfId="12653"/>
    <cellStyle name="40% - Ênfase3 14 6 2 2" xfId="24773"/>
    <cellStyle name="40% - Ênfase3 14 6 2 3" xfId="36862"/>
    <cellStyle name="40% - Ênfase3 14 6 2 4" xfId="53220"/>
    <cellStyle name="40% - Ênfase3 14 6 3" xfId="18713"/>
    <cellStyle name="40% - Ênfase3 14 6 4" xfId="30803"/>
    <cellStyle name="40% - Ênfase3 14 6 5" xfId="44943"/>
    <cellStyle name="40% - Ênfase3 14 7" xfId="8594"/>
    <cellStyle name="40% - Ênfase3 14 7 2" xfId="20714"/>
    <cellStyle name="40% - Ênfase3 14 7 2 2" xfId="49143"/>
    <cellStyle name="40% - Ênfase3 14 7 3" xfId="32803"/>
    <cellStyle name="40% - Ênfase3 14 7 4" xfId="40866"/>
    <cellStyle name="40% - Ênfase3 14 8" xfId="14654"/>
    <cellStyle name="40% - Ênfase3 14 8 2" xfId="47096"/>
    <cellStyle name="40% - Ênfase3 14 9" xfId="26773"/>
    <cellStyle name="40% - Ênfase3 15" xfId="388"/>
    <cellStyle name="40% - Ênfase3 15 10" xfId="38864"/>
    <cellStyle name="40% - Ênfase3 15 11" xfId="2516"/>
    <cellStyle name="40% - Ênfase3 15 2" xfId="1468"/>
    <cellStyle name="40% - Ênfase3 15 2 2" xfId="5565"/>
    <cellStyle name="40% - Ênfase3 15 2 2 2" xfId="11624"/>
    <cellStyle name="40% - Ênfase3 15 2 2 2 2" xfId="23744"/>
    <cellStyle name="40% - Ênfase3 15 2 2 2 3" xfId="35833"/>
    <cellStyle name="40% - Ênfase3 15 2 2 2 4" xfId="52191"/>
    <cellStyle name="40% - Ênfase3 15 2 2 3" xfId="17684"/>
    <cellStyle name="40% - Ênfase3 15 2 2 4" xfId="29774"/>
    <cellStyle name="40% - Ênfase3 15 2 2 5" xfId="43914"/>
    <cellStyle name="40% - Ênfase3 15 2 3" xfId="7589"/>
    <cellStyle name="40% - Ênfase3 15 2 3 2" xfId="13648"/>
    <cellStyle name="40% - Ênfase3 15 2 3 2 2" xfId="25768"/>
    <cellStyle name="40% - Ênfase3 15 2 3 2 3" xfId="37857"/>
    <cellStyle name="40% - Ênfase3 15 2 3 2 4" xfId="54215"/>
    <cellStyle name="40% - Ênfase3 15 2 3 3" xfId="19708"/>
    <cellStyle name="40% - Ênfase3 15 2 3 4" xfId="31798"/>
    <cellStyle name="40% - Ênfase3 15 2 3 5" xfId="45938"/>
    <cellStyle name="40% - Ênfase3 15 2 4" xfId="9594"/>
    <cellStyle name="40% - Ênfase3 15 2 4 2" xfId="21714"/>
    <cellStyle name="40% - Ênfase3 15 2 4 2 2" xfId="50157"/>
    <cellStyle name="40% - Ênfase3 15 2 4 3" xfId="33803"/>
    <cellStyle name="40% - Ênfase3 15 2 4 4" xfId="41880"/>
    <cellStyle name="40% - Ênfase3 15 2 5" xfId="15654"/>
    <cellStyle name="40% - Ênfase3 15 2 5 2" xfId="48108"/>
    <cellStyle name="40% - Ênfase3 15 2 6" xfId="27768"/>
    <cellStyle name="40% - Ênfase3 15 2 7" xfId="39858"/>
    <cellStyle name="40% - Ênfase3 15 2 8" xfId="3530"/>
    <cellStyle name="40% - Ênfase3 15 3" xfId="958"/>
    <cellStyle name="40% - Ênfase3 15 3 2" xfId="5068"/>
    <cellStyle name="40% - Ênfase3 15 3 2 2" xfId="11127"/>
    <cellStyle name="40% - Ênfase3 15 3 2 2 2" xfId="23247"/>
    <cellStyle name="40% - Ênfase3 15 3 2 2 3" xfId="35336"/>
    <cellStyle name="40% - Ênfase3 15 3 2 2 4" xfId="51694"/>
    <cellStyle name="40% - Ênfase3 15 3 2 3" xfId="17187"/>
    <cellStyle name="40% - Ênfase3 15 3 2 4" xfId="29277"/>
    <cellStyle name="40% - Ênfase3 15 3 2 5" xfId="43417"/>
    <cellStyle name="40% - Ênfase3 15 3 3" xfId="7093"/>
    <cellStyle name="40% - Ênfase3 15 3 3 2" xfId="13152"/>
    <cellStyle name="40% - Ênfase3 15 3 3 2 2" xfId="25272"/>
    <cellStyle name="40% - Ênfase3 15 3 3 2 3" xfId="37361"/>
    <cellStyle name="40% - Ênfase3 15 3 3 2 4" xfId="53719"/>
    <cellStyle name="40% - Ênfase3 15 3 3 3" xfId="19212"/>
    <cellStyle name="40% - Ênfase3 15 3 3 4" xfId="31302"/>
    <cellStyle name="40% - Ênfase3 15 3 3 5" xfId="45442"/>
    <cellStyle name="40% - Ênfase3 15 3 4" xfId="9097"/>
    <cellStyle name="40% - Ênfase3 15 3 4 2" xfId="21217"/>
    <cellStyle name="40% - Ênfase3 15 3 4 2 2" xfId="49651"/>
    <cellStyle name="40% - Ênfase3 15 3 4 3" xfId="33306"/>
    <cellStyle name="40% - Ênfase3 15 3 4 4" xfId="41374"/>
    <cellStyle name="40% - Ênfase3 15 3 5" xfId="15157"/>
    <cellStyle name="40% - Ênfase3 15 3 5 2" xfId="47603"/>
    <cellStyle name="40% - Ênfase3 15 3 6" xfId="27272"/>
    <cellStyle name="40% - Ênfase3 15 3 7" xfId="39362"/>
    <cellStyle name="40% - Ênfase3 15 3 8" xfId="3023"/>
    <cellStyle name="40% - Ênfase3 15 4" xfId="2010"/>
    <cellStyle name="40% - Ênfase3 15 4 2" xfId="6101"/>
    <cellStyle name="40% - Ênfase3 15 4 2 2" xfId="12160"/>
    <cellStyle name="40% - Ênfase3 15 4 2 2 2" xfId="24280"/>
    <cellStyle name="40% - Ênfase3 15 4 2 2 3" xfId="36369"/>
    <cellStyle name="40% - Ênfase3 15 4 2 2 4" xfId="52727"/>
    <cellStyle name="40% - Ênfase3 15 4 2 3" xfId="18220"/>
    <cellStyle name="40% - Ênfase3 15 4 2 4" xfId="30310"/>
    <cellStyle name="40% - Ênfase3 15 4 2 5" xfId="44450"/>
    <cellStyle name="40% - Ênfase3 15 4 3" xfId="8101"/>
    <cellStyle name="40% - Ênfase3 15 4 3 2" xfId="14160"/>
    <cellStyle name="40% - Ênfase3 15 4 3 2 2" xfId="26280"/>
    <cellStyle name="40% - Ênfase3 15 4 3 2 3" xfId="38369"/>
    <cellStyle name="40% - Ênfase3 15 4 3 2 4" xfId="54727"/>
    <cellStyle name="40% - Ênfase3 15 4 3 3" xfId="20220"/>
    <cellStyle name="40% - Ênfase3 15 4 3 4" xfId="32310"/>
    <cellStyle name="40% - Ênfase3 15 4 3 5" xfId="46450"/>
    <cellStyle name="40% - Ênfase3 15 4 4" xfId="10130"/>
    <cellStyle name="40% - Ênfase3 15 4 4 2" xfId="22250"/>
    <cellStyle name="40% - Ênfase3 15 4 4 2 2" xfId="50694"/>
    <cellStyle name="40% - Ênfase3 15 4 4 3" xfId="34339"/>
    <cellStyle name="40% - Ênfase3 15 4 4 4" xfId="42417"/>
    <cellStyle name="40% - Ênfase3 15 4 5" xfId="16190"/>
    <cellStyle name="40% - Ênfase3 15 4 5 2" xfId="48645"/>
    <cellStyle name="40% - Ênfase3 15 4 6" xfId="28280"/>
    <cellStyle name="40% - Ênfase3 15 4 7" xfId="40370"/>
    <cellStyle name="40% - Ênfase3 15 4 8" xfId="4068"/>
    <cellStyle name="40% - Ênfase3 15 5" xfId="4565"/>
    <cellStyle name="40% - Ênfase3 15 5 2" xfId="10625"/>
    <cellStyle name="40% - Ênfase3 15 5 2 2" xfId="22745"/>
    <cellStyle name="40% - Ênfase3 15 5 2 3" xfId="34834"/>
    <cellStyle name="40% - Ênfase3 15 5 2 4" xfId="51191"/>
    <cellStyle name="40% - Ênfase3 15 5 3" xfId="16685"/>
    <cellStyle name="40% - Ênfase3 15 5 4" xfId="28775"/>
    <cellStyle name="40% - Ênfase3 15 5 5" xfId="42914"/>
    <cellStyle name="40% - Ênfase3 15 6" xfId="6595"/>
    <cellStyle name="40% - Ênfase3 15 6 2" xfId="12654"/>
    <cellStyle name="40% - Ênfase3 15 6 2 2" xfId="24774"/>
    <cellStyle name="40% - Ênfase3 15 6 2 3" xfId="36863"/>
    <cellStyle name="40% - Ênfase3 15 6 2 4" xfId="53221"/>
    <cellStyle name="40% - Ênfase3 15 6 3" xfId="18714"/>
    <cellStyle name="40% - Ênfase3 15 6 4" xfId="30804"/>
    <cellStyle name="40% - Ênfase3 15 6 5" xfId="44944"/>
    <cellStyle name="40% - Ênfase3 15 7" xfId="8595"/>
    <cellStyle name="40% - Ênfase3 15 7 2" xfId="20715"/>
    <cellStyle name="40% - Ênfase3 15 7 2 2" xfId="49144"/>
    <cellStyle name="40% - Ênfase3 15 7 3" xfId="32804"/>
    <cellStyle name="40% - Ênfase3 15 7 4" xfId="40867"/>
    <cellStyle name="40% - Ênfase3 15 8" xfId="14655"/>
    <cellStyle name="40% - Ênfase3 15 8 2" xfId="47097"/>
    <cellStyle name="40% - Ênfase3 15 9" xfId="26774"/>
    <cellStyle name="40% - Ênfase3 16" xfId="186"/>
    <cellStyle name="40% - Ênfase3 16 10" xfId="38678"/>
    <cellStyle name="40% - Ênfase3 16 11" xfId="2329"/>
    <cellStyle name="40% - Ênfase3 16 2" xfId="1281"/>
    <cellStyle name="40% - Ênfase3 16 2 2" xfId="5378"/>
    <cellStyle name="40% - Ênfase3 16 2 2 2" xfId="11437"/>
    <cellStyle name="40% - Ênfase3 16 2 2 2 2" xfId="23557"/>
    <cellStyle name="40% - Ênfase3 16 2 2 2 3" xfId="35646"/>
    <cellStyle name="40% - Ênfase3 16 2 2 2 4" xfId="52004"/>
    <cellStyle name="40% - Ênfase3 16 2 2 3" xfId="17497"/>
    <cellStyle name="40% - Ênfase3 16 2 2 4" xfId="29587"/>
    <cellStyle name="40% - Ênfase3 16 2 2 5" xfId="43727"/>
    <cellStyle name="40% - Ênfase3 16 2 3" xfId="7403"/>
    <cellStyle name="40% - Ênfase3 16 2 3 2" xfId="13462"/>
    <cellStyle name="40% - Ênfase3 16 2 3 2 2" xfId="25582"/>
    <cellStyle name="40% - Ênfase3 16 2 3 2 3" xfId="37671"/>
    <cellStyle name="40% - Ênfase3 16 2 3 2 4" xfId="54029"/>
    <cellStyle name="40% - Ênfase3 16 2 3 3" xfId="19522"/>
    <cellStyle name="40% - Ênfase3 16 2 3 4" xfId="31612"/>
    <cellStyle name="40% - Ênfase3 16 2 3 5" xfId="45752"/>
    <cellStyle name="40% - Ênfase3 16 2 4" xfId="9407"/>
    <cellStyle name="40% - Ênfase3 16 2 4 2" xfId="21527"/>
    <cellStyle name="40% - Ênfase3 16 2 4 2 2" xfId="49970"/>
    <cellStyle name="40% - Ênfase3 16 2 4 3" xfId="33616"/>
    <cellStyle name="40% - Ênfase3 16 2 4 4" xfId="41693"/>
    <cellStyle name="40% - Ênfase3 16 2 5" xfId="15467"/>
    <cellStyle name="40% - Ênfase3 16 2 5 2" xfId="47921"/>
    <cellStyle name="40% - Ênfase3 16 2 6" xfId="27582"/>
    <cellStyle name="40% - Ênfase3 16 2 7" xfId="39672"/>
    <cellStyle name="40% - Ênfase3 16 2 8" xfId="3343"/>
    <cellStyle name="40% - Ênfase3 16 3" xfId="772"/>
    <cellStyle name="40% - Ênfase3 16 3 2" xfId="4882"/>
    <cellStyle name="40% - Ênfase3 16 3 2 2" xfId="10941"/>
    <cellStyle name="40% - Ênfase3 16 3 2 2 2" xfId="23061"/>
    <cellStyle name="40% - Ênfase3 16 3 2 2 3" xfId="35150"/>
    <cellStyle name="40% - Ênfase3 16 3 2 2 4" xfId="51508"/>
    <cellStyle name="40% - Ênfase3 16 3 2 3" xfId="17001"/>
    <cellStyle name="40% - Ênfase3 16 3 2 4" xfId="29091"/>
    <cellStyle name="40% - Ênfase3 16 3 2 5" xfId="43231"/>
    <cellStyle name="40% - Ênfase3 16 3 3" xfId="6907"/>
    <cellStyle name="40% - Ênfase3 16 3 3 2" xfId="12966"/>
    <cellStyle name="40% - Ênfase3 16 3 3 2 2" xfId="25086"/>
    <cellStyle name="40% - Ênfase3 16 3 3 2 3" xfId="37175"/>
    <cellStyle name="40% - Ênfase3 16 3 3 2 4" xfId="53533"/>
    <cellStyle name="40% - Ênfase3 16 3 3 3" xfId="19026"/>
    <cellStyle name="40% - Ênfase3 16 3 3 4" xfId="31116"/>
    <cellStyle name="40% - Ênfase3 16 3 3 5" xfId="45256"/>
    <cellStyle name="40% - Ênfase3 16 3 4" xfId="8911"/>
    <cellStyle name="40% - Ênfase3 16 3 4 2" xfId="21031"/>
    <cellStyle name="40% - Ênfase3 16 3 4 2 2" xfId="49465"/>
    <cellStyle name="40% - Ênfase3 16 3 4 3" xfId="33120"/>
    <cellStyle name="40% - Ênfase3 16 3 4 4" xfId="41188"/>
    <cellStyle name="40% - Ênfase3 16 3 5" xfId="14971"/>
    <cellStyle name="40% - Ênfase3 16 3 5 2" xfId="47417"/>
    <cellStyle name="40% - Ênfase3 16 3 6" xfId="27086"/>
    <cellStyle name="40% - Ênfase3 16 3 7" xfId="39176"/>
    <cellStyle name="40% - Ênfase3 16 3 8" xfId="2837"/>
    <cellStyle name="40% - Ênfase3 16 4" xfId="1824"/>
    <cellStyle name="40% - Ênfase3 16 4 2" xfId="5915"/>
    <cellStyle name="40% - Ênfase3 16 4 2 2" xfId="11974"/>
    <cellStyle name="40% - Ênfase3 16 4 2 2 2" xfId="24094"/>
    <cellStyle name="40% - Ênfase3 16 4 2 2 3" xfId="36183"/>
    <cellStyle name="40% - Ênfase3 16 4 2 2 4" xfId="52541"/>
    <cellStyle name="40% - Ênfase3 16 4 2 3" xfId="18034"/>
    <cellStyle name="40% - Ênfase3 16 4 2 4" xfId="30124"/>
    <cellStyle name="40% - Ênfase3 16 4 2 5" xfId="44264"/>
    <cellStyle name="40% - Ênfase3 16 4 3" xfId="7915"/>
    <cellStyle name="40% - Ênfase3 16 4 3 2" xfId="13974"/>
    <cellStyle name="40% - Ênfase3 16 4 3 2 2" xfId="26094"/>
    <cellStyle name="40% - Ênfase3 16 4 3 2 3" xfId="38183"/>
    <cellStyle name="40% - Ênfase3 16 4 3 2 4" xfId="54541"/>
    <cellStyle name="40% - Ênfase3 16 4 3 3" xfId="20034"/>
    <cellStyle name="40% - Ênfase3 16 4 3 4" xfId="32124"/>
    <cellStyle name="40% - Ênfase3 16 4 3 5" xfId="46264"/>
    <cellStyle name="40% - Ênfase3 16 4 4" xfId="9944"/>
    <cellStyle name="40% - Ênfase3 16 4 4 2" xfId="22064"/>
    <cellStyle name="40% - Ênfase3 16 4 4 2 2" xfId="50508"/>
    <cellStyle name="40% - Ênfase3 16 4 4 3" xfId="34153"/>
    <cellStyle name="40% - Ênfase3 16 4 4 4" xfId="42231"/>
    <cellStyle name="40% - Ênfase3 16 4 5" xfId="16004"/>
    <cellStyle name="40% - Ênfase3 16 4 5 2" xfId="48459"/>
    <cellStyle name="40% - Ênfase3 16 4 6" xfId="28094"/>
    <cellStyle name="40% - Ênfase3 16 4 7" xfId="40184"/>
    <cellStyle name="40% - Ênfase3 16 4 8" xfId="3882"/>
    <cellStyle name="40% - Ênfase3 16 5" xfId="4378"/>
    <cellStyle name="40% - Ênfase3 16 5 2" xfId="10438"/>
    <cellStyle name="40% - Ênfase3 16 5 2 2" xfId="22558"/>
    <cellStyle name="40% - Ênfase3 16 5 2 3" xfId="34647"/>
    <cellStyle name="40% - Ênfase3 16 5 2 4" xfId="51004"/>
    <cellStyle name="40% - Ênfase3 16 5 3" xfId="16498"/>
    <cellStyle name="40% - Ênfase3 16 5 4" xfId="28588"/>
    <cellStyle name="40% - Ênfase3 16 5 5" xfId="42727"/>
    <cellStyle name="40% - Ênfase3 16 6" xfId="6409"/>
    <cellStyle name="40% - Ênfase3 16 6 2" xfId="12468"/>
    <cellStyle name="40% - Ênfase3 16 6 2 2" xfId="24588"/>
    <cellStyle name="40% - Ênfase3 16 6 2 3" xfId="36677"/>
    <cellStyle name="40% - Ênfase3 16 6 2 4" xfId="53035"/>
    <cellStyle name="40% - Ênfase3 16 6 3" xfId="18528"/>
    <cellStyle name="40% - Ênfase3 16 6 4" xfId="30618"/>
    <cellStyle name="40% - Ênfase3 16 6 5" xfId="44758"/>
    <cellStyle name="40% - Ênfase3 16 7" xfId="8408"/>
    <cellStyle name="40% - Ênfase3 16 7 2" xfId="20528"/>
    <cellStyle name="40% - Ênfase3 16 7 2 2" xfId="48956"/>
    <cellStyle name="40% - Ênfase3 16 7 3" xfId="32617"/>
    <cellStyle name="40% - Ênfase3 16 7 4" xfId="40679"/>
    <cellStyle name="40% - Ênfase3 16 8" xfId="14468"/>
    <cellStyle name="40% - Ênfase3 16 8 2" xfId="46910"/>
    <cellStyle name="40% - Ênfase3 16 9" xfId="26588"/>
    <cellStyle name="40% - Ênfase3 17" xfId="391"/>
    <cellStyle name="40% - Ênfase3 17 10" xfId="38867"/>
    <cellStyle name="40% - Ênfase3 17 11" xfId="2519"/>
    <cellStyle name="40% - Ênfase3 17 2" xfId="1471"/>
    <cellStyle name="40% - Ênfase3 17 2 2" xfId="5568"/>
    <cellStyle name="40% - Ênfase3 17 2 2 2" xfId="11627"/>
    <cellStyle name="40% - Ênfase3 17 2 2 2 2" xfId="23747"/>
    <cellStyle name="40% - Ênfase3 17 2 2 2 3" xfId="35836"/>
    <cellStyle name="40% - Ênfase3 17 2 2 2 4" xfId="52194"/>
    <cellStyle name="40% - Ênfase3 17 2 2 3" xfId="17687"/>
    <cellStyle name="40% - Ênfase3 17 2 2 4" xfId="29777"/>
    <cellStyle name="40% - Ênfase3 17 2 2 5" xfId="43917"/>
    <cellStyle name="40% - Ênfase3 17 2 3" xfId="7592"/>
    <cellStyle name="40% - Ênfase3 17 2 3 2" xfId="13651"/>
    <cellStyle name="40% - Ênfase3 17 2 3 2 2" xfId="25771"/>
    <cellStyle name="40% - Ênfase3 17 2 3 2 3" xfId="37860"/>
    <cellStyle name="40% - Ênfase3 17 2 3 2 4" xfId="54218"/>
    <cellStyle name="40% - Ênfase3 17 2 3 3" xfId="19711"/>
    <cellStyle name="40% - Ênfase3 17 2 3 4" xfId="31801"/>
    <cellStyle name="40% - Ênfase3 17 2 3 5" xfId="45941"/>
    <cellStyle name="40% - Ênfase3 17 2 4" xfId="9597"/>
    <cellStyle name="40% - Ênfase3 17 2 4 2" xfId="21717"/>
    <cellStyle name="40% - Ênfase3 17 2 4 2 2" xfId="50160"/>
    <cellStyle name="40% - Ênfase3 17 2 4 3" xfId="33806"/>
    <cellStyle name="40% - Ênfase3 17 2 4 4" xfId="41883"/>
    <cellStyle name="40% - Ênfase3 17 2 5" xfId="15657"/>
    <cellStyle name="40% - Ênfase3 17 2 5 2" xfId="48111"/>
    <cellStyle name="40% - Ênfase3 17 2 6" xfId="27771"/>
    <cellStyle name="40% - Ênfase3 17 2 7" xfId="39861"/>
    <cellStyle name="40% - Ênfase3 17 2 8" xfId="3533"/>
    <cellStyle name="40% - Ênfase3 17 3" xfId="961"/>
    <cellStyle name="40% - Ênfase3 17 3 2" xfId="5071"/>
    <cellStyle name="40% - Ênfase3 17 3 2 2" xfId="11130"/>
    <cellStyle name="40% - Ênfase3 17 3 2 2 2" xfId="23250"/>
    <cellStyle name="40% - Ênfase3 17 3 2 2 3" xfId="35339"/>
    <cellStyle name="40% - Ênfase3 17 3 2 2 4" xfId="51697"/>
    <cellStyle name="40% - Ênfase3 17 3 2 3" xfId="17190"/>
    <cellStyle name="40% - Ênfase3 17 3 2 4" xfId="29280"/>
    <cellStyle name="40% - Ênfase3 17 3 2 5" xfId="43420"/>
    <cellStyle name="40% - Ênfase3 17 3 3" xfId="7096"/>
    <cellStyle name="40% - Ênfase3 17 3 3 2" xfId="13155"/>
    <cellStyle name="40% - Ênfase3 17 3 3 2 2" xfId="25275"/>
    <cellStyle name="40% - Ênfase3 17 3 3 2 3" xfId="37364"/>
    <cellStyle name="40% - Ênfase3 17 3 3 2 4" xfId="53722"/>
    <cellStyle name="40% - Ênfase3 17 3 3 3" xfId="19215"/>
    <cellStyle name="40% - Ênfase3 17 3 3 4" xfId="31305"/>
    <cellStyle name="40% - Ênfase3 17 3 3 5" xfId="45445"/>
    <cellStyle name="40% - Ênfase3 17 3 4" xfId="9100"/>
    <cellStyle name="40% - Ênfase3 17 3 4 2" xfId="21220"/>
    <cellStyle name="40% - Ênfase3 17 3 4 2 2" xfId="49654"/>
    <cellStyle name="40% - Ênfase3 17 3 4 3" xfId="33309"/>
    <cellStyle name="40% - Ênfase3 17 3 4 4" xfId="41377"/>
    <cellStyle name="40% - Ênfase3 17 3 5" xfId="15160"/>
    <cellStyle name="40% - Ênfase3 17 3 5 2" xfId="47606"/>
    <cellStyle name="40% - Ênfase3 17 3 6" xfId="27275"/>
    <cellStyle name="40% - Ênfase3 17 3 7" xfId="39365"/>
    <cellStyle name="40% - Ênfase3 17 3 8" xfId="3026"/>
    <cellStyle name="40% - Ênfase3 17 4" xfId="2013"/>
    <cellStyle name="40% - Ênfase3 17 4 2" xfId="6104"/>
    <cellStyle name="40% - Ênfase3 17 4 2 2" xfId="12163"/>
    <cellStyle name="40% - Ênfase3 17 4 2 2 2" xfId="24283"/>
    <cellStyle name="40% - Ênfase3 17 4 2 2 3" xfId="36372"/>
    <cellStyle name="40% - Ênfase3 17 4 2 2 4" xfId="52730"/>
    <cellStyle name="40% - Ênfase3 17 4 2 3" xfId="18223"/>
    <cellStyle name="40% - Ênfase3 17 4 2 4" xfId="30313"/>
    <cellStyle name="40% - Ênfase3 17 4 2 5" xfId="44453"/>
    <cellStyle name="40% - Ênfase3 17 4 3" xfId="8104"/>
    <cellStyle name="40% - Ênfase3 17 4 3 2" xfId="14163"/>
    <cellStyle name="40% - Ênfase3 17 4 3 2 2" xfId="26283"/>
    <cellStyle name="40% - Ênfase3 17 4 3 2 3" xfId="38372"/>
    <cellStyle name="40% - Ênfase3 17 4 3 2 4" xfId="54730"/>
    <cellStyle name="40% - Ênfase3 17 4 3 3" xfId="20223"/>
    <cellStyle name="40% - Ênfase3 17 4 3 4" xfId="32313"/>
    <cellStyle name="40% - Ênfase3 17 4 3 5" xfId="46453"/>
    <cellStyle name="40% - Ênfase3 17 4 4" xfId="10133"/>
    <cellStyle name="40% - Ênfase3 17 4 4 2" xfId="22253"/>
    <cellStyle name="40% - Ênfase3 17 4 4 2 2" xfId="50697"/>
    <cellStyle name="40% - Ênfase3 17 4 4 3" xfId="34342"/>
    <cellStyle name="40% - Ênfase3 17 4 4 4" xfId="42420"/>
    <cellStyle name="40% - Ênfase3 17 4 5" xfId="16193"/>
    <cellStyle name="40% - Ênfase3 17 4 5 2" xfId="48648"/>
    <cellStyle name="40% - Ênfase3 17 4 6" xfId="28283"/>
    <cellStyle name="40% - Ênfase3 17 4 7" xfId="40373"/>
    <cellStyle name="40% - Ênfase3 17 4 8" xfId="4071"/>
    <cellStyle name="40% - Ênfase3 17 5" xfId="4568"/>
    <cellStyle name="40% - Ênfase3 17 5 2" xfId="10628"/>
    <cellStyle name="40% - Ênfase3 17 5 2 2" xfId="22748"/>
    <cellStyle name="40% - Ênfase3 17 5 2 3" xfId="34837"/>
    <cellStyle name="40% - Ênfase3 17 5 2 4" xfId="51194"/>
    <cellStyle name="40% - Ênfase3 17 5 3" xfId="16688"/>
    <cellStyle name="40% - Ênfase3 17 5 4" xfId="28778"/>
    <cellStyle name="40% - Ênfase3 17 5 5" xfId="42917"/>
    <cellStyle name="40% - Ênfase3 17 6" xfId="6598"/>
    <cellStyle name="40% - Ênfase3 17 6 2" xfId="12657"/>
    <cellStyle name="40% - Ênfase3 17 6 2 2" xfId="24777"/>
    <cellStyle name="40% - Ênfase3 17 6 2 3" xfId="36866"/>
    <cellStyle name="40% - Ênfase3 17 6 2 4" xfId="53224"/>
    <cellStyle name="40% - Ênfase3 17 6 3" xfId="18717"/>
    <cellStyle name="40% - Ênfase3 17 6 4" xfId="30807"/>
    <cellStyle name="40% - Ênfase3 17 6 5" xfId="44947"/>
    <cellStyle name="40% - Ênfase3 17 7" xfId="8598"/>
    <cellStyle name="40% - Ênfase3 17 7 2" xfId="20718"/>
    <cellStyle name="40% - Ênfase3 17 7 2 2" xfId="49147"/>
    <cellStyle name="40% - Ênfase3 17 7 3" xfId="32807"/>
    <cellStyle name="40% - Ênfase3 17 7 4" xfId="40870"/>
    <cellStyle name="40% - Ênfase3 17 8" xfId="14658"/>
    <cellStyle name="40% - Ênfase3 17 8 2" xfId="47100"/>
    <cellStyle name="40% - Ênfase3 17 9" xfId="26777"/>
    <cellStyle name="40% - Ênfase3 18" xfId="393"/>
    <cellStyle name="40% - Ênfase3 18 10" xfId="38868"/>
    <cellStyle name="40% - Ênfase3 18 11" xfId="2520"/>
    <cellStyle name="40% - Ênfase3 18 2" xfId="1472"/>
    <cellStyle name="40% - Ênfase3 18 2 2" xfId="5569"/>
    <cellStyle name="40% - Ênfase3 18 2 2 2" xfId="11628"/>
    <cellStyle name="40% - Ênfase3 18 2 2 2 2" xfId="23748"/>
    <cellStyle name="40% - Ênfase3 18 2 2 2 3" xfId="35837"/>
    <cellStyle name="40% - Ênfase3 18 2 2 2 4" xfId="52195"/>
    <cellStyle name="40% - Ênfase3 18 2 2 3" xfId="17688"/>
    <cellStyle name="40% - Ênfase3 18 2 2 4" xfId="29778"/>
    <cellStyle name="40% - Ênfase3 18 2 2 5" xfId="43918"/>
    <cellStyle name="40% - Ênfase3 18 2 3" xfId="7593"/>
    <cellStyle name="40% - Ênfase3 18 2 3 2" xfId="13652"/>
    <cellStyle name="40% - Ênfase3 18 2 3 2 2" xfId="25772"/>
    <cellStyle name="40% - Ênfase3 18 2 3 2 3" xfId="37861"/>
    <cellStyle name="40% - Ênfase3 18 2 3 2 4" xfId="54219"/>
    <cellStyle name="40% - Ênfase3 18 2 3 3" xfId="19712"/>
    <cellStyle name="40% - Ênfase3 18 2 3 4" xfId="31802"/>
    <cellStyle name="40% - Ênfase3 18 2 3 5" xfId="45942"/>
    <cellStyle name="40% - Ênfase3 18 2 4" xfId="9598"/>
    <cellStyle name="40% - Ênfase3 18 2 4 2" xfId="21718"/>
    <cellStyle name="40% - Ênfase3 18 2 4 2 2" xfId="50161"/>
    <cellStyle name="40% - Ênfase3 18 2 4 3" xfId="33807"/>
    <cellStyle name="40% - Ênfase3 18 2 4 4" xfId="41884"/>
    <cellStyle name="40% - Ênfase3 18 2 5" xfId="15658"/>
    <cellStyle name="40% - Ênfase3 18 2 5 2" xfId="48112"/>
    <cellStyle name="40% - Ênfase3 18 2 6" xfId="27772"/>
    <cellStyle name="40% - Ênfase3 18 2 7" xfId="39862"/>
    <cellStyle name="40% - Ênfase3 18 2 8" xfId="3534"/>
    <cellStyle name="40% - Ênfase3 18 3" xfId="962"/>
    <cellStyle name="40% - Ênfase3 18 3 2" xfId="5072"/>
    <cellStyle name="40% - Ênfase3 18 3 2 2" xfId="11131"/>
    <cellStyle name="40% - Ênfase3 18 3 2 2 2" xfId="23251"/>
    <cellStyle name="40% - Ênfase3 18 3 2 2 3" xfId="35340"/>
    <cellStyle name="40% - Ênfase3 18 3 2 2 4" xfId="51698"/>
    <cellStyle name="40% - Ênfase3 18 3 2 3" xfId="17191"/>
    <cellStyle name="40% - Ênfase3 18 3 2 4" xfId="29281"/>
    <cellStyle name="40% - Ênfase3 18 3 2 5" xfId="43421"/>
    <cellStyle name="40% - Ênfase3 18 3 3" xfId="7097"/>
    <cellStyle name="40% - Ênfase3 18 3 3 2" xfId="13156"/>
    <cellStyle name="40% - Ênfase3 18 3 3 2 2" xfId="25276"/>
    <cellStyle name="40% - Ênfase3 18 3 3 2 3" xfId="37365"/>
    <cellStyle name="40% - Ênfase3 18 3 3 2 4" xfId="53723"/>
    <cellStyle name="40% - Ênfase3 18 3 3 3" xfId="19216"/>
    <cellStyle name="40% - Ênfase3 18 3 3 4" xfId="31306"/>
    <cellStyle name="40% - Ênfase3 18 3 3 5" xfId="45446"/>
    <cellStyle name="40% - Ênfase3 18 3 4" xfId="9101"/>
    <cellStyle name="40% - Ênfase3 18 3 4 2" xfId="21221"/>
    <cellStyle name="40% - Ênfase3 18 3 4 2 2" xfId="49655"/>
    <cellStyle name="40% - Ênfase3 18 3 4 3" xfId="33310"/>
    <cellStyle name="40% - Ênfase3 18 3 4 4" xfId="41378"/>
    <cellStyle name="40% - Ênfase3 18 3 5" xfId="15161"/>
    <cellStyle name="40% - Ênfase3 18 3 5 2" xfId="47607"/>
    <cellStyle name="40% - Ênfase3 18 3 6" xfId="27276"/>
    <cellStyle name="40% - Ênfase3 18 3 7" xfId="39366"/>
    <cellStyle name="40% - Ênfase3 18 3 8" xfId="3027"/>
    <cellStyle name="40% - Ênfase3 18 4" xfId="2014"/>
    <cellStyle name="40% - Ênfase3 18 4 2" xfId="6105"/>
    <cellStyle name="40% - Ênfase3 18 4 2 2" xfId="12164"/>
    <cellStyle name="40% - Ênfase3 18 4 2 2 2" xfId="24284"/>
    <cellStyle name="40% - Ênfase3 18 4 2 2 3" xfId="36373"/>
    <cellStyle name="40% - Ênfase3 18 4 2 2 4" xfId="52731"/>
    <cellStyle name="40% - Ênfase3 18 4 2 3" xfId="18224"/>
    <cellStyle name="40% - Ênfase3 18 4 2 4" xfId="30314"/>
    <cellStyle name="40% - Ênfase3 18 4 2 5" xfId="44454"/>
    <cellStyle name="40% - Ênfase3 18 4 3" xfId="8105"/>
    <cellStyle name="40% - Ênfase3 18 4 3 2" xfId="14164"/>
    <cellStyle name="40% - Ênfase3 18 4 3 2 2" xfId="26284"/>
    <cellStyle name="40% - Ênfase3 18 4 3 2 3" xfId="38373"/>
    <cellStyle name="40% - Ênfase3 18 4 3 2 4" xfId="54731"/>
    <cellStyle name="40% - Ênfase3 18 4 3 3" xfId="20224"/>
    <cellStyle name="40% - Ênfase3 18 4 3 4" xfId="32314"/>
    <cellStyle name="40% - Ênfase3 18 4 3 5" xfId="46454"/>
    <cellStyle name="40% - Ênfase3 18 4 4" xfId="10134"/>
    <cellStyle name="40% - Ênfase3 18 4 4 2" xfId="22254"/>
    <cellStyle name="40% - Ênfase3 18 4 4 2 2" xfId="50698"/>
    <cellStyle name="40% - Ênfase3 18 4 4 3" xfId="34343"/>
    <cellStyle name="40% - Ênfase3 18 4 4 4" xfId="42421"/>
    <cellStyle name="40% - Ênfase3 18 4 5" xfId="16194"/>
    <cellStyle name="40% - Ênfase3 18 4 5 2" xfId="48649"/>
    <cellStyle name="40% - Ênfase3 18 4 6" xfId="28284"/>
    <cellStyle name="40% - Ênfase3 18 4 7" xfId="40374"/>
    <cellStyle name="40% - Ênfase3 18 4 8" xfId="4072"/>
    <cellStyle name="40% - Ênfase3 18 5" xfId="4569"/>
    <cellStyle name="40% - Ênfase3 18 5 2" xfId="10629"/>
    <cellStyle name="40% - Ênfase3 18 5 2 2" xfId="22749"/>
    <cellStyle name="40% - Ênfase3 18 5 2 3" xfId="34838"/>
    <cellStyle name="40% - Ênfase3 18 5 2 4" xfId="51195"/>
    <cellStyle name="40% - Ênfase3 18 5 3" xfId="16689"/>
    <cellStyle name="40% - Ênfase3 18 5 4" xfId="28779"/>
    <cellStyle name="40% - Ênfase3 18 5 5" xfId="42918"/>
    <cellStyle name="40% - Ênfase3 18 6" xfId="6599"/>
    <cellStyle name="40% - Ênfase3 18 6 2" xfId="12658"/>
    <cellStyle name="40% - Ênfase3 18 6 2 2" xfId="24778"/>
    <cellStyle name="40% - Ênfase3 18 6 2 3" xfId="36867"/>
    <cellStyle name="40% - Ênfase3 18 6 2 4" xfId="53225"/>
    <cellStyle name="40% - Ênfase3 18 6 3" xfId="18718"/>
    <cellStyle name="40% - Ênfase3 18 6 4" xfId="30808"/>
    <cellStyle name="40% - Ênfase3 18 6 5" xfId="44948"/>
    <cellStyle name="40% - Ênfase3 18 7" xfId="8599"/>
    <cellStyle name="40% - Ênfase3 18 7 2" xfId="20719"/>
    <cellStyle name="40% - Ênfase3 18 7 2 2" xfId="49148"/>
    <cellStyle name="40% - Ênfase3 18 7 3" xfId="32808"/>
    <cellStyle name="40% - Ênfase3 18 7 4" xfId="40871"/>
    <cellStyle name="40% - Ênfase3 18 8" xfId="14659"/>
    <cellStyle name="40% - Ênfase3 18 8 2" xfId="47101"/>
    <cellStyle name="40% - Ênfase3 18 9" xfId="26778"/>
    <cellStyle name="40% - Ênfase3 19" xfId="396"/>
    <cellStyle name="40% - Ênfase3 19 10" xfId="38870"/>
    <cellStyle name="40% - Ênfase3 19 11" xfId="2522"/>
    <cellStyle name="40% - Ênfase3 19 2" xfId="1474"/>
    <cellStyle name="40% - Ênfase3 19 2 2" xfId="5571"/>
    <cellStyle name="40% - Ênfase3 19 2 2 2" xfId="11630"/>
    <cellStyle name="40% - Ênfase3 19 2 2 2 2" xfId="23750"/>
    <cellStyle name="40% - Ênfase3 19 2 2 2 3" xfId="35839"/>
    <cellStyle name="40% - Ênfase3 19 2 2 2 4" xfId="52197"/>
    <cellStyle name="40% - Ênfase3 19 2 2 3" xfId="17690"/>
    <cellStyle name="40% - Ênfase3 19 2 2 4" xfId="29780"/>
    <cellStyle name="40% - Ênfase3 19 2 2 5" xfId="43920"/>
    <cellStyle name="40% - Ênfase3 19 2 3" xfId="7595"/>
    <cellStyle name="40% - Ênfase3 19 2 3 2" xfId="13654"/>
    <cellStyle name="40% - Ênfase3 19 2 3 2 2" xfId="25774"/>
    <cellStyle name="40% - Ênfase3 19 2 3 2 3" xfId="37863"/>
    <cellStyle name="40% - Ênfase3 19 2 3 2 4" xfId="54221"/>
    <cellStyle name="40% - Ênfase3 19 2 3 3" xfId="19714"/>
    <cellStyle name="40% - Ênfase3 19 2 3 4" xfId="31804"/>
    <cellStyle name="40% - Ênfase3 19 2 3 5" xfId="45944"/>
    <cellStyle name="40% - Ênfase3 19 2 4" xfId="9600"/>
    <cellStyle name="40% - Ênfase3 19 2 4 2" xfId="21720"/>
    <cellStyle name="40% - Ênfase3 19 2 4 2 2" xfId="50163"/>
    <cellStyle name="40% - Ênfase3 19 2 4 3" xfId="33809"/>
    <cellStyle name="40% - Ênfase3 19 2 4 4" xfId="41886"/>
    <cellStyle name="40% - Ênfase3 19 2 5" xfId="15660"/>
    <cellStyle name="40% - Ênfase3 19 2 5 2" xfId="48114"/>
    <cellStyle name="40% - Ênfase3 19 2 6" xfId="27774"/>
    <cellStyle name="40% - Ênfase3 19 2 7" xfId="39864"/>
    <cellStyle name="40% - Ênfase3 19 2 8" xfId="3536"/>
    <cellStyle name="40% - Ênfase3 19 3" xfId="964"/>
    <cellStyle name="40% - Ênfase3 19 3 2" xfId="5074"/>
    <cellStyle name="40% - Ênfase3 19 3 2 2" xfId="11133"/>
    <cellStyle name="40% - Ênfase3 19 3 2 2 2" xfId="23253"/>
    <cellStyle name="40% - Ênfase3 19 3 2 2 3" xfId="35342"/>
    <cellStyle name="40% - Ênfase3 19 3 2 2 4" xfId="51700"/>
    <cellStyle name="40% - Ênfase3 19 3 2 3" xfId="17193"/>
    <cellStyle name="40% - Ênfase3 19 3 2 4" xfId="29283"/>
    <cellStyle name="40% - Ênfase3 19 3 2 5" xfId="43423"/>
    <cellStyle name="40% - Ênfase3 19 3 3" xfId="7099"/>
    <cellStyle name="40% - Ênfase3 19 3 3 2" xfId="13158"/>
    <cellStyle name="40% - Ênfase3 19 3 3 2 2" xfId="25278"/>
    <cellStyle name="40% - Ênfase3 19 3 3 2 3" xfId="37367"/>
    <cellStyle name="40% - Ênfase3 19 3 3 2 4" xfId="53725"/>
    <cellStyle name="40% - Ênfase3 19 3 3 3" xfId="19218"/>
    <cellStyle name="40% - Ênfase3 19 3 3 4" xfId="31308"/>
    <cellStyle name="40% - Ênfase3 19 3 3 5" xfId="45448"/>
    <cellStyle name="40% - Ênfase3 19 3 4" xfId="9103"/>
    <cellStyle name="40% - Ênfase3 19 3 4 2" xfId="21223"/>
    <cellStyle name="40% - Ênfase3 19 3 4 2 2" xfId="49657"/>
    <cellStyle name="40% - Ênfase3 19 3 4 3" xfId="33312"/>
    <cellStyle name="40% - Ênfase3 19 3 4 4" xfId="41380"/>
    <cellStyle name="40% - Ênfase3 19 3 5" xfId="15163"/>
    <cellStyle name="40% - Ênfase3 19 3 5 2" xfId="47609"/>
    <cellStyle name="40% - Ênfase3 19 3 6" xfId="27278"/>
    <cellStyle name="40% - Ênfase3 19 3 7" xfId="39368"/>
    <cellStyle name="40% - Ênfase3 19 3 8" xfId="3029"/>
    <cellStyle name="40% - Ênfase3 19 4" xfId="2016"/>
    <cellStyle name="40% - Ênfase3 19 4 2" xfId="6107"/>
    <cellStyle name="40% - Ênfase3 19 4 2 2" xfId="12166"/>
    <cellStyle name="40% - Ênfase3 19 4 2 2 2" xfId="24286"/>
    <cellStyle name="40% - Ênfase3 19 4 2 2 3" xfId="36375"/>
    <cellStyle name="40% - Ênfase3 19 4 2 2 4" xfId="52733"/>
    <cellStyle name="40% - Ênfase3 19 4 2 3" xfId="18226"/>
    <cellStyle name="40% - Ênfase3 19 4 2 4" xfId="30316"/>
    <cellStyle name="40% - Ênfase3 19 4 2 5" xfId="44456"/>
    <cellStyle name="40% - Ênfase3 19 4 3" xfId="8107"/>
    <cellStyle name="40% - Ênfase3 19 4 3 2" xfId="14166"/>
    <cellStyle name="40% - Ênfase3 19 4 3 2 2" xfId="26286"/>
    <cellStyle name="40% - Ênfase3 19 4 3 2 3" xfId="38375"/>
    <cellStyle name="40% - Ênfase3 19 4 3 2 4" xfId="54733"/>
    <cellStyle name="40% - Ênfase3 19 4 3 3" xfId="20226"/>
    <cellStyle name="40% - Ênfase3 19 4 3 4" xfId="32316"/>
    <cellStyle name="40% - Ênfase3 19 4 3 5" xfId="46456"/>
    <cellStyle name="40% - Ênfase3 19 4 4" xfId="10136"/>
    <cellStyle name="40% - Ênfase3 19 4 4 2" xfId="22256"/>
    <cellStyle name="40% - Ênfase3 19 4 4 2 2" xfId="50700"/>
    <cellStyle name="40% - Ênfase3 19 4 4 3" xfId="34345"/>
    <cellStyle name="40% - Ênfase3 19 4 4 4" xfId="42423"/>
    <cellStyle name="40% - Ênfase3 19 4 5" xfId="16196"/>
    <cellStyle name="40% - Ênfase3 19 4 5 2" xfId="48651"/>
    <cellStyle name="40% - Ênfase3 19 4 6" xfId="28286"/>
    <cellStyle name="40% - Ênfase3 19 4 7" xfId="40376"/>
    <cellStyle name="40% - Ênfase3 19 4 8" xfId="4074"/>
    <cellStyle name="40% - Ênfase3 19 5" xfId="4571"/>
    <cellStyle name="40% - Ênfase3 19 5 2" xfId="10631"/>
    <cellStyle name="40% - Ênfase3 19 5 2 2" xfId="22751"/>
    <cellStyle name="40% - Ênfase3 19 5 2 3" xfId="34840"/>
    <cellStyle name="40% - Ênfase3 19 5 2 4" xfId="51197"/>
    <cellStyle name="40% - Ênfase3 19 5 3" xfId="16691"/>
    <cellStyle name="40% - Ênfase3 19 5 4" xfId="28781"/>
    <cellStyle name="40% - Ênfase3 19 5 5" xfId="42920"/>
    <cellStyle name="40% - Ênfase3 19 6" xfId="6601"/>
    <cellStyle name="40% - Ênfase3 19 6 2" xfId="12660"/>
    <cellStyle name="40% - Ênfase3 19 6 2 2" xfId="24780"/>
    <cellStyle name="40% - Ênfase3 19 6 2 3" xfId="36869"/>
    <cellStyle name="40% - Ênfase3 19 6 2 4" xfId="53227"/>
    <cellStyle name="40% - Ênfase3 19 6 3" xfId="18720"/>
    <cellStyle name="40% - Ênfase3 19 6 4" xfId="30810"/>
    <cellStyle name="40% - Ênfase3 19 6 5" xfId="44950"/>
    <cellStyle name="40% - Ênfase3 19 7" xfId="8601"/>
    <cellStyle name="40% - Ênfase3 19 7 2" xfId="20721"/>
    <cellStyle name="40% - Ênfase3 19 7 2 2" xfId="49150"/>
    <cellStyle name="40% - Ênfase3 19 7 3" xfId="32810"/>
    <cellStyle name="40% - Ênfase3 19 7 4" xfId="40873"/>
    <cellStyle name="40% - Ênfase3 19 8" xfId="14661"/>
    <cellStyle name="40% - Ênfase3 19 8 2" xfId="47103"/>
    <cellStyle name="40% - Ênfase3 19 9" xfId="26780"/>
    <cellStyle name="40% - Ênfase3 2" xfId="73"/>
    <cellStyle name="40% - Ênfase3 2 10" xfId="26480"/>
    <cellStyle name="40% - Ênfase3 2 11" xfId="38570"/>
    <cellStyle name="40% - Ênfase3 2 12" xfId="2220"/>
    <cellStyle name="40% - Ênfase3 2 2" xfId="76"/>
    <cellStyle name="40% - Ênfase3 2 2 10" xfId="38573"/>
    <cellStyle name="40% - Ênfase3 2 2 11" xfId="2223"/>
    <cellStyle name="40% - Ênfase3 2 2 2" xfId="1175"/>
    <cellStyle name="40% - Ênfase3 2 2 2 2" xfId="5273"/>
    <cellStyle name="40% - Ênfase3 2 2 2 2 2" xfId="11332"/>
    <cellStyle name="40% - Ênfase3 2 2 2 2 2 2" xfId="23452"/>
    <cellStyle name="40% - Ênfase3 2 2 2 2 2 3" xfId="35541"/>
    <cellStyle name="40% - Ênfase3 2 2 2 2 2 4" xfId="51899"/>
    <cellStyle name="40% - Ênfase3 2 2 2 2 3" xfId="17392"/>
    <cellStyle name="40% - Ênfase3 2 2 2 2 4" xfId="29482"/>
    <cellStyle name="40% - Ênfase3 2 2 2 2 5" xfId="43622"/>
    <cellStyle name="40% - Ênfase3 2 2 2 3" xfId="7298"/>
    <cellStyle name="40% - Ênfase3 2 2 2 3 2" xfId="13357"/>
    <cellStyle name="40% - Ênfase3 2 2 2 3 2 2" xfId="25477"/>
    <cellStyle name="40% - Ênfase3 2 2 2 3 2 3" xfId="37566"/>
    <cellStyle name="40% - Ênfase3 2 2 2 3 2 4" xfId="53924"/>
    <cellStyle name="40% - Ênfase3 2 2 2 3 3" xfId="19417"/>
    <cellStyle name="40% - Ênfase3 2 2 2 3 4" xfId="31507"/>
    <cellStyle name="40% - Ênfase3 2 2 2 3 5" xfId="45647"/>
    <cellStyle name="40% - Ênfase3 2 2 2 4" xfId="9302"/>
    <cellStyle name="40% - Ênfase3 2 2 2 4 2" xfId="21422"/>
    <cellStyle name="40% - Ênfase3 2 2 2 4 2 2" xfId="49864"/>
    <cellStyle name="40% - Ênfase3 2 2 2 4 3" xfId="33511"/>
    <cellStyle name="40% - Ênfase3 2 2 2 4 4" xfId="41587"/>
    <cellStyle name="40% - Ênfase3 2 2 2 5" xfId="15362"/>
    <cellStyle name="40% - Ênfase3 2 2 2 5 2" xfId="47815"/>
    <cellStyle name="40% - Ênfase3 2 2 2 6" xfId="27477"/>
    <cellStyle name="40% - Ênfase3 2 2 2 7" xfId="39567"/>
    <cellStyle name="40% - Ênfase3 2 2 2 8" xfId="3237"/>
    <cellStyle name="40% - Ênfase3 2 2 3" xfId="665"/>
    <cellStyle name="40% - Ênfase3 2 2 3 2" xfId="4777"/>
    <cellStyle name="40% - Ênfase3 2 2 3 2 2" xfId="10836"/>
    <cellStyle name="40% - Ênfase3 2 2 3 2 2 2" xfId="22956"/>
    <cellStyle name="40% - Ênfase3 2 2 3 2 2 3" xfId="35045"/>
    <cellStyle name="40% - Ênfase3 2 2 3 2 2 4" xfId="51403"/>
    <cellStyle name="40% - Ênfase3 2 2 3 2 3" xfId="16896"/>
    <cellStyle name="40% - Ênfase3 2 2 3 2 4" xfId="28986"/>
    <cellStyle name="40% - Ênfase3 2 2 3 2 5" xfId="43126"/>
    <cellStyle name="40% - Ênfase3 2 2 3 3" xfId="6802"/>
    <cellStyle name="40% - Ênfase3 2 2 3 3 2" xfId="12861"/>
    <cellStyle name="40% - Ênfase3 2 2 3 3 2 2" xfId="24981"/>
    <cellStyle name="40% - Ênfase3 2 2 3 3 2 3" xfId="37070"/>
    <cellStyle name="40% - Ênfase3 2 2 3 3 2 4" xfId="53428"/>
    <cellStyle name="40% - Ênfase3 2 2 3 3 3" xfId="18921"/>
    <cellStyle name="40% - Ênfase3 2 2 3 3 4" xfId="31011"/>
    <cellStyle name="40% - Ênfase3 2 2 3 3 5" xfId="45151"/>
    <cellStyle name="40% - Ênfase3 2 2 3 4" xfId="8806"/>
    <cellStyle name="40% - Ênfase3 2 2 3 4 2" xfId="20926"/>
    <cellStyle name="40% - Ênfase3 2 2 3 4 2 2" xfId="49358"/>
    <cellStyle name="40% - Ênfase3 2 2 3 4 3" xfId="33015"/>
    <cellStyle name="40% - Ênfase3 2 2 3 4 4" xfId="41081"/>
    <cellStyle name="40% - Ênfase3 2 2 3 5" xfId="14866"/>
    <cellStyle name="40% - Ênfase3 2 2 3 5 2" xfId="47310"/>
    <cellStyle name="40% - Ênfase3 2 2 3 6" xfId="26981"/>
    <cellStyle name="40% - Ênfase3 2 2 3 7" xfId="39071"/>
    <cellStyle name="40% - Ênfase3 2 2 3 8" xfId="2730"/>
    <cellStyle name="40% - Ênfase3 2 2 4" xfId="1718"/>
    <cellStyle name="40% - Ênfase3 2 2 4 2" xfId="5810"/>
    <cellStyle name="40% - Ênfase3 2 2 4 2 2" xfId="11869"/>
    <cellStyle name="40% - Ênfase3 2 2 4 2 2 2" xfId="23989"/>
    <cellStyle name="40% - Ênfase3 2 2 4 2 2 3" xfId="36078"/>
    <cellStyle name="40% - Ênfase3 2 2 4 2 2 4" xfId="52436"/>
    <cellStyle name="40% - Ênfase3 2 2 4 2 3" xfId="17929"/>
    <cellStyle name="40% - Ênfase3 2 2 4 2 4" xfId="30019"/>
    <cellStyle name="40% - Ênfase3 2 2 4 2 5" xfId="44159"/>
    <cellStyle name="40% - Ênfase3 2 2 4 3" xfId="7810"/>
    <cellStyle name="40% - Ênfase3 2 2 4 3 2" xfId="13869"/>
    <cellStyle name="40% - Ênfase3 2 2 4 3 2 2" xfId="25989"/>
    <cellStyle name="40% - Ênfase3 2 2 4 3 2 3" xfId="38078"/>
    <cellStyle name="40% - Ênfase3 2 2 4 3 2 4" xfId="54436"/>
    <cellStyle name="40% - Ênfase3 2 2 4 3 3" xfId="19929"/>
    <cellStyle name="40% - Ênfase3 2 2 4 3 4" xfId="32019"/>
    <cellStyle name="40% - Ênfase3 2 2 4 3 5" xfId="46159"/>
    <cellStyle name="40% - Ênfase3 2 2 4 4" xfId="9839"/>
    <cellStyle name="40% - Ênfase3 2 2 4 4 2" xfId="21959"/>
    <cellStyle name="40% - Ênfase3 2 2 4 4 2 2" xfId="50402"/>
    <cellStyle name="40% - Ênfase3 2 2 4 4 3" xfId="34048"/>
    <cellStyle name="40% - Ênfase3 2 2 4 4 4" xfId="42125"/>
    <cellStyle name="40% - Ênfase3 2 2 4 5" xfId="15899"/>
    <cellStyle name="40% - Ênfase3 2 2 4 5 2" xfId="48353"/>
    <cellStyle name="40% - Ênfase3 2 2 4 6" xfId="27989"/>
    <cellStyle name="40% - Ênfase3 2 2 4 7" xfId="40079"/>
    <cellStyle name="40% - Ênfase3 2 2 4 8" xfId="3776"/>
    <cellStyle name="40% - Ênfase3 2 2 5" xfId="4273"/>
    <cellStyle name="40% - Ênfase3 2 2 5 2" xfId="10333"/>
    <cellStyle name="40% - Ênfase3 2 2 5 2 2" xfId="22453"/>
    <cellStyle name="40% - Ênfase3 2 2 5 2 3" xfId="34542"/>
    <cellStyle name="40% - Ênfase3 2 2 5 2 4" xfId="50899"/>
    <cellStyle name="40% - Ênfase3 2 2 5 3" xfId="16393"/>
    <cellStyle name="40% - Ênfase3 2 2 5 4" xfId="28483"/>
    <cellStyle name="40% - Ênfase3 2 2 5 5" xfId="42622"/>
    <cellStyle name="40% - Ênfase3 2 2 6" xfId="6304"/>
    <cellStyle name="40% - Ênfase3 2 2 6 2" xfId="12363"/>
    <cellStyle name="40% - Ênfase3 2 2 6 2 2" xfId="24483"/>
    <cellStyle name="40% - Ênfase3 2 2 6 2 3" xfId="36572"/>
    <cellStyle name="40% - Ênfase3 2 2 6 2 4" xfId="52930"/>
    <cellStyle name="40% - Ênfase3 2 2 6 3" xfId="18423"/>
    <cellStyle name="40% - Ênfase3 2 2 6 4" xfId="30513"/>
    <cellStyle name="40% - Ênfase3 2 2 6 5" xfId="44653"/>
    <cellStyle name="40% - Ênfase3 2 2 7" xfId="8303"/>
    <cellStyle name="40% - Ênfase3 2 2 7 2" xfId="20423"/>
    <cellStyle name="40% - Ênfase3 2 2 7 2 2" xfId="48850"/>
    <cellStyle name="40% - Ênfase3 2 2 7 3" xfId="32512"/>
    <cellStyle name="40% - Ênfase3 2 2 7 4" xfId="40573"/>
    <cellStyle name="40% - Ênfase3 2 2 8" xfId="14363"/>
    <cellStyle name="40% - Ênfase3 2 2 8 2" xfId="46804"/>
    <cellStyle name="40% - Ênfase3 2 2 9" xfId="26483"/>
    <cellStyle name="40% - Ênfase3 2 3" xfId="1172"/>
    <cellStyle name="40% - Ênfase3 2 3 2" xfId="5270"/>
    <cellStyle name="40% - Ênfase3 2 3 2 2" xfId="11329"/>
    <cellStyle name="40% - Ênfase3 2 3 2 2 2" xfId="23449"/>
    <cellStyle name="40% - Ênfase3 2 3 2 2 3" xfId="35538"/>
    <cellStyle name="40% - Ênfase3 2 3 2 2 4" xfId="51896"/>
    <cellStyle name="40% - Ênfase3 2 3 2 3" xfId="17389"/>
    <cellStyle name="40% - Ênfase3 2 3 2 4" xfId="29479"/>
    <cellStyle name="40% - Ênfase3 2 3 2 5" xfId="43619"/>
    <cellStyle name="40% - Ênfase3 2 3 3" xfId="7295"/>
    <cellStyle name="40% - Ênfase3 2 3 3 2" xfId="13354"/>
    <cellStyle name="40% - Ênfase3 2 3 3 2 2" xfId="25474"/>
    <cellStyle name="40% - Ênfase3 2 3 3 2 3" xfId="37563"/>
    <cellStyle name="40% - Ênfase3 2 3 3 2 4" xfId="53921"/>
    <cellStyle name="40% - Ênfase3 2 3 3 3" xfId="19414"/>
    <cellStyle name="40% - Ênfase3 2 3 3 4" xfId="31504"/>
    <cellStyle name="40% - Ênfase3 2 3 3 5" xfId="45644"/>
    <cellStyle name="40% - Ênfase3 2 3 4" xfId="9299"/>
    <cellStyle name="40% - Ênfase3 2 3 4 2" xfId="21419"/>
    <cellStyle name="40% - Ênfase3 2 3 4 2 2" xfId="49861"/>
    <cellStyle name="40% - Ênfase3 2 3 4 3" xfId="33508"/>
    <cellStyle name="40% - Ênfase3 2 3 4 4" xfId="41584"/>
    <cellStyle name="40% - Ênfase3 2 3 5" xfId="15359"/>
    <cellStyle name="40% - Ênfase3 2 3 5 2" xfId="47812"/>
    <cellStyle name="40% - Ênfase3 2 3 6" xfId="27474"/>
    <cellStyle name="40% - Ênfase3 2 3 7" xfId="39564"/>
    <cellStyle name="40% - Ênfase3 2 3 8" xfId="3234"/>
    <cellStyle name="40% - Ênfase3 2 4" xfId="662"/>
    <cellStyle name="40% - Ênfase3 2 4 2" xfId="4774"/>
    <cellStyle name="40% - Ênfase3 2 4 2 2" xfId="10833"/>
    <cellStyle name="40% - Ênfase3 2 4 2 2 2" xfId="22953"/>
    <cellStyle name="40% - Ênfase3 2 4 2 2 3" xfId="35042"/>
    <cellStyle name="40% - Ênfase3 2 4 2 2 4" xfId="51400"/>
    <cellStyle name="40% - Ênfase3 2 4 2 3" xfId="16893"/>
    <cellStyle name="40% - Ênfase3 2 4 2 4" xfId="28983"/>
    <cellStyle name="40% - Ênfase3 2 4 2 5" xfId="43123"/>
    <cellStyle name="40% - Ênfase3 2 4 3" xfId="6799"/>
    <cellStyle name="40% - Ênfase3 2 4 3 2" xfId="12858"/>
    <cellStyle name="40% - Ênfase3 2 4 3 2 2" xfId="24978"/>
    <cellStyle name="40% - Ênfase3 2 4 3 2 3" xfId="37067"/>
    <cellStyle name="40% - Ênfase3 2 4 3 2 4" xfId="53425"/>
    <cellStyle name="40% - Ênfase3 2 4 3 3" xfId="18918"/>
    <cellStyle name="40% - Ênfase3 2 4 3 4" xfId="31008"/>
    <cellStyle name="40% - Ênfase3 2 4 3 5" xfId="45148"/>
    <cellStyle name="40% - Ênfase3 2 4 4" xfId="8803"/>
    <cellStyle name="40% - Ênfase3 2 4 4 2" xfId="20923"/>
    <cellStyle name="40% - Ênfase3 2 4 4 2 2" xfId="49355"/>
    <cellStyle name="40% - Ênfase3 2 4 4 3" xfId="33012"/>
    <cellStyle name="40% - Ênfase3 2 4 4 4" xfId="41078"/>
    <cellStyle name="40% - Ênfase3 2 4 5" xfId="14863"/>
    <cellStyle name="40% - Ênfase3 2 4 5 2" xfId="47307"/>
    <cellStyle name="40% - Ênfase3 2 4 6" xfId="26978"/>
    <cellStyle name="40% - Ênfase3 2 4 7" xfId="39068"/>
    <cellStyle name="40% - Ênfase3 2 4 8" xfId="2727"/>
    <cellStyle name="40% - Ênfase3 2 5" xfId="1715"/>
    <cellStyle name="40% - Ênfase3 2 5 2" xfId="5807"/>
    <cellStyle name="40% - Ênfase3 2 5 2 2" xfId="11866"/>
    <cellStyle name="40% - Ênfase3 2 5 2 2 2" xfId="23986"/>
    <cellStyle name="40% - Ênfase3 2 5 2 2 3" xfId="36075"/>
    <cellStyle name="40% - Ênfase3 2 5 2 2 4" xfId="52433"/>
    <cellStyle name="40% - Ênfase3 2 5 2 3" xfId="17926"/>
    <cellStyle name="40% - Ênfase3 2 5 2 4" xfId="30016"/>
    <cellStyle name="40% - Ênfase3 2 5 2 5" xfId="44156"/>
    <cellStyle name="40% - Ênfase3 2 5 3" xfId="7807"/>
    <cellStyle name="40% - Ênfase3 2 5 3 2" xfId="13866"/>
    <cellStyle name="40% - Ênfase3 2 5 3 2 2" xfId="25986"/>
    <cellStyle name="40% - Ênfase3 2 5 3 2 3" xfId="38075"/>
    <cellStyle name="40% - Ênfase3 2 5 3 2 4" xfId="54433"/>
    <cellStyle name="40% - Ênfase3 2 5 3 3" xfId="19926"/>
    <cellStyle name="40% - Ênfase3 2 5 3 4" xfId="32016"/>
    <cellStyle name="40% - Ênfase3 2 5 3 5" xfId="46156"/>
    <cellStyle name="40% - Ênfase3 2 5 4" xfId="9836"/>
    <cellStyle name="40% - Ênfase3 2 5 4 2" xfId="21956"/>
    <cellStyle name="40% - Ênfase3 2 5 4 2 2" xfId="50399"/>
    <cellStyle name="40% - Ênfase3 2 5 4 3" xfId="34045"/>
    <cellStyle name="40% - Ênfase3 2 5 4 4" xfId="42122"/>
    <cellStyle name="40% - Ênfase3 2 5 5" xfId="15896"/>
    <cellStyle name="40% - Ênfase3 2 5 5 2" xfId="48350"/>
    <cellStyle name="40% - Ênfase3 2 5 6" xfId="27986"/>
    <cellStyle name="40% - Ênfase3 2 5 7" xfId="40076"/>
    <cellStyle name="40% - Ênfase3 2 5 8" xfId="3773"/>
    <cellStyle name="40% - Ênfase3 2 6" xfId="4270"/>
    <cellStyle name="40% - Ênfase3 2 6 2" xfId="10330"/>
    <cellStyle name="40% - Ênfase3 2 6 2 2" xfId="22450"/>
    <cellStyle name="40% - Ênfase3 2 6 2 3" xfId="34539"/>
    <cellStyle name="40% - Ênfase3 2 6 2 4" xfId="50896"/>
    <cellStyle name="40% - Ênfase3 2 6 3" xfId="16390"/>
    <cellStyle name="40% - Ênfase3 2 6 4" xfId="28480"/>
    <cellStyle name="40% - Ênfase3 2 6 5" xfId="42619"/>
    <cellStyle name="40% - Ênfase3 2 7" xfId="6301"/>
    <cellStyle name="40% - Ênfase3 2 7 2" xfId="12360"/>
    <cellStyle name="40% - Ênfase3 2 7 2 2" xfId="24480"/>
    <cellStyle name="40% - Ênfase3 2 7 2 3" xfId="36569"/>
    <cellStyle name="40% - Ênfase3 2 7 2 4" xfId="52927"/>
    <cellStyle name="40% - Ênfase3 2 7 3" xfId="18420"/>
    <cellStyle name="40% - Ênfase3 2 7 4" xfId="30510"/>
    <cellStyle name="40% - Ênfase3 2 7 5" xfId="44650"/>
    <cellStyle name="40% - Ênfase3 2 8" xfId="8300"/>
    <cellStyle name="40% - Ênfase3 2 8 2" xfId="20420"/>
    <cellStyle name="40% - Ênfase3 2 8 2 2" xfId="48847"/>
    <cellStyle name="40% - Ênfase3 2 8 3" xfId="32509"/>
    <cellStyle name="40% - Ênfase3 2 8 4" xfId="40570"/>
    <cellStyle name="40% - Ênfase3 2 9" xfId="14360"/>
    <cellStyle name="40% - Ênfase3 2 9 2" xfId="46801"/>
    <cellStyle name="40% - Ênfase3 20" xfId="389"/>
    <cellStyle name="40% - Ênfase3 20 10" xfId="38865"/>
    <cellStyle name="40% - Ênfase3 20 11" xfId="2517"/>
    <cellStyle name="40% - Ênfase3 20 2" xfId="1469"/>
    <cellStyle name="40% - Ênfase3 20 2 2" xfId="5566"/>
    <cellStyle name="40% - Ênfase3 20 2 2 2" xfId="11625"/>
    <cellStyle name="40% - Ênfase3 20 2 2 2 2" xfId="23745"/>
    <cellStyle name="40% - Ênfase3 20 2 2 2 3" xfId="35834"/>
    <cellStyle name="40% - Ênfase3 20 2 2 2 4" xfId="52192"/>
    <cellStyle name="40% - Ênfase3 20 2 2 3" xfId="17685"/>
    <cellStyle name="40% - Ênfase3 20 2 2 4" xfId="29775"/>
    <cellStyle name="40% - Ênfase3 20 2 2 5" xfId="43915"/>
    <cellStyle name="40% - Ênfase3 20 2 3" xfId="7590"/>
    <cellStyle name="40% - Ênfase3 20 2 3 2" xfId="13649"/>
    <cellStyle name="40% - Ênfase3 20 2 3 2 2" xfId="25769"/>
    <cellStyle name="40% - Ênfase3 20 2 3 2 3" xfId="37858"/>
    <cellStyle name="40% - Ênfase3 20 2 3 2 4" xfId="54216"/>
    <cellStyle name="40% - Ênfase3 20 2 3 3" xfId="19709"/>
    <cellStyle name="40% - Ênfase3 20 2 3 4" xfId="31799"/>
    <cellStyle name="40% - Ênfase3 20 2 3 5" xfId="45939"/>
    <cellStyle name="40% - Ênfase3 20 2 4" xfId="9595"/>
    <cellStyle name="40% - Ênfase3 20 2 4 2" xfId="21715"/>
    <cellStyle name="40% - Ênfase3 20 2 4 2 2" xfId="50158"/>
    <cellStyle name="40% - Ênfase3 20 2 4 3" xfId="33804"/>
    <cellStyle name="40% - Ênfase3 20 2 4 4" xfId="41881"/>
    <cellStyle name="40% - Ênfase3 20 2 5" xfId="15655"/>
    <cellStyle name="40% - Ênfase3 20 2 5 2" xfId="48109"/>
    <cellStyle name="40% - Ênfase3 20 2 6" xfId="27769"/>
    <cellStyle name="40% - Ênfase3 20 2 7" xfId="39859"/>
    <cellStyle name="40% - Ênfase3 20 2 8" xfId="3531"/>
    <cellStyle name="40% - Ênfase3 20 3" xfId="959"/>
    <cellStyle name="40% - Ênfase3 20 3 2" xfId="5069"/>
    <cellStyle name="40% - Ênfase3 20 3 2 2" xfId="11128"/>
    <cellStyle name="40% - Ênfase3 20 3 2 2 2" xfId="23248"/>
    <cellStyle name="40% - Ênfase3 20 3 2 2 3" xfId="35337"/>
    <cellStyle name="40% - Ênfase3 20 3 2 2 4" xfId="51695"/>
    <cellStyle name="40% - Ênfase3 20 3 2 3" xfId="17188"/>
    <cellStyle name="40% - Ênfase3 20 3 2 4" xfId="29278"/>
    <cellStyle name="40% - Ênfase3 20 3 2 5" xfId="43418"/>
    <cellStyle name="40% - Ênfase3 20 3 3" xfId="7094"/>
    <cellStyle name="40% - Ênfase3 20 3 3 2" xfId="13153"/>
    <cellStyle name="40% - Ênfase3 20 3 3 2 2" xfId="25273"/>
    <cellStyle name="40% - Ênfase3 20 3 3 2 3" xfId="37362"/>
    <cellStyle name="40% - Ênfase3 20 3 3 2 4" xfId="53720"/>
    <cellStyle name="40% - Ênfase3 20 3 3 3" xfId="19213"/>
    <cellStyle name="40% - Ênfase3 20 3 3 4" xfId="31303"/>
    <cellStyle name="40% - Ênfase3 20 3 3 5" xfId="45443"/>
    <cellStyle name="40% - Ênfase3 20 3 4" xfId="9098"/>
    <cellStyle name="40% - Ênfase3 20 3 4 2" xfId="21218"/>
    <cellStyle name="40% - Ênfase3 20 3 4 2 2" xfId="49652"/>
    <cellStyle name="40% - Ênfase3 20 3 4 3" xfId="33307"/>
    <cellStyle name="40% - Ênfase3 20 3 4 4" xfId="41375"/>
    <cellStyle name="40% - Ênfase3 20 3 5" xfId="15158"/>
    <cellStyle name="40% - Ênfase3 20 3 5 2" xfId="47604"/>
    <cellStyle name="40% - Ênfase3 20 3 6" xfId="27273"/>
    <cellStyle name="40% - Ênfase3 20 3 7" xfId="39363"/>
    <cellStyle name="40% - Ênfase3 20 3 8" xfId="3024"/>
    <cellStyle name="40% - Ênfase3 20 4" xfId="2011"/>
    <cellStyle name="40% - Ênfase3 20 4 2" xfId="6102"/>
    <cellStyle name="40% - Ênfase3 20 4 2 2" xfId="12161"/>
    <cellStyle name="40% - Ênfase3 20 4 2 2 2" xfId="24281"/>
    <cellStyle name="40% - Ênfase3 20 4 2 2 3" xfId="36370"/>
    <cellStyle name="40% - Ênfase3 20 4 2 2 4" xfId="52728"/>
    <cellStyle name="40% - Ênfase3 20 4 2 3" xfId="18221"/>
    <cellStyle name="40% - Ênfase3 20 4 2 4" xfId="30311"/>
    <cellStyle name="40% - Ênfase3 20 4 2 5" xfId="44451"/>
    <cellStyle name="40% - Ênfase3 20 4 3" xfId="8102"/>
    <cellStyle name="40% - Ênfase3 20 4 3 2" xfId="14161"/>
    <cellStyle name="40% - Ênfase3 20 4 3 2 2" xfId="26281"/>
    <cellStyle name="40% - Ênfase3 20 4 3 2 3" xfId="38370"/>
    <cellStyle name="40% - Ênfase3 20 4 3 2 4" xfId="54728"/>
    <cellStyle name="40% - Ênfase3 20 4 3 3" xfId="20221"/>
    <cellStyle name="40% - Ênfase3 20 4 3 4" xfId="32311"/>
    <cellStyle name="40% - Ênfase3 20 4 3 5" xfId="46451"/>
    <cellStyle name="40% - Ênfase3 20 4 4" xfId="10131"/>
    <cellStyle name="40% - Ênfase3 20 4 4 2" xfId="22251"/>
    <cellStyle name="40% - Ênfase3 20 4 4 2 2" xfId="50695"/>
    <cellStyle name="40% - Ênfase3 20 4 4 3" xfId="34340"/>
    <cellStyle name="40% - Ênfase3 20 4 4 4" xfId="42418"/>
    <cellStyle name="40% - Ênfase3 20 4 5" xfId="16191"/>
    <cellStyle name="40% - Ênfase3 20 4 5 2" xfId="48646"/>
    <cellStyle name="40% - Ênfase3 20 4 6" xfId="28281"/>
    <cellStyle name="40% - Ênfase3 20 4 7" xfId="40371"/>
    <cellStyle name="40% - Ênfase3 20 4 8" xfId="4069"/>
    <cellStyle name="40% - Ênfase3 20 5" xfId="4566"/>
    <cellStyle name="40% - Ênfase3 20 5 2" xfId="10626"/>
    <cellStyle name="40% - Ênfase3 20 5 2 2" xfId="22746"/>
    <cellStyle name="40% - Ênfase3 20 5 2 3" xfId="34835"/>
    <cellStyle name="40% - Ênfase3 20 5 2 4" xfId="51192"/>
    <cellStyle name="40% - Ênfase3 20 5 3" xfId="16686"/>
    <cellStyle name="40% - Ênfase3 20 5 4" xfId="28776"/>
    <cellStyle name="40% - Ênfase3 20 5 5" xfId="42915"/>
    <cellStyle name="40% - Ênfase3 20 6" xfId="6596"/>
    <cellStyle name="40% - Ênfase3 20 6 2" xfId="12655"/>
    <cellStyle name="40% - Ênfase3 20 6 2 2" xfId="24775"/>
    <cellStyle name="40% - Ênfase3 20 6 2 3" xfId="36864"/>
    <cellStyle name="40% - Ênfase3 20 6 2 4" xfId="53222"/>
    <cellStyle name="40% - Ênfase3 20 6 3" xfId="18715"/>
    <cellStyle name="40% - Ênfase3 20 6 4" xfId="30805"/>
    <cellStyle name="40% - Ênfase3 20 6 5" xfId="44945"/>
    <cellStyle name="40% - Ênfase3 20 7" xfId="8596"/>
    <cellStyle name="40% - Ênfase3 20 7 2" xfId="20716"/>
    <cellStyle name="40% - Ênfase3 20 7 2 2" xfId="49145"/>
    <cellStyle name="40% - Ênfase3 20 7 3" xfId="32805"/>
    <cellStyle name="40% - Ênfase3 20 7 4" xfId="40868"/>
    <cellStyle name="40% - Ênfase3 20 8" xfId="14656"/>
    <cellStyle name="40% - Ênfase3 20 8 2" xfId="47098"/>
    <cellStyle name="40% - Ênfase3 20 9" xfId="26775"/>
    <cellStyle name="40% - Ênfase3 21" xfId="187"/>
    <cellStyle name="40% - Ênfase3 21 10" xfId="38679"/>
    <cellStyle name="40% - Ênfase3 21 11" xfId="2330"/>
    <cellStyle name="40% - Ênfase3 21 2" xfId="1282"/>
    <cellStyle name="40% - Ênfase3 21 2 2" xfId="5379"/>
    <cellStyle name="40% - Ênfase3 21 2 2 2" xfId="11438"/>
    <cellStyle name="40% - Ênfase3 21 2 2 2 2" xfId="23558"/>
    <cellStyle name="40% - Ênfase3 21 2 2 2 3" xfId="35647"/>
    <cellStyle name="40% - Ênfase3 21 2 2 2 4" xfId="52005"/>
    <cellStyle name="40% - Ênfase3 21 2 2 3" xfId="17498"/>
    <cellStyle name="40% - Ênfase3 21 2 2 4" xfId="29588"/>
    <cellStyle name="40% - Ênfase3 21 2 2 5" xfId="43728"/>
    <cellStyle name="40% - Ênfase3 21 2 3" xfId="7404"/>
    <cellStyle name="40% - Ênfase3 21 2 3 2" xfId="13463"/>
    <cellStyle name="40% - Ênfase3 21 2 3 2 2" xfId="25583"/>
    <cellStyle name="40% - Ênfase3 21 2 3 2 3" xfId="37672"/>
    <cellStyle name="40% - Ênfase3 21 2 3 2 4" xfId="54030"/>
    <cellStyle name="40% - Ênfase3 21 2 3 3" xfId="19523"/>
    <cellStyle name="40% - Ênfase3 21 2 3 4" xfId="31613"/>
    <cellStyle name="40% - Ênfase3 21 2 3 5" xfId="45753"/>
    <cellStyle name="40% - Ênfase3 21 2 4" xfId="9408"/>
    <cellStyle name="40% - Ênfase3 21 2 4 2" xfId="21528"/>
    <cellStyle name="40% - Ênfase3 21 2 4 2 2" xfId="49971"/>
    <cellStyle name="40% - Ênfase3 21 2 4 3" xfId="33617"/>
    <cellStyle name="40% - Ênfase3 21 2 4 4" xfId="41694"/>
    <cellStyle name="40% - Ênfase3 21 2 5" xfId="15468"/>
    <cellStyle name="40% - Ênfase3 21 2 5 2" xfId="47922"/>
    <cellStyle name="40% - Ênfase3 21 2 6" xfId="27583"/>
    <cellStyle name="40% - Ênfase3 21 2 7" xfId="39673"/>
    <cellStyle name="40% - Ênfase3 21 2 8" xfId="3344"/>
    <cellStyle name="40% - Ênfase3 21 3" xfId="773"/>
    <cellStyle name="40% - Ênfase3 21 3 2" xfId="4883"/>
    <cellStyle name="40% - Ênfase3 21 3 2 2" xfId="10942"/>
    <cellStyle name="40% - Ênfase3 21 3 2 2 2" xfId="23062"/>
    <cellStyle name="40% - Ênfase3 21 3 2 2 3" xfId="35151"/>
    <cellStyle name="40% - Ênfase3 21 3 2 2 4" xfId="51509"/>
    <cellStyle name="40% - Ênfase3 21 3 2 3" xfId="17002"/>
    <cellStyle name="40% - Ênfase3 21 3 2 4" xfId="29092"/>
    <cellStyle name="40% - Ênfase3 21 3 2 5" xfId="43232"/>
    <cellStyle name="40% - Ênfase3 21 3 3" xfId="6908"/>
    <cellStyle name="40% - Ênfase3 21 3 3 2" xfId="12967"/>
    <cellStyle name="40% - Ênfase3 21 3 3 2 2" xfId="25087"/>
    <cellStyle name="40% - Ênfase3 21 3 3 2 3" xfId="37176"/>
    <cellStyle name="40% - Ênfase3 21 3 3 2 4" xfId="53534"/>
    <cellStyle name="40% - Ênfase3 21 3 3 3" xfId="19027"/>
    <cellStyle name="40% - Ênfase3 21 3 3 4" xfId="31117"/>
    <cellStyle name="40% - Ênfase3 21 3 3 5" xfId="45257"/>
    <cellStyle name="40% - Ênfase3 21 3 4" xfId="8912"/>
    <cellStyle name="40% - Ênfase3 21 3 4 2" xfId="21032"/>
    <cellStyle name="40% - Ênfase3 21 3 4 2 2" xfId="49466"/>
    <cellStyle name="40% - Ênfase3 21 3 4 3" xfId="33121"/>
    <cellStyle name="40% - Ênfase3 21 3 4 4" xfId="41189"/>
    <cellStyle name="40% - Ênfase3 21 3 5" xfId="14972"/>
    <cellStyle name="40% - Ênfase3 21 3 5 2" xfId="47418"/>
    <cellStyle name="40% - Ênfase3 21 3 6" xfId="27087"/>
    <cellStyle name="40% - Ênfase3 21 3 7" xfId="39177"/>
    <cellStyle name="40% - Ênfase3 21 3 8" xfId="2838"/>
    <cellStyle name="40% - Ênfase3 21 4" xfId="1825"/>
    <cellStyle name="40% - Ênfase3 21 4 2" xfId="5916"/>
    <cellStyle name="40% - Ênfase3 21 4 2 2" xfId="11975"/>
    <cellStyle name="40% - Ênfase3 21 4 2 2 2" xfId="24095"/>
    <cellStyle name="40% - Ênfase3 21 4 2 2 3" xfId="36184"/>
    <cellStyle name="40% - Ênfase3 21 4 2 2 4" xfId="52542"/>
    <cellStyle name="40% - Ênfase3 21 4 2 3" xfId="18035"/>
    <cellStyle name="40% - Ênfase3 21 4 2 4" xfId="30125"/>
    <cellStyle name="40% - Ênfase3 21 4 2 5" xfId="44265"/>
    <cellStyle name="40% - Ênfase3 21 4 3" xfId="7916"/>
    <cellStyle name="40% - Ênfase3 21 4 3 2" xfId="13975"/>
    <cellStyle name="40% - Ênfase3 21 4 3 2 2" xfId="26095"/>
    <cellStyle name="40% - Ênfase3 21 4 3 2 3" xfId="38184"/>
    <cellStyle name="40% - Ênfase3 21 4 3 2 4" xfId="54542"/>
    <cellStyle name="40% - Ênfase3 21 4 3 3" xfId="20035"/>
    <cellStyle name="40% - Ênfase3 21 4 3 4" xfId="32125"/>
    <cellStyle name="40% - Ênfase3 21 4 3 5" xfId="46265"/>
    <cellStyle name="40% - Ênfase3 21 4 4" xfId="9945"/>
    <cellStyle name="40% - Ênfase3 21 4 4 2" xfId="22065"/>
    <cellStyle name="40% - Ênfase3 21 4 4 2 2" xfId="50509"/>
    <cellStyle name="40% - Ênfase3 21 4 4 3" xfId="34154"/>
    <cellStyle name="40% - Ênfase3 21 4 4 4" xfId="42232"/>
    <cellStyle name="40% - Ênfase3 21 4 5" xfId="16005"/>
    <cellStyle name="40% - Ênfase3 21 4 5 2" xfId="48460"/>
    <cellStyle name="40% - Ênfase3 21 4 6" xfId="28095"/>
    <cellStyle name="40% - Ênfase3 21 4 7" xfId="40185"/>
    <cellStyle name="40% - Ênfase3 21 4 8" xfId="3883"/>
    <cellStyle name="40% - Ênfase3 21 5" xfId="4379"/>
    <cellStyle name="40% - Ênfase3 21 5 2" xfId="10439"/>
    <cellStyle name="40% - Ênfase3 21 5 2 2" xfId="22559"/>
    <cellStyle name="40% - Ênfase3 21 5 2 3" xfId="34648"/>
    <cellStyle name="40% - Ênfase3 21 5 2 4" xfId="51005"/>
    <cellStyle name="40% - Ênfase3 21 5 3" xfId="16499"/>
    <cellStyle name="40% - Ênfase3 21 5 4" xfId="28589"/>
    <cellStyle name="40% - Ênfase3 21 5 5" xfId="42728"/>
    <cellStyle name="40% - Ênfase3 21 6" xfId="6410"/>
    <cellStyle name="40% - Ênfase3 21 6 2" xfId="12469"/>
    <cellStyle name="40% - Ênfase3 21 6 2 2" xfId="24589"/>
    <cellStyle name="40% - Ênfase3 21 6 2 3" xfId="36678"/>
    <cellStyle name="40% - Ênfase3 21 6 2 4" xfId="53036"/>
    <cellStyle name="40% - Ênfase3 21 6 3" xfId="18529"/>
    <cellStyle name="40% - Ênfase3 21 6 4" xfId="30619"/>
    <cellStyle name="40% - Ênfase3 21 6 5" xfId="44759"/>
    <cellStyle name="40% - Ênfase3 21 7" xfId="8409"/>
    <cellStyle name="40% - Ênfase3 21 7 2" xfId="20529"/>
    <cellStyle name="40% - Ênfase3 21 7 2 2" xfId="48957"/>
    <cellStyle name="40% - Ênfase3 21 7 3" xfId="32618"/>
    <cellStyle name="40% - Ênfase3 21 7 4" xfId="40680"/>
    <cellStyle name="40% - Ênfase3 21 8" xfId="14469"/>
    <cellStyle name="40% - Ênfase3 21 8 2" xfId="46911"/>
    <cellStyle name="40% - Ênfase3 21 9" xfId="26589"/>
    <cellStyle name="40% - Ênfase3 22" xfId="392"/>
    <cellStyle name="40% - Ênfase3 3" xfId="78"/>
    <cellStyle name="40% - Ênfase3 3 10" xfId="26485"/>
    <cellStyle name="40% - Ênfase3 3 11" xfId="38575"/>
    <cellStyle name="40% - Ênfase3 3 12" xfId="2225"/>
    <cellStyle name="40% - Ênfase3 3 2" xfId="83"/>
    <cellStyle name="40% - Ênfase3 3 2 10" xfId="38580"/>
    <cellStyle name="40% - Ênfase3 3 2 11" xfId="2230"/>
    <cellStyle name="40% - Ênfase3 3 2 2" xfId="1182"/>
    <cellStyle name="40% - Ênfase3 3 2 2 2" xfId="5280"/>
    <cellStyle name="40% - Ênfase3 3 2 2 2 2" xfId="11339"/>
    <cellStyle name="40% - Ênfase3 3 2 2 2 2 2" xfId="23459"/>
    <cellStyle name="40% - Ênfase3 3 2 2 2 2 3" xfId="35548"/>
    <cellStyle name="40% - Ênfase3 3 2 2 2 2 4" xfId="51906"/>
    <cellStyle name="40% - Ênfase3 3 2 2 2 3" xfId="17399"/>
    <cellStyle name="40% - Ênfase3 3 2 2 2 4" xfId="29489"/>
    <cellStyle name="40% - Ênfase3 3 2 2 2 5" xfId="43629"/>
    <cellStyle name="40% - Ênfase3 3 2 2 3" xfId="7305"/>
    <cellStyle name="40% - Ênfase3 3 2 2 3 2" xfId="13364"/>
    <cellStyle name="40% - Ênfase3 3 2 2 3 2 2" xfId="25484"/>
    <cellStyle name="40% - Ênfase3 3 2 2 3 2 3" xfId="37573"/>
    <cellStyle name="40% - Ênfase3 3 2 2 3 2 4" xfId="53931"/>
    <cellStyle name="40% - Ênfase3 3 2 2 3 3" xfId="19424"/>
    <cellStyle name="40% - Ênfase3 3 2 2 3 4" xfId="31514"/>
    <cellStyle name="40% - Ênfase3 3 2 2 3 5" xfId="45654"/>
    <cellStyle name="40% - Ênfase3 3 2 2 4" xfId="9309"/>
    <cellStyle name="40% - Ênfase3 3 2 2 4 2" xfId="21429"/>
    <cellStyle name="40% - Ênfase3 3 2 2 4 2 2" xfId="49871"/>
    <cellStyle name="40% - Ênfase3 3 2 2 4 3" xfId="33518"/>
    <cellStyle name="40% - Ênfase3 3 2 2 4 4" xfId="41594"/>
    <cellStyle name="40% - Ênfase3 3 2 2 5" xfId="15369"/>
    <cellStyle name="40% - Ênfase3 3 2 2 5 2" xfId="47822"/>
    <cellStyle name="40% - Ênfase3 3 2 2 6" xfId="27484"/>
    <cellStyle name="40% - Ênfase3 3 2 2 7" xfId="39574"/>
    <cellStyle name="40% - Ênfase3 3 2 2 8" xfId="3244"/>
    <cellStyle name="40% - Ênfase3 3 2 3" xfId="672"/>
    <cellStyle name="40% - Ênfase3 3 2 3 2" xfId="4784"/>
    <cellStyle name="40% - Ênfase3 3 2 3 2 2" xfId="10843"/>
    <cellStyle name="40% - Ênfase3 3 2 3 2 2 2" xfId="22963"/>
    <cellStyle name="40% - Ênfase3 3 2 3 2 2 3" xfId="35052"/>
    <cellStyle name="40% - Ênfase3 3 2 3 2 2 4" xfId="51410"/>
    <cellStyle name="40% - Ênfase3 3 2 3 2 3" xfId="16903"/>
    <cellStyle name="40% - Ênfase3 3 2 3 2 4" xfId="28993"/>
    <cellStyle name="40% - Ênfase3 3 2 3 2 5" xfId="43133"/>
    <cellStyle name="40% - Ênfase3 3 2 3 3" xfId="6809"/>
    <cellStyle name="40% - Ênfase3 3 2 3 3 2" xfId="12868"/>
    <cellStyle name="40% - Ênfase3 3 2 3 3 2 2" xfId="24988"/>
    <cellStyle name="40% - Ênfase3 3 2 3 3 2 3" xfId="37077"/>
    <cellStyle name="40% - Ênfase3 3 2 3 3 2 4" xfId="53435"/>
    <cellStyle name="40% - Ênfase3 3 2 3 3 3" xfId="18928"/>
    <cellStyle name="40% - Ênfase3 3 2 3 3 4" xfId="31018"/>
    <cellStyle name="40% - Ênfase3 3 2 3 3 5" xfId="45158"/>
    <cellStyle name="40% - Ênfase3 3 2 3 4" xfId="8813"/>
    <cellStyle name="40% - Ênfase3 3 2 3 4 2" xfId="20933"/>
    <cellStyle name="40% - Ênfase3 3 2 3 4 2 2" xfId="49365"/>
    <cellStyle name="40% - Ênfase3 3 2 3 4 3" xfId="33022"/>
    <cellStyle name="40% - Ênfase3 3 2 3 4 4" xfId="41088"/>
    <cellStyle name="40% - Ênfase3 3 2 3 5" xfId="14873"/>
    <cellStyle name="40% - Ênfase3 3 2 3 5 2" xfId="47317"/>
    <cellStyle name="40% - Ênfase3 3 2 3 6" xfId="26988"/>
    <cellStyle name="40% - Ênfase3 3 2 3 7" xfId="39078"/>
    <cellStyle name="40% - Ênfase3 3 2 3 8" xfId="2737"/>
    <cellStyle name="40% - Ênfase3 3 2 4" xfId="1725"/>
    <cellStyle name="40% - Ênfase3 3 2 4 2" xfId="5817"/>
    <cellStyle name="40% - Ênfase3 3 2 4 2 2" xfId="11876"/>
    <cellStyle name="40% - Ênfase3 3 2 4 2 2 2" xfId="23996"/>
    <cellStyle name="40% - Ênfase3 3 2 4 2 2 3" xfId="36085"/>
    <cellStyle name="40% - Ênfase3 3 2 4 2 2 4" xfId="52443"/>
    <cellStyle name="40% - Ênfase3 3 2 4 2 3" xfId="17936"/>
    <cellStyle name="40% - Ênfase3 3 2 4 2 4" xfId="30026"/>
    <cellStyle name="40% - Ênfase3 3 2 4 2 5" xfId="44166"/>
    <cellStyle name="40% - Ênfase3 3 2 4 3" xfId="7817"/>
    <cellStyle name="40% - Ênfase3 3 2 4 3 2" xfId="13876"/>
    <cellStyle name="40% - Ênfase3 3 2 4 3 2 2" xfId="25996"/>
    <cellStyle name="40% - Ênfase3 3 2 4 3 2 3" xfId="38085"/>
    <cellStyle name="40% - Ênfase3 3 2 4 3 2 4" xfId="54443"/>
    <cellStyle name="40% - Ênfase3 3 2 4 3 3" xfId="19936"/>
    <cellStyle name="40% - Ênfase3 3 2 4 3 4" xfId="32026"/>
    <cellStyle name="40% - Ênfase3 3 2 4 3 5" xfId="46166"/>
    <cellStyle name="40% - Ênfase3 3 2 4 4" xfId="9846"/>
    <cellStyle name="40% - Ênfase3 3 2 4 4 2" xfId="21966"/>
    <cellStyle name="40% - Ênfase3 3 2 4 4 2 2" xfId="50409"/>
    <cellStyle name="40% - Ênfase3 3 2 4 4 3" xfId="34055"/>
    <cellStyle name="40% - Ênfase3 3 2 4 4 4" xfId="42132"/>
    <cellStyle name="40% - Ênfase3 3 2 4 5" xfId="15906"/>
    <cellStyle name="40% - Ênfase3 3 2 4 5 2" xfId="48360"/>
    <cellStyle name="40% - Ênfase3 3 2 4 6" xfId="27996"/>
    <cellStyle name="40% - Ênfase3 3 2 4 7" xfId="40086"/>
    <cellStyle name="40% - Ênfase3 3 2 4 8" xfId="3783"/>
    <cellStyle name="40% - Ênfase3 3 2 5" xfId="4280"/>
    <cellStyle name="40% - Ênfase3 3 2 5 2" xfId="10340"/>
    <cellStyle name="40% - Ênfase3 3 2 5 2 2" xfId="22460"/>
    <cellStyle name="40% - Ênfase3 3 2 5 2 3" xfId="34549"/>
    <cellStyle name="40% - Ênfase3 3 2 5 2 4" xfId="50906"/>
    <cellStyle name="40% - Ênfase3 3 2 5 3" xfId="16400"/>
    <cellStyle name="40% - Ênfase3 3 2 5 4" xfId="28490"/>
    <cellStyle name="40% - Ênfase3 3 2 5 5" xfId="42629"/>
    <cellStyle name="40% - Ênfase3 3 2 6" xfId="6311"/>
    <cellStyle name="40% - Ênfase3 3 2 6 2" xfId="12370"/>
    <cellStyle name="40% - Ênfase3 3 2 6 2 2" xfId="24490"/>
    <cellStyle name="40% - Ênfase3 3 2 6 2 3" xfId="36579"/>
    <cellStyle name="40% - Ênfase3 3 2 6 2 4" xfId="52937"/>
    <cellStyle name="40% - Ênfase3 3 2 6 3" xfId="18430"/>
    <cellStyle name="40% - Ênfase3 3 2 6 4" xfId="30520"/>
    <cellStyle name="40% - Ênfase3 3 2 6 5" xfId="44660"/>
    <cellStyle name="40% - Ênfase3 3 2 7" xfId="8310"/>
    <cellStyle name="40% - Ênfase3 3 2 7 2" xfId="20430"/>
    <cellStyle name="40% - Ênfase3 3 2 7 2 2" xfId="48857"/>
    <cellStyle name="40% - Ênfase3 3 2 7 3" xfId="32519"/>
    <cellStyle name="40% - Ênfase3 3 2 7 4" xfId="40580"/>
    <cellStyle name="40% - Ênfase3 3 2 8" xfId="14370"/>
    <cellStyle name="40% - Ênfase3 3 2 8 2" xfId="46811"/>
    <cellStyle name="40% - Ênfase3 3 2 9" xfId="26490"/>
    <cellStyle name="40% - Ênfase3 3 3" xfId="1177"/>
    <cellStyle name="40% - Ênfase3 3 3 2" xfId="5275"/>
    <cellStyle name="40% - Ênfase3 3 3 2 2" xfId="11334"/>
    <cellStyle name="40% - Ênfase3 3 3 2 2 2" xfId="23454"/>
    <cellStyle name="40% - Ênfase3 3 3 2 2 3" xfId="35543"/>
    <cellStyle name="40% - Ênfase3 3 3 2 2 4" xfId="51901"/>
    <cellStyle name="40% - Ênfase3 3 3 2 3" xfId="17394"/>
    <cellStyle name="40% - Ênfase3 3 3 2 4" xfId="29484"/>
    <cellStyle name="40% - Ênfase3 3 3 2 5" xfId="43624"/>
    <cellStyle name="40% - Ênfase3 3 3 3" xfId="7300"/>
    <cellStyle name="40% - Ênfase3 3 3 3 2" xfId="13359"/>
    <cellStyle name="40% - Ênfase3 3 3 3 2 2" xfId="25479"/>
    <cellStyle name="40% - Ênfase3 3 3 3 2 3" xfId="37568"/>
    <cellStyle name="40% - Ênfase3 3 3 3 2 4" xfId="53926"/>
    <cellStyle name="40% - Ênfase3 3 3 3 3" xfId="19419"/>
    <cellStyle name="40% - Ênfase3 3 3 3 4" xfId="31509"/>
    <cellStyle name="40% - Ênfase3 3 3 3 5" xfId="45649"/>
    <cellStyle name="40% - Ênfase3 3 3 4" xfId="9304"/>
    <cellStyle name="40% - Ênfase3 3 3 4 2" xfId="21424"/>
    <cellStyle name="40% - Ênfase3 3 3 4 2 2" xfId="49866"/>
    <cellStyle name="40% - Ênfase3 3 3 4 3" xfId="33513"/>
    <cellStyle name="40% - Ênfase3 3 3 4 4" xfId="41589"/>
    <cellStyle name="40% - Ênfase3 3 3 5" xfId="15364"/>
    <cellStyle name="40% - Ênfase3 3 3 5 2" xfId="47817"/>
    <cellStyle name="40% - Ênfase3 3 3 6" xfId="27479"/>
    <cellStyle name="40% - Ênfase3 3 3 7" xfId="39569"/>
    <cellStyle name="40% - Ênfase3 3 3 8" xfId="3239"/>
    <cellStyle name="40% - Ênfase3 3 4" xfId="667"/>
    <cellStyle name="40% - Ênfase3 3 4 2" xfId="4779"/>
    <cellStyle name="40% - Ênfase3 3 4 2 2" xfId="10838"/>
    <cellStyle name="40% - Ênfase3 3 4 2 2 2" xfId="22958"/>
    <cellStyle name="40% - Ênfase3 3 4 2 2 3" xfId="35047"/>
    <cellStyle name="40% - Ênfase3 3 4 2 2 4" xfId="51405"/>
    <cellStyle name="40% - Ênfase3 3 4 2 3" xfId="16898"/>
    <cellStyle name="40% - Ênfase3 3 4 2 4" xfId="28988"/>
    <cellStyle name="40% - Ênfase3 3 4 2 5" xfId="43128"/>
    <cellStyle name="40% - Ênfase3 3 4 3" xfId="6804"/>
    <cellStyle name="40% - Ênfase3 3 4 3 2" xfId="12863"/>
    <cellStyle name="40% - Ênfase3 3 4 3 2 2" xfId="24983"/>
    <cellStyle name="40% - Ênfase3 3 4 3 2 3" xfId="37072"/>
    <cellStyle name="40% - Ênfase3 3 4 3 2 4" xfId="53430"/>
    <cellStyle name="40% - Ênfase3 3 4 3 3" xfId="18923"/>
    <cellStyle name="40% - Ênfase3 3 4 3 4" xfId="31013"/>
    <cellStyle name="40% - Ênfase3 3 4 3 5" xfId="45153"/>
    <cellStyle name="40% - Ênfase3 3 4 4" xfId="8808"/>
    <cellStyle name="40% - Ênfase3 3 4 4 2" xfId="20928"/>
    <cellStyle name="40% - Ênfase3 3 4 4 2 2" xfId="49360"/>
    <cellStyle name="40% - Ênfase3 3 4 4 3" xfId="33017"/>
    <cellStyle name="40% - Ênfase3 3 4 4 4" xfId="41083"/>
    <cellStyle name="40% - Ênfase3 3 4 5" xfId="14868"/>
    <cellStyle name="40% - Ênfase3 3 4 5 2" xfId="47312"/>
    <cellStyle name="40% - Ênfase3 3 4 6" xfId="26983"/>
    <cellStyle name="40% - Ênfase3 3 4 7" xfId="39073"/>
    <cellStyle name="40% - Ênfase3 3 4 8" xfId="2732"/>
    <cellStyle name="40% - Ênfase3 3 5" xfId="1720"/>
    <cellStyle name="40% - Ênfase3 3 5 2" xfId="5812"/>
    <cellStyle name="40% - Ênfase3 3 5 2 2" xfId="11871"/>
    <cellStyle name="40% - Ênfase3 3 5 2 2 2" xfId="23991"/>
    <cellStyle name="40% - Ênfase3 3 5 2 2 3" xfId="36080"/>
    <cellStyle name="40% - Ênfase3 3 5 2 2 4" xfId="52438"/>
    <cellStyle name="40% - Ênfase3 3 5 2 3" xfId="17931"/>
    <cellStyle name="40% - Ênfase3 3 5 2 4" xfId="30021"/>
    <cellStyle name="40% - Ênfase3 3 5 2 5" xfId="44161"/>
    <cellStyle name="40% - Ênfase3 3 5 3" xfId="7812"/>
    <cellStyle name="40% - Ênfase3 3 5 3 2" xfId="13871"/>
    <cellStyle name="40% - Ênfase3 3 5 3 2 2" xfId="25991"/>
    <cellStyle name="40% - Ênfase3 3 5 3 2 3" xfId="38080"/>
    <cellStyle name="40% - Ênfase3 3 5 3 2 4" xfId="54438"/>
    <cellStyle name="40% - Ênfase3 3 5 3 3" xfId="19931"/>
    <cellStyle name="40% - Ênfase3 3 5 3 4" xfId="32021"/>
    <cellStyle name="40% - Ênfase3 3 5 3 5" xfId="46161"/>
    <cellStyle name="40% - Ênfase3 3 5 4" xfId="9841"/>
    <cellStyle name="40% - Ênfase3 3 5 4 2" xfId="21961"/>
    <cellStyle name="40% - Ênfase3 3 5 4 2 2" xfId="50404"/>
    <cellStyle name="40% - Ênfase3 3 5 4 3" xfId="34050"/>
    <cellStyle name="40% - Ênfase3 3 5 4 4" xfId="42127"/>
    <cellStyle name="40% - Ênfase3 3 5 5" xfId="15901"/>
    <cellStyle name="40% - Ênfase3 3 5 5 2" xfId="48355"/>
    <cellStyle name="40% - Ênfase3 3 5 6" xfId="27991"/>
    <cellStyle name="40% - Ênfase3 3 5 7" xfId="40081"/>
    <cellStyle name="40% - Ênfase3 3 5 8" xfId="3778"/>
    <cellStyle name="40% - Ênfase3 3 6" xfId="4275"/>
    <cellStyle name="40% - Ênfase3 3 6 2" xfId="10335"/>
    <cellStyle name="40% - Ênfase3 3 6 2 2" xfId="22455"/>
    <cellStyle name="40% - Ênfase3 3 6 2 3" xfId="34544"/>
    <cellStyle name="40% - Ênfase3 3 6 2 4" xfId="50901"/>
    <cellStyle name="40% - Ênfase3 3 6 3" xfId="16395"/>
    <cellStyle name="40% - Ênfase3 3 6 4" xfId="28485"/>
    <cellStyle name="40% - Ênfase3 3 6 5" xfId="42624"/>
    <cellStyle name="40% - Ênfase3 3 7" xfId="6306"/>
    <cellStyle name="40% - Ênfase3 3 7 2" xfId="12365"/>
    <cellStyle name="40% - Ênfase3 3 7 2 2" xfId="24485"/>
    <cellStyle name="40% - Ênfase3 3 7 2 3" xfId="36574"/>
    <cellStyle name="40% - Ênfase3 3 7 2 4" xfId="52932"/>
    <cellStyle name="40% - Ênfase3 3 7 3" xfId="18425"/>
    <cellStyle name="40% - Ênfase3 3 7 4" xfId="30515"/>
    <cellStyle name="40% - Ênfase3 3 7 5" xfId="44655"/>
    <cellStyle name="40% - Ênfase3 3 8" xfId="8305"/>
    <cellStyle name="40% - Ênfase3 3 8 2" xfId="20425"/>
    <cellStyle name="40% - Ênfase3 3 8 2 2" xfId="48852"/>
    <cellStyle name="40% - Ênfase3 3 8 3" xfId="32514"/>
    <cellStyle name="40% - Ênfase3 3 8 4" xfId="40575"/>
    <cellStyle name="40% - Ênfase3 3 9" xfId="14365"/>
    <cellStyle name="40% - Ênfase3 3 9 2" xfId="46806"/>
    <cellStyle name="40% - Ênfase3 4" xfId="43"/>
    <cellStyle name="40% - Ênfase3 4 10" xfId="26454"/>
    <cellStyle name="40% - Ênfase3 4 11" xfId="38544"/>
    <cellStyle name="40% - Ênfase3 4 12" xfId="2193"/>
    <cellStyle name="40% - Ênfase3 4 2" xfId="85"/>
    <cellStyle name="40% - Ênfase3 4 2 10" xfId="38582"/>
    <cellStyle name="40% - Ênfase3 4 2 11" xfId="2232"/>
    <cellStyle name="40% - Ênfase3 4 2 2" xfId="1184"/>
    <cellStyle name="40% - Ênfase3 4 2 2 2" xfId="5282"/>
    <cellStyle name="40% - Ênfase3 4 2 2 2 2" xfId="11341"/>
    <cellStyle name="40% - Ênfase3 4 2 2 2 2 2" xfId="23461"/>
    <cellStyle name="40% - Ênfase3 4 2 2 2 2 3" xfId="35550"/>
    <cellStyle name="40% - Ênfase3 4 2 2 2 2 4" xfId="51908"/>
    <cellStyle name="40% - Ênfase3 4 2 2 2 3" xfId="17401"/>
    <cellStyle name="40% - Ênfase3 4 2 2 2 4" xfId="29491"/>
    <cellStyle name="40% - Ênfase3 4 2 2 2 5" xfId="43631"/>
    <cellStyle name="40% - Ênfase3 4 2 2 3" xfId="7307"/>
    <cellStyle name="40% - Ênfase3 4 2 2 3 2" xfId="13366"/>
    <cellStyle name="40% - Ênfase3 4 2 2 3 2 2" xfId="25486"/>
    <cellStyle name="40% - Ênfase3 4 2 2 3 2 3" xfId="37575"/>
    <cellStyle name="40% - Ênfase3 4 2 2 3 2 4" xfId="53933"/>
    <cellStyle name="40% - Ênfase3 4 2 2 3 3" xfId="19426"/>
    <cellStyle name="40% - Ênfase3 4 2 2 3 4" xfId="31516"/>
    <cellStyle name="40% - Ênfase3 4 2 2 3 5" xfId="45656"/>
    <cellStyle name="40% - Ênfase3 4 2 2 4" xfId="9311"/>
    <cellStyle name="40% - Ênfase3 4 2 2 4 2" xfId="21431"/>
    <cellStyle name="40% - Ênfase3 4 2 2 4 2 2" xfId="49873"/>
    <cellStyle name="40% - Ênfase3 4 2 2 4 3" xfId="33520"/>
    <cellStyle name="40% - Ênfase3 4 2 2 4 4" xfId="41596"/>
    <cellStyle name="40% - Ênfase3 4 2 2 5" xfId="15371"/>
    <cellStyle name="40% - Ênfase3 4 2 2 5 2" xfId="47824"/>
    <cellStyle name="40% - Ênfase3 4 2 2 6" xfId="27486"/>
    <cellStyle name="40% - Ênfase3 4 2 2 7" xfId="39576"/>
    <cellStyle name="40% - Ênfase3 4 2 2 8" xfId="3246"/>
    <cellStyle name="40% - Ênfase3 4 2 3" xfId="674"/>
    <cellStyle name="40% - Ênfase3 4 2 3 2" xfId="4786"/>
    <cellStyle name="40% - Ênfase3 4 2 3 2 2" xfId="10845"/>
    <cellStyle name="40% - Ênfase3 4 2 3 2 2 2" xfId="22965"/>
    <cellStyle name="40% - Ênfase3 4 2 3 2 2 3" xfId="35054"/>
    <cellStyle name="40% - Ênfase3 4 2 3 2 2 4" xfId="51412"/>
    <cellStyle name="40% - Ênfase3 4 2 3 2 3" xfId="16905"/>
    <cellStyle name="40% - Ênfase3 4 2 3 2 4" xfId="28995"/>
    <cellStyle name="40% - Ênfase3 4 2 3 2 5" xfId="43135"/>
    <cellStyle name="40% - Ênfase3 4 2 3 3" xfId="6811"/>
    <cellStyle name="40% - Ênfase3 4 2 3 3 2" xfId="12870"/>
    <cellStyle name="40% - Ênfase3 4 2 3 3 2 2" xfId="24990"/>
    <cellStyle name="40% - Ênfase3 4 2 3 3 2 3" xfId="37079"/>
    <cellStyle name="40% - Ênfase3 4 2 3 3 2 4" xfId="53437"/>
    <cellStyle name="40% - Ênfase3 4 2 3 3 3" xfId="18930"/>
    <cellStyle name="40% - Ênfase3 4 2 3 3 4" xfId="31020"/>
    <cellStyle name="40% - Ênfase3 4 2 3 3 5" xfId="45160"/>
    <cellStyle name="40% - Ênfase3 4 2 3 4" xfId="8815"/>
    <cellStyle name="40% - Ênfase3 4 2 3 4 2" xfId="20935"/>
    <cellStyle name="40% - Ênfase3 4 2 3 4 2 2" xfId="49367"/>
    <cellStyle name="40% - Ênfase3 4 2 3 4 3" xfId="33024"/>
    <cellStyle name="40% - Ênfase3 4 2 3 4 4" xfId="41090"/>
    <cellStyle name="40% - Ênfase3 4 2 3 5" xfId="14875"/>
    <cellStyle name="40% - Ênfase3 4 2 3 5 2" xfId="47319"/>
    <cellStyle name="40% - Ênfase3 4 2 3 6" xfId="26990"/>
    <cellStyle name="40% - Ênfase3 4 2 3 7" xfId="39080"/>
    <cellStyle name="40% - Ênfase3 4 2 3 8" xfId="2739"/>
    <cellStyle name="40% - Ênfase3 4 2 4" xfId="1727"/>
    <cellStyle name="40% - Ênfase3 4 2 4 2" xfId="5819"/>
    <cellStyle name="40% - Ênfase3 4 2 4 2 2" xfId="11878"/>
    <cellStyle name="40% - Ênfase3 4 2 4 2 2 2" xfId="23998"/>
    <cellStyle name="40% - Ênfase3 4 2 4 2 2 3" xfId="36087"/>
    <cellStyle name="40% - Ênfase3 4 2 4 2 2 4" xfId="52445"/>
    <cellStyle name="40% - Ênfase3 4 2 4 2 3" xfId="17938"/>
    <cellStyle name="40% - Ênfase3 4 2 4 2 4" xfId="30028"/>
    <cellStyle name="40% - Ênfase3 4 2 4 2 5" xfId="44168"/>
    <cellStyle name="40% - Ênfase3 4 2 4 3" xfId="7819"/>
    <cellStyle name="40% - Ênfase3 4 2 4 3 2" xfId="13878"/>
    <cellStyle name="40% - Ênfase3 4 2 4 3 2 2" xfId="25998"/>
    <cellStyle name="40% - Ênfase3 4 2 4 3 2 3" xfId="38087"/>
    <cellStyle name="40% - Ênfase3 4 2 4 3 2 4" xfId="54445"/>
    <cellStyle name="40% - Ênfase3 4 2 4 3 3" xfId="19938"/>
    <cellStyle name="40% - Ênfase3 4 2 4 3 4" xfId="32028"/>
    <cellStyle name="40% - Ênfase3 4 2 4 3 5" xfId="46168"/>
    <cellStyle name="40% - Ênfase3 4 2 4 4" xfId="9848"/>
    <cellStyle name="40% - Ênfase3 4 2 4 4 2" xfId="21968"/>
    <cellStyle name="40% - Ênfase3 4 2 4 4 2 2" xfId="50411"/>
    <cellStyle name="40% - Ênfase3 4 2 4 4 3" xfId="34057"/>
    <cellStyle name="40% - Ênfase3 4 2 4 4 4" xfId="42134"/>
    <cellStyle name="40% - Ênfase3 4 2 4 5" xfId="15908"/>
    <cellStyle name="40% - Ênfase3 4 2 4 5 2" xfId="48362"/>
    <cellStyle name="40% - Ênfase3 4 2 4 6" xfId="27998"/>
    <cellStyle name="40% - Ênfase3 4 2 4 7" xfId="40088"/>
    <cellStyle name="40% - Ênfase3 4 2 4 8" xfId="3785"/>
    <cellStyle name="40% - Ênfase3 4 2 5" xfId="4282"/>
    <cellStyle name="40% - Ênfase3 4 2 5 2" xfId="10342"/>
    <cellStyle name="40% - Ênfase3 4 2 5 2 2" xfId="22462"/>
    <cellStyle name="40% - Ênfase3 4 2 5 2 3" xfId="34551"/>
    <cellStyle name="40% - Ênfase3 4 2 5 2 4" xfId="50908"/>
    <cellStyle name="40% - Ênfase3 4 2 5 3" xfId="16402"/>
    <cellStyle name="40% - Ênfase3 4 2 5 4" xfId="28492"/>
    <cellStyle name="40% - Ênfase3 4 2 5 5" xfId="42631"/>
    <cellStyle name="40% - Ênfase3 4 2 6" xfId="6313"/>
    <cellStyle name="40% - Ênfase3 4 2 6 2" xfId="12372"/>
    <cellStyle name="40% - Ênfase3 4 2 6 2 2" xfId="24492"/>
    <cellStyle name="40% - Ênfase3 4 2 6 2 3" xfId="36581"/>
    <cellStyle name="40% - Ênfase3 4 2 6 2 4" xfId="52939"/>
    <cellStyle name="40% - Ênfase3 4 2 6 3" xfId="18432"/>
    <cellStyle name="40% - Ênfase3 4 2 6 4" xfId="30522"/>
    <cellStyle name="40% - Ênfase3 4 2 6 5" xfId="44662"/>
    <cellStyle name="40% - Ênfase3 4 2 7" xfId="8312"/>
    <cellStyle name="40% - Ênfase3 4 2 7 2" xfId="20432"/>
    <cellStyle name="40% - Ênfase3 4 2 7 2 2" xfId="48859"/>
    <cellStyle name="40% - Ênfase3 4 2 7 3" xfId="32521"/>
    <cellStyle name="40% - Ênfase3 4 2 7 4" xfId="40582"/>
    <cellStyle name="40% - Ênfase3 4 2 8" xfId="14372"/>
    <cellStyle name="40% - Ênfase3 4 2 8 2" xfId="46813"/>
    <cellStyle name="40% - Ênfase3 4 2 9" xfId="26492"/>
    <cellStyle name="40% - Ênfase3 4 3" xfId="1144"/>
    <cellStyle name="40% - Ênfase3 4 3 2" xfId="5243"/>
    <cellStyle name="40% - Ênfase3 4 3 2 2" xfId="11302"/>
    <cellStyle name="40% - Ênfase3 4 3 2 2 2" xfId="23422"/>
    <cellStyle name="40% - Ênfase3 4 3 2 2 3" xfId="35511"/>
    <cellStyle name="40% - Ênfase3 4 3 2 2 4" xfId="51869"/>
    <cellStyle name="40% - Ênfase3 4 3 2 3" xfId="17362"/>
    <cellStyle name="40% - Ênfase3 4 3 2 4" xfId="29452"/>
    <cellStyle name="40% - Ênfase3 4 3 2 5" xfId="43592"/>
    <cellStyle name="40% - Ênfase3 4 3 3" xfId="7268"/>
    <cellStyle name="40% - Ênfase3 4 3 3 2" xfId="13327"/>
    <cellStyle name="40% - Ênfase3 4 3 3 2 2" xfId="25447"/>
    <cellStyle name="40% - Ênfase3 4 3 3 2 3" xfId="37536"/>
    <cellStyle name="40% - Ênfase3 4 3 3 2 4" xfId="53894"/>
    <cellStyle name="40% - Ênfase3 4 3 3 3" xfId="19387"/>
    <cellStyle name="40% - Ênfase3 4 3 3 4" xfId="31477"/>
    <cellStyle name="40% - Ênfase3 4 3 3 5" xfId="45617"/>
    <cellStyle name="40% - Ênfase3 4 3 4" xfId="9272"/>
    <cellStyle name="40% - Ênfase3 4 3 4 2" xfId="21392"/>
    <cellStyle name="40% - Ênfase3 4 3 4 2 2" xfId="49834"/>
    <cellStyle name="40% - Ênfase3 4 3 4 3" xfId="33481"/>
    <cellStyle name="40% - Ênfase3 4 3 4 4" xfId="41557"/>
    <cellStyle name="40% - Ênfase3 4 3 5" xfId="15332"/>
    <cellStyle name="40% - Ênfase3 4 3 5 2" xfId="47785"/>
    <cellStyle name="40% - Ênfase3 4 3 6" xfId="27447"/>
    <cellStyle name="40% - Ênfase3 4 3 7" xfId="39537"/>
    <cellStyle name="40% - Ênfase3 4 3 8" xfId="3206"/>
    <cellStyle name="40% - Ênfase3 4 4" xfId="635"/>
    <cellStyle name="40% - Ênfase3 4 4 2" xfId="4748"/>
    <cellStyle name="40% - Ênfase3 4 4 2 2" xfId="10807"/>
    <cellStyle name="40% - Ênfase3 4 4 2 2 2" xfId="22927"/>
    <cellStyle name="40% - Ênfase3 4 4 2 2 3" xfId="35016"/>
    <cellStyle name="40% - Ênfase3 4 4 2 2 4" xfId="51374"/>
    <cellStyle name="40% - Ênfase3 4 4 2 3" xfId="16867"/>
    <cellStyle name="40% - Ênfase3 4 4 2 4" xfId="28957"/>
    <cellStyle name="40% - Ênfase3 4 4 2 5" xfId="43097"/>
    <cellStyle name="40% - Ênfase3 4 4 3" xfId="6773"/>
    <cellStyle name="40% - Ênfase3 4 4 3 2" xfId="12832"/>
    <cellStyle name="40% - Ênfase3 4 4 3 2 2" xfId="24952"/>
    <cellStyle name="40% - Ênfase3 4 4 3 2 3" xfId="37041"/>
    <cellStyle name="40% - Ênfase3 4 4 3 2 4" xfId="53399"/>
    <cellStyle name="40% - Ênfase3 4 4 3 3" xfId="18892"/>
    <cellStyle name="40% - Ênfase3 4 4 3 4" xfId="30982"/>
    <cellStyle name="40% - Ênfase3 4 4 3 5" xfId="45122"/>
    <cellStyle name="40% - Ênfase3 4 4 4" xfId="8777"/>
    <cellStyle name="40% - Ênfase3 4 4 4 2" xfId="20897"/>
    <cellStyle name="40% - Ênfase3 4 4 4 2 2" xfId="49329"/>
    <cellStyle name="40% - Ênfase3 4 4 4 3" xfId="32986"/>
    <cellStyle name="40% - Ênfase3 4 4 4 4" xfId="41052"/>
    <cellStyle name="40% - Ênfase3 4 4 5" xfId="14837"/>
    <cellStyle name="40% - Ênfase3 4 4 5 2" xfId="47281"/>
    <cellStyle name="40% - Ênfase3 4 4 6" xfId="26952"/>
    <cellStyle name="40% - Ênfase3 4 4 7" xfId="39042"/>
    <cellStyle name="40% - Ênfase3 4 4 8" xfId="2700"/>
    <cellStyle name="40% - Ênfase3 4 5" xfId="1689"/>
    <cellStyle name="40% - Ênfase3 4 5 2" xfId="5781"/>
    <cellStyle name="40% - Ênfase3 4 5 2 2" xfId="11840"/>
    <cellStyle name="40% - Ênfase3 4 5 2 2 2" xfId="23960"/>
    <cellStyle name="40% - Ênfase3 4 5 2 2 3" xfId="36049"/>
    <cellStyle name="40% - Ênfase3 4 5 2 2 4" xfId="52407"/>
    <cellStyle name="40% - Ênfase3 4 5 2 3" xfId="17900"/>
    <cellStyle name="40% - Ênfase3 4 5 2 4" xfId="29990"/>
    <cellStyle name="40% - Ênfase3 4 5 2 5" xfId="44130"/>
    <cellStyle name="40% - Ênfase3 4 5 3" xfId="7781"/>
    <cellStyle name="40% - Ênfase3 4 5 3 2" xfId="13840"/>
    <cellStyle name="40% - Ênfase3 4 5 3 2 2" xfId="25960"/>
    <cellStyle name="40% - Ênfase3 4 5 3 2 3" xfId="38049"/>
    <cellStyle name="40% - Ênfase3 4 5 3 2 4" xfId="54407"/>
    <cellStyle name="40% - Ênfase3 4 5 3 3" xfId="19900"/>
    <cellStyle name="40% - Ênfase3 4 5 3 4" xfId="31990"/>
    <cellStyle name="40% - Ênfase3 4 5 3 5" xfId="46130"/>
    <cellStyle name="40% - Ênfase3 4 5 4" xfId="9810"/>
    <cellStyle name="40% - Ênfase3 4 5 4 2" xfId="21930"/>
    <cellStyle name="40% - Ênfase3 4 5 4 2 2" xfId="50373"/>
    <cellStyle name="40% - Ênfase3 4 5 4 3" xfId="34019"/>
    <cellStyle name="40% - Ênfase3 4 5 4 4" xfId="42096"/>
    <cellStyle name="40% - Ênfase3 4 5 5" xfId="15870"/>
    <cellStyle name="40% - Ênfase3 4 5 5 2" xfId="48324"/>
    <cellStyle name="40% - Ênfase3 4 5 6" xfId="27960"/>
    <cellStyle name="40% - Ênfase3 4 5 7" xfId="40050"/>
    <cellStyle name="40% - Ênfase3 4 5 8" xfId="3747"/>
    <cellStyle name="40% - Ênfase3 4 6" xfId="4244"/>
    <cellStyle name="40% - Ênfase3 4 6 2" xfId="10304"/>
    <cellStyle name="40% - Ênfase3 4 6 2 2" xfId="22424"/>
    <cellStyle name="40% - Ênfase3 4 6 2 3" xfId="34513"/>
    <cellStyle name="40% - Ênfase3 4 6 2 4" xfId="50870"/>
    <cellStyle name="40% - Ênfase3 4 6 3" xfId="16364"/>
    <cellStyle name="40% - Ênfase3 4 6 4" xfId="28454"/>
    <cellStyle name="40% - Ênfase3 4 6 5" xfId="42593"/>
    <cellStyle name="40% - Ênfase3 4 7" xfId="6275"/>
    <cellStyle name="40% - Ênfase3 4 7 2" xfId="12334"/>
    <cellStyle name="40% - Ênfase3 4 7 2 2" xfId="24454"/>
    <cellStyle name="40% - Ênfase3 4 7 2 3" xfId="36543"/>
    <cellStyle name="40% - Ênfase3 4 7 2 4" xfId="52901"/>
    <cellStyle name="40% - Ênfase3 4 7 3" xfId="18394"/>
    <cellStyle name="40% - Ênfase3 4 7 4" xfId="30484"/>
    <cellStyle name="40% - Ênfase3 4 7 5" xfId="44624"/>
    <cellStyle name="40% - Ênfase3 4 8" xfId="8274"/>
    <cellStyle name="40% - Ênfase3 4 8 2" xfId="20394"/>
    <cellStyle name="40% - Ênfase3 4 8 2 2" xfId="48820"/>
    <cellStyle name="40% - Ênfase3 4 8 3" xfId="32483"/>
    <cellStyle name="40% - Ênfase3 4 8 4" xfId="40543"/>
    <cellStyle name="40% - Ênfase3 4 9" xfId="14334"/>
    <cellStyle name="40% - Ênfase3 4 9 2" xfId="46775"/>
    <cellStyle name="40% - Ênfase3 5" xfId="87"/>
    <cellStyle name="40% - Ênfase3 5 10" xfId="26494"/>
    <cellStyle name="40% - Ênfase3 5 11" xfId="38584"/>
    <cellStyle name="40% - Ênfase3 5 12" xfId="2234"/>
    <cellStyle name="40% - Ênfase3 5 2" xfId="91"/>
    <cellStyle name="40% - Ênfase3 5 2 10" xfId="38588"/>
    <cellStyle name="40% - Ênfase3 5 2 11" xfId="2238"/>
    <cellStyle name="40% - Ênfase3 5 2 2" xfId="1190"/>
    <cellStyle name="40% - Ênfase3 5 2 2 2" xfId="5288"/>
    <cellStyle name="40% - Ênfase3 5 2 2 2 2" xfId="11347"/>
    <cellStyle name="40% - Ênfase3 5 2 2 2 2 2" xfId="23467"/>
    <cellStyle name="40% - Ênfase3 5 2 2 2 2 3" xfId="35556"/>
    <cellStyle name="40% - Ênfase3 5 2 2 2 2 4" xfId="51914"/>
    <cellStyle name="40% - Ênfase3 5 2 2 2 3" xfId="17407"/>
    <cellStyle name="40% - Ênfase3 5 2 2 2 4" xfId="29497"/>
    <cellStyle name="40% - Ênfase3 5 2 2 2 5" xfId="43637"/>
    <cellStyle name="40% - Ênfase3 5 2 2 3" xfId="7313"/>
    <cellStyle name="40% - Ênfase3 5 2 2 3 2" xfId="13372"/>
    <cellStyle name="40% - Ênfase3 5 2 2 3 2 2" xfId="25492"/>
    <cellStyle name="40% - Ênfase3 5 2 2 3 2 3" xfId="37581"/>
    <cellStyle name="40% - Ênfase3 5 2 2 3 2 4" xfId="53939"/>
    <cellStyle name="40% - Ênfase3 5 2 2 3 3" xfId="19432"/>
    <cellStyle name="40% - Ênfase3 5 2 2 3 4" xfId="31522"/>
    <cellStyle name="40% - Ênfase3 5 2 2 3 5" xfId="45662"/>
    <cellStyle name="40% - Ênfase3 5 2 2 4" xfId="9317"/>
    <cellStyle name="40% - Ênfase3 5 2 2 4 2" xfId="21437"/>
    <cellStyle name="40% - Ênfase3 5 2 2 4 2 2" xfId="49879"/>
    <cellStyle name="40% - Ênfase3 5 2 2 4 3" xfId="33526"/>
    <cellStyle name="40% - Ênfase3 5 2 2 4 4" xfId="41602"/>
    <cellStyle name="40% - Ênfase3 5 2 2 5" xfId="15377"/>
    <cellStyle name="40% - Ênfase3 5 2 2 5 2" xfId="47830"/>
    <cellStyle name="40% - Ênfase3 5 2 2 6" xfId="27492"/>
    <cellStyle name="40% - Ênfase3 5 2 2 7" xfId="39582"/>
    <cellStyle name="40% - Ênfase3 5 2 2 8" xfId="3252"/>
    <cellStyle name="40% - Ênfase3 5 2 3" xfId="680"/>
    <cellStyle name="40% - Ênfase3 5 2 3 2" xfId="4792"/>
    <cellStyle name="40% - Ênfase3 5 2 3 2 2" xfId="10851"/>
    <cellStyle name="40% - Ênfase3 5 2 3 2 2 2" xfId="22971"/>
    <cellStyle name="40% - Ênfase3 5 2 3 2 2 3" xfId="35060"/>
    <cellStyle name="40% - Ênfase3 5 2 3 2 2 4" xfId="51418"/>
    <cellStyle name="40% - Ênfase3 5 2 3 2 3" xfId="16911"/>
    <cellStyle name="40% - Ênfase3 5 2 3 2 4" xfId="29001"/>
    <cellStyle name="40% - Ênfase3 5 2 3 2 5" xfId="43141"/>
    <cellStyle name="40% - Ênfase3 5 2 3 3" xfId="6817"/>
    <cellStyle name="40% - Ênfase3 5 2 3 3 2" xfId="12876"/>
    <cellStyle name="40% - Ênfase3 5 2 3 3 2 2" xfId="24996"/>
    <cellStyle name="40% - Ênfase3 5 2 3 3 2 3" xfId="37085"/>
    <cellStyle name="40% - Ênfase3 5 2 3 3 2 4" xfId="53443"/>
    <cellStyle name="40% - Ênfase3 5 2 3 3 3" xfId="18936"/>
    <cellStyle name="40% - Ênfase3 5 2 3 3 4" xfId="31026"/>
    <cellStyle name="40% - Ênfase3 5 2 3 3 5" xfId="45166"/>
    <cellStyle name="40% - Ênfase3 5 2 3 4" xfId="8821"/>
    <cellStyle name="40% - Ênfase3 5 2 3 4 2" xfId="20941"/>
    <cellStyle name="40% - Ênfase3 5 2 3 4 2 2" xfId="49373"/>
    <cellStyle name="40% - Ênfase3 5 2 3 4 3" xfId="33030"/>
    <cellStyle name="40% - Ênfase3 5 2 3 4 4" xfId="41096"/>
    <cellStyle name="40% - Ênfase3 5 2 3 5" xfId="14881"/>
    <cellStyle name="40% - Ênfase3 5 2 3 5 2" xfId="47325"/>
    <cellStyle name="40% - Ênfase3 5 2 3 6" xfId="26996"/>
    <cellStyle name="40% - Ênfase3 5 2 3 7" xfId="39086"/>
    <cellStyle name="40% - Ênfase3 5 2 3 8" xfId="2745"/>
    <cellStyle name="40% - Ênfase3 5 2 4" xfId="1733"/>
    <cellStyle name="40% - Ênfase3 5 2 4 2" xfId="5825"/>
    <cellStyle name="40% - Ênfase3 5 2 4 2 2" xfId="11884"/>
    <cellStyle name="40% - Ênfase3 5 2 4 2 2 2" xfId="24004"/>
    <cellStyle name="40% - Ênfase3 5 2 4 2 2 3" xfId="36093"/>
    <cellStyle name="40% - Ênfase3 5 2 4 2 2 4" xfId="52451"/>
    <cellStyle name="40% - Ênfase3 5 2 4 2 3" xfId="17944"/>
    <cellStyle name="40% - Ênfase3 5 2 4 2 4" xfId="30034"/>
    <cellStyle name="40% - Ênfase3 5 2 4 2 5" xfId="44174"/>
    <cellStyle name="40% - Ênfase3 5 2 4 3" xfId="7825"/>
    <cellStyle name="40% - Ênfase3 5 2 4 3 2" xfId="13884"/>
    <cellStyle name="40% - Ênfase3 5 2 4 3 2 2" xfId="26004"/>
    <cellStyle name="40% - Ênfase3 5 2 4 3 2 3" xfId="38093"/>
    <cellStyle name="40% - Ênfase3 5 2 4 3 2 4" xfId="54451"/>
    <cellStyle name="40% - Ênfase3 5 2 4 3 3" xfId="19944"/>
    <cellStyle name="40% - Ênfase3 5 2 4 3 4" xfId="32034"/>
    <cellStyle name="40% - Ênfase3 5 2 4 3 5" xfId="46174"/>
    <cellStyle name="40% - Ênfase3 5 2 4 4" xfId="9854"/>
    <cellStyle name="40% - Ênfase3 5 2 4 4 2" xfId="21974"/>
    <cellStyle name="40% - Ênfase3 5 2 4 4 2 2" xfId="50417"/>
    <cellStyle name="40% - Ênfase3 5 2 4 4 3" xfId="34063"/>
    <cellStyle name="40% - Ênfase3 5 2 4 4 4" xfId="42140"/>
    <cellStyle name="40% - Ênfase3 5 2 4 5" xfId="15914"/>
    <cellStyle name="40% - Ênfase3 5 2 4 5 2" xfId="48368"/>
    <cellStyle name="40% - Ênfase3 5 2 4 6" xfId="28004"/>
    <cellStyle name="40% - Ênfase3 5 2 4 7" xfId="40094"/>
    <cellStyle name="40% - Ênfase3 5 2 4 8" xfId="3791"/>
    <cellStyle name="40% - Ênfase3 5 2 5" xfId="4288"/>
    <cellStyle name="40% - Ênfase3 5 2 5 2" xfId="10348"/>
    <cellStyle name="40% - Ênfase3 5 2 5 2 2" xfId="22468"/>
    <cellStyle name="40% - Ênfase3 5 2 5 2 3" xfId="34557"/>
    <cellStyle name="40% - Ênfase3 5 2 5 2 4" xfId="50914"/>
    <cellStyle name="40% - Ênfase3 5 2 5 3" xfId="16408"/>
    <cellStyle name="40% - Ênfase3 5 2 5 4" xfId="28498"/>
    <cellStyle name="40% - Ênfase3 5 2 5 5" xfId="42637"/>
    <cellStyle name="40% - Ênfase3 5 2 6" xfId="6319"/>
    <cellStyle name="40% - Ênfase3 5 2 6 2" xfId="12378"/>
    <cellStyle name="40% - Ênfase3 5 2 6 2 2" xfId="24498"/>
    <cellStyle name="40% - Ênfase3 5 2 6 2 3" xfId="36587"/>
    <cellStyle name="40% - Ênfase3 5 2 6 2 4" xfId="52945"/>
    <cellStyle name="40% - Ênfase3 5 2 6 3" xfId="18438"/>
    <cellStyle name="40% - Ênfase3 5 2 6 4" xfId="30528"/>
    <cellStyle name="40% - Ênfase3 5 2 6 5" xfId="44668"/>
    <cellStyle name="40% - Ênfase3 5 2 7" xfId="8318"/>
    <cellStyle name="40% - Ênfase3 5 2 7 2" xfId="20438"/>
    <cellStyle name="40% - Ênfase3 5 2 7 2 2" xfId="48865"/>
    <cellStyle name="40% - Ênfase3 5 2 7 3" xfId="32527"/>
    <cellStyle name="40% - Ênfase3 5 2 7 4" xfId="40588"/>
    <cellStyle name="40% - Ênfase3 5 2 8" xfId="14378"/>
    <cellStyle name="40% - Ênfase3 5 2 8 2" xfId="46819"/>
    <cellStyle name="40% - Ênfase3 5 2 9" xfId="26498"/>
    <cellStyle name="40% - Ênfase3 5 3" xfId="1186"/>
    <cellStyle name="40% - Ênfase3 5 3 2" xfId="5284"/>
    <cellStyle name="40% - Ênfase3 5 3 2 2" xfId="11343"/>
    <cellStyle name="40% - Ênfase3 5 3 2 2 2" xfId="23463"/>
    <cellStyle name="40% - Ênfase3 5 3 2 2 3" xfId="35552"/>
    <cellStyle name="40% - Ênfase3 5 3 2 2 4" xfId="51910"/>
    <cellStyle name="40% - Ênfase3 5 3 2 3" xfId="17403"/>
    <cellStyle name="40% - Ênfase3 5 3 2 4" xfId="29493"/>
    <cellStyle name="40% - Ênfase3 5 3 2 5" xfId="43633"/>
    <cellStyle name="40% - Ênfase3 5 3 3" xfId="7309"/>
    <cellStyle name="40% - Ênfase3 5 3 3 2" xfId="13368"/>
    <cellStyle name="40% - Ênfase3 5 3 3 2 2" xfId="25488"/>
    <cellStyle name="40% - Ênfase3 5 3 3 2 3" xfId="37577"/>
    <cellStyle name="40% - Ênfase3 5 3 3 2 4" xfId="53935"/>
    <cellStyle name="40% - Ênfase3 5 3 3 3" xfId="19428"/>
    <cellStyle name="40% - Ênfase3 5 3 3 4" xfId="31518"/>
    <cellStyle name="40% - Ênfase3 5 3 3 5" xfId="45658"/>
    <cellStyle name="40% - Ênfase3 5 3 4" xfId="9313"/>
    <cellStyle name="40% - Ênfase3 5 3 4 2" xfId="21433"/>
    <cellStyle name="40% - Ênfase3 5 3 4 2 2" xfId="49875"/>
    <cellStyle name="40% - Ênfase3 5 3 4 3" xfId="33522"/>
    <cellStyle name="40% - Ênfase3 5 3 4 4" xfId="41598"/>
    <cellStyle name="40% - Ênfase3 5 3 5" xfId="15373"/>
    <cellStyle name="40% - Ênfase3 5 3 5 2" xfId="47826"/>
    <cellStyle name="40% - Ênfase3 5 3 6" xfId="27488"/>
    <cellStyle name="40% - Ênfase3 5 3 7" xfId="39578"/>
    <cellStyle name="40% - Ênfase3 5 3 8" xfId="3248"/>
    <cellStyle name="40% - Ênfase3 5 4" xfId="676"/>
    <cellStyle name="40% - Ênfase3 5 4 2" xfId="4788"/>
    <cellStyle name="40% - Ênfase3 5 4 2 2" xfId="10847"/>
    <cellStyle name="40% - Ênfase3 5 4 2 2 2" xfId="22967"/>
    <cellStyle name="40% - Ênfase3 5 4 2 2 3" xfId="35056"/>
    <cellStyle name="40% - Ênfase3 5 4 2 2 4" xfId="51414"/>
    <cellStyle name="40% - Ênfase3 5 4 2 3" xfId="16907"/>
    <cellStyle name="40% - Ênfase3 5 4 2 4" xfId="28997"/>
    <cellStyle name="40% - Ênfase3 5 4 2 5" xfId="43137"/>
    <cellStyle name="40% - Ênfase3 5 4 3" xfId="6813"/>
    <cellStyle name="40% - Ênfase3 5 4 3 2" xfId="12872"/>
    <cellStyle name="40% - Ênfase3 5 4 3 2 2" xfId="24992"/>
    <cellStyle name="40% - Ênfase3 5 4 3 2 3" xfId="37081"/>
    <cellStyle name="40% - Ênfase3 5 4 3 2 4" xfId="53439"/>
    <cellStyle name="40% - Ênfase3 5 4 3 3" xfId="18932"/>
    <cellStyle name="40% - Ênfase3 5 4 3 4" xfId="31022"/>
    <cellStyle name="40% - Ênfase3 5 4 3 5" xfId="45162"/>
    <cellStyle name="40% - Ênfase3 5 4 4" xfId="8817"/>
    <cellStyle name="40% - Ênfase3 5 4 4 2" xfId="20937"/>
    <cellStyle name="40% - Ênfase3 5 4 4 2 2" xfId="49369"/>
    <cellStyle name="40% - Ênfase3 5 4 4 3" xfId="33026"/>
    <cellStyle name="40% - Ênfase3 5 4 4 4" xfId="41092"/>
    <cellStyle name="40% - Ênfase3 5 4 5" xfId="14877"/>
    <cellStyle name="40% - Ênfase3 5 4 5 2" xfId="47321"/>
    <cellStyle name="40% - Ênfase3 5 4 6" xfId="26992"/>
    <cellStyle name="40% - Ênfase3 5 4 7" xfId="39082"/>
    <cellStyle name="40% - Ênfase3 5 4 8" xfId="2741"/>
    <cellStyle name="40% - Ênfase3 5 5" xfId="1729"/>
    <cellStyle name="40% - Ênfase3 5 5 2" xfId="5821"/>
    <cellStyle name="40% - Ênfase3 5 5 2 2" xfId="11880"/>
    <cellStyle name="40% - Ênfase3 5 5 2 2 2" xfId="24000"/>
    <cellStyle name="40% - Ênfase3 5 5 2 2 3" xfId="36089"/>
    <cellStyle name="40% - Ênfase3 5 5 2 2 4" xfId="52447"/>
    <cellStyle name="40% - Ênfase3 5 5 2 3" xfId="17940"/>
    <cellStyle name="40% - Ênfase3 5 5 2 4" xfId="30030"/>
    <cellStyle name="40% - Ênfase3 5 5 2 5" xfId="44170"/>
    <cellStyle name="40% - Ênfase3 5 5 3" xfId="7821"/>
    <cellStyle name="40% - Ênfase3 5 5 3 2" xfId="13880"/>
    <cellStyle name="40% - Ênfase3 5 5 3 2 2" xfId="26000"/>
    <cellStyle name="40% - Ênfase3 5 5 3 2 3" xfId="38089"/>
    <cellStyle name="40% - Ênfase3 5 5 3 2 4" xfId="54447"/>
    <cellStyle name="40% - Ênfase3 5 5 3 3" xfId="19940"/>
    <cellStyle name="40% - Ênfase3 5 5 3 4" xfId="32030"/>
    <cellStyle name="40% - Ênfase3 5 5 3 5" xfId="46170"/>
    <cellStyle name="40% - Ênfase3 5 5 4" xfId="9850"/>
    <cellStyle name="40% - Ênfase3 5 5 4 2" xfId="21970"/>
    <cellStyle name="40% - Ênfase3 5 5 4 2 2" xfId="50413"/>
    <cellStyle name="40% - Ênfase3 5 5 4 3" xfId="34059"/>
    <cellStyle name="40% - Ênfase3 5 5 4 4" xfId="42136"/>
    <cellStyle name="40% - Ênfase3 5 5 5" xfId="15910"/>
    <cellStyle name="40% - Ênfase3 5 5 5 2" xfId="48364"/>
    <cellStyle name="40% - Ênfase3 5 5 6" xfId="28000"/>
    <cellStyle name="40% - Ênfase3 5 5 7" xfId="40090"/>
    <cellStyle name="40% - Ênfase3 5 5 8" xfId="3787"/>
    <cellStyle name="40% - Ênfase3 5 6" xfId="4284"/>
    <cellStyle name="40% - Ênfase3 5 6 2" xfId="10344"/>
    <cellStyle name="40% - Ênfase3 5 6 2 2" xfId="22464"/>
    <cellStyle name="40% - Ênfase3 5 6 2 3" xfId="34553"/>
    <cellStyle name="40% - Ênfase3 5 6 2 4" xfId="50910"/>
    <cellStyle name="40% - Ênfase3 5 6 3" xfId="16404"/>
    <cellStyle name="40% - Ênfase3 5 6 4" xfId="28494"/>
    <cellStyle name="40% - Ênfase3 5 6 5" xfId="42633"/>
    <cellStyle name="40% - Ênfase3 5 7" xfId="6315"/>
    <cellStyle name="40% - Ênfase3 5 7 2" xfId="12374"/>
    <cellStyle name="40% - Ênfase3 5 7 2 2" xfId="24494"/>
    <cellStyle name="40% - Ênfase3 5 7 2 3" xfId="36583"/>
    <cellStyle name="40% - Ênfase3 5 7 2 4" xfId="52941"/>
    <cellStyle name="40% - Ênfase3 5 7 3" xfId="18434"/>
    <cellStyle name="40% - Ênfase3 5 7 4" xfId="30524"/>
    <cellStyle name="40% - Ênfase3 5 7 5" xfId="44664"/>
    <cellStyle name="40% - Ênfase3 5 8" xfId="8314"/>
    <cellStyle name="40% - Ênfase3 5 8 2" xfId="20434"/>
    <cellStyle name="40% - Ênfase3 5 8 2 2" xfId="48861"/>
    <cellStyle name="40% - Ênfase3 5 8 3" xfId="32523"/>
    <cellStyle name="40% - Ênfase3 5 8 4" xfId="40584"/>
    <cellStyle name="40% - Ênfase3 5 9" xfId="14374"/>
    <cellStyle name="40% - Ênfase3 5 9 2" xfId="46815"/>
    <cellStyle name="40% - Ênfase3 6" xfId="398"/>
    <cellStyle name="40% - Ênfase3 6 10" xfId="26781"/>
    <cellStyle name="40% - Ênfase3 6 11" xfId="38871"/>
    <cellStyle name="40% - Ênfase3 6 12" xfId="2523"/>
    <cellStyle name="40% - Ênfase3 6 2" xfId="400"/>
    <cellStyle name="40% - Ênfase3 6 2 10" xfId="38873"/>
    <cellStyle name="40% - Ênfase3 6 2 11" xfId="2525"/>
    <cellStyle name="40% - Ênfase3 6 2 2" xfId="1477"/>
    <cellStyle name="40% - Ênfase3 6 2 2 2" xfId="5574"/>
    <cellStyle name="40% - Ênfase3 6 2 2 2 2" xfId="11633"/>
    <cellStyle name="40% - Ênfase3 6 2 2 2 2 2" xfId="23753"/>
    <cellStyle name="40% - Ênfase3 6 2 2 2 2 3" xfId="35842"/>
    <cellStyle name="40% - Ênfase3 6 2 2 2 2 4" xfId="52200"/>
    <cellStyle name="40% - Ênfase3 6 2 2 2 3" xfId="17693"/>
    <cellStyle name="40% - Ênfase3 6 2 2 2 4" xfId="29783"/>
    <cellStyle name="40% - Ênfase3 6 2 2 2 5" xfId="43923"/>
    <cellStyle name="40% - Ênfase3 6 2 2 3" xfId="7598"/>
    <cellStyle name="40% - Ênfase3 6 2 2 3 2" xfId="13657"/>
    <cellStyle name="40% - Ênfase3 6 2 2 3 2 2" xfId="25777"/>
    <cellStyle name="40% - Ênfase3 6 2 2 3 2 3" xfId="37866"/>
    <cellStyle name="40% - Ênfase3 6 2 2 3 2 4" xfId="54224"/>
    <cellStyle name="40% - Ênfase3 6 2 2 3 3" xfId="19717"/>
    <cellStyle name="40% - Ênfase3 6 2 2 3 4" xfId="31807"/>
    <cellStyle name="40% - Ênfase3 6 2 2 3 5" xfId="45947"/>
    <cellStyle name="40% - Ênfase3 6 2 2 4" xfId="9603"/>
    <cellStyle name="40% - Ênfase3 6 2 2 4 2" xfId="21723"/>
    <cellStyle name="40% - Ênfase3 6 2 2 4 2 2" xfId="50166"/>
    <cellStyle name="40% - Ênfase3 6 2 2 4 3" xfId="33812"/>
    <cellStyle name="40% - Ênfase3 6 2 2 4 4" xfId="41889"/>
    <cellStyle name="40% - Ênfase3 6 2 2 5" xfId="15663"/>
    <cellStyle name="40% - Ênfase3 6 2 2 5 2" xfId="48117"/>
    <cellStyle name="40% - Ênfase3 6 2 2 6" xfId="27777"/>
    <cellStyle name="40% - Ênfase3 6 2 2 7" xfId="39867"/>
    <cellStyle name="40% - Ênfase3 6 2 2 8" xfId="3539"/>
    <cellStyle name="40% - Ênfase3 6 2 3" xfId="967"/>
    <cellStyle name="40% - Ênfase3 6 2 3 2" xfId="5077"/>
    <cellStyle name="40% - Ênfase3 6 2 3 2 2" xfId="11136"/>
    <cellStyle name="40% - Ênfase3 6 2 3 2 2 2" xfId="23256"/>
    <cellStyle name="40% - Ênfase3 6 2 3 2 2 3" xfId="35345"/>
    <cellStyle name="40% - Ênfase3 6 2 3 2 2 4" xfId="51703"/>
    <cellStyle name="40% - Ênfase3 6 2 3 2 3" xfId="17196"/>
    <cellStyle name="40% - Ênfase3 6 2 3 2 4" xfId="29286"/>
    <cellStyle name="40% - Ênfase3 6 2 3 2 5" xfId="43426"/>
    <cellStyle name="40% - Ênfase3 6 2 3 3" xfId="7102"/>
    <cellStyle name="40% - Ênfase3 6 2 3 3 2" xfId="13161"/>
    <cellStyle name="40% - Ênfase3 6 2 3 3 2 2" xfId="25281"/>
    <cellStyle name="40% - Ênfase3 6 2 3 3 2 3" xfId="37370"/>
    <cellStyle name="40% - Ênfase3 6 2 3 3 2 4" xfId="53728"/>
    <cellStyle name="40% - Ênfase3 6 2 3 3 3" xfId="19221"/>
    <cellStyle name="40% - Ênfase3 6 2 3 3 4" xfId="31311"/>
    <cellStyle name="40% - Ênfase3 6 2 3 3 5" xfId="45451"/>
    <cellStyle name="40% - Ênfase3 6 2 3 4" xfId="9106"/>
    <cellStyle name="40% - Ênfase3 6 2 3 4 2" xfId="21226"/>
    <cellStyle name="40% - Ênfase3 6 2 3 4 2 2" xfId="49660"/>
    <cellStyle name="40% - Ênfase3 6 2 3 4 3" xfId="33315"/>
    <cellStyle name="40% - Ênfase3 6 2 3 4 4" xfId="41383"/>
    <cellStyle name="40% - Ênfase3 6 2 3 5" xfId="15166"/>
    <cellStyle name="40% - Ênfase3 6 2 3 5 2" xfId="47612"/>
    <cellStyle name="40% - Ênfase3 6 2 3 6" xfId="27281"/>
    <cellStyle name="40% - Ênfase3 6 2 3 7" xfId="39371"/>
    <cellStyle name="40% - Ênfase3 6 2 3 8" xfId="3032"/>
    <cellStyle name="40% - Ênfase3 6 2 4" xfId="2019"/>
    <cellStyle name="40% - Ênfase3 6 2 4 2" xfId="6110"/>
    <cellStyle name="40% - Ênfase3 6 2 4 2 2" xfId="12169"/>
    <cellStyle name="40% - Ênfase3 6 2 4 2 2 2" xfId="24289"/>
    <cellStyle name="40% - Ênfase3 6 2 4 2 2 3" xfId="36378"/>
    <cellStyle name="40% - Ênfase3 6 2 4 2 2 4" xfId="52736"/>
    <cellStyle name="40% - Ênfase3 6 2 4 2 3" xfId="18229"/>
    <cellStyle name="40% - Ênfase3 6 2 4 2 4" xfId="30319"/>
    <cellStyle name="40% - Ênfase3 6 2 4 2 5" xfId="44459"/>
    <cellStyle name="40% - Ênfase3 6 2 4 3" xfId="8110"/>
    <cellStyle name="40% - Ênfase3 6 2 4 3 2" xfId="14169"/>
    <cellStyle name="40% - Ênfase3 6 2 4 3 2 2" xfId="26289"/>
    <cellStyle name="40% - Ênfase3 6 2 4 3 2 3" xfId="38378"/>
    <cellStyle name="40% - Ênfase3 6 2 4 3 2 4" xfId="54736"/>
    <cellStyle name="40% - Ênfase3 6 2 4 3 3" xfId="20229"/>
    <cellStyle name="40% - Ênfase3 6 2 4 3 4" xfId="32319"/>
    <cellStyle name="40% - Ênfase3 6 2 4 3 5" xfId="46459"/>
    <cellStyle name="40% - Ênfase3 6 2 4 4" xfId="10139"/>
    <cellStyle name="40% - Ênfase3 6 2 4 4 2" xfId="22259"/>
    <cellStyle name="40% - Ênfase3 6 2 4 4 2 2" xfId="50703"/>
    <cellStyle name="40% - Ênfase3 6 2 4 4 3" xfId="34348"/>
    <cellStyle name="40% - Ênfase3 6 2 4 4 4" xfId="42426"/>
    <cellStyle name="40% - Ênfase3 6 2 4 5" xfId="16199"/>
    <cellStyle name="40% - Ênfase3 6 2 4 5 2" xfId="48654"/>
    <cellStyle name="40% - Ênfase3 6 2 4 6" xfId="28289"/>
    <cellStyle name="40% - Ênfase3 6 2 4 7" xfId="40379"/>
    <cellStyle name="40% - Ênfase3 6 2 4 8" xfId="4077"/>
    <cellStyle name="40% - Ênfase3 6 2 5" xfId="4574"/>
    <cellStyle name="40% - Ênfase3 6 2 5 2" xfId="10634"/>
    <cellStyle name="40% - Ênfase3 6 2 5 2 2" xfId="22754"/>
    <cellStyle name="40% - Ênfase3 6 2 5 2 3" xfId="34843"/>
    <cellStyle name="40% - Ênfase3 6 2 5 2 4" xfId="51200"/>
    <cellStyle name="40% - Ênfase3 6 2 5 3" xfId="16694"/>
    <cellStyle name="40% - Ênfase3 6 2 5 4" xfId="28784"/>
    <cellStyle name="40% - Ênfase3 6 2 5 5" xfId="42923"/>
    <cellStyle name="40% - Ênfase3 6 2 6" xfId="6604"/>
    <cellStyle name="40% - Ênfase3 6 2 6 2" xfId="12663"/>
    <cellStyle name="40% - Ênfase3 6 2 6 2 2" xfId="24783"/>
    <cellStyle name="40% - Ênfase3 6 2 6 2 3" xfId="36872"/>
    <cellStyle name="40% - Ênfase3 6 2 6 2 4" xfId="53230"/>
    <cellStyle name="40% - Ênfase3 6 2 6 3" xfId="18723"/>
    <cellStyle name="40% - Ênfase3 6 2 6 4" xfId="30813"/>
    <cellStyle name="40% - Ênfase3 6 2 6 5" xfId="44953"/>
    <cellStyle name="40% - Ênfase3 6 2 7" xfId="8604"/>
    <cellStyle name="40% - Ênfase3 6 2 7 2" xfId="20724"/>
    <cellStyle name="40% - Ênfase3 6 2 7 2 2" xfId="49153"/>
    <cellStyle name="40% - Ênfase3 6 2 7 3" xfId="32813"/>
    <cellStyle name="40% - Ênfase3 6 2 7 4" xfId="40876"/>
    <cellStyle name="40% - Ênfase3 6 2 8" xfId="14664"/>
    <cellStyle name="40% - Ênfase3 6 2 8 2" xfId="47106"/>
    <cellStyle name="40% - Ênfase3 6 2 9" xfId="26783"/>
    <cellStyle name="40% - Ênfase3 6 3" xfId="1475"/>
    <cellStyle name="40% - Ênfase3 6 3 2" xfId="5572"/>
    <cellStyle name="40% - Ênfase3 6 3 2 2" xfId="11631"/>
    <cellStyle name="40% - Ênfase3 6 3 2 2 2" xfId="23751"/>
    <cellStyle name="40% - Ênfase3 6 3 2 2 3" xfId="35840"/>
    <cellStyle name="40% - Ênfase3 6 3 2 2 4" xfId="52198"/>
    <cellStyle name="40% - Ênfase3 6 3 2 3" xfId="17691"/>
    <cellStyle name="40% - Ênfase3 6 3 2 4" xfId="29781"/>
    <cellStyle name="40% - Ênfase3 6 3 2 5" xfId="43921"/>
    <cellStyle name="40% - Ênfase3 6 3 3" xfId="7596"/>
    <cellStyle name="40% - Ênfase3 6 3 3 2" xfId="13655"/>
    <cellStyle name="40% - Ênfase3 6 3 3 2 2" xfId="25775"/>
    <cellStyle name="40% - Ênfase3 6 3 3 2 3" xfId="37864"/>
    <cellStyle name="40% - Ênfase3 6 3 3 2 4" xfId="54222"/>
    <cellStyle name="40% - Ênfase3 6 3 3 3" xfId="19715"/>
    <cellStyle name="40% - Ênfase3 6 3 3 4" xfId="31805"/>
    <cellStyle name="40% - Ênfase3 6 3 3 5" xfId="45945"/>
    <cellStyle name="40% - Ênfase3 6 3 4" xfId="9601"/>
    <cellStyle name="40% - Ênfase3 6 3 4 2" xfId="21721"/>
    <cellStyle name="40% - Ênfase3 6 3 4 2 2" xfId="50164"/>
    <cellStyle name="40% - Ênfase3 6 3 4 3" xfId="33810"/>
    <cellStyle name="40% - Ênfase3 6 3 4 4" xfId="41887"/>
    <cellStyle name="40% - Ênfase3 6 3 5" xfId="15661"/>
    <cellStyle name="40% - Ênfase3 6 3 5 2" xfId="48115"/>
    <cellStyle name="40% - Ênfase3 6 3 6" xfId="27775"/>
    <cellStyle name="40% - Ênfase3 6 3 7" xfId="39865"/>
    <cellStyle name="40% - Ênfase3 6 3 8" xfId="3537"/>
    <cellStyle name="40% - Ênfase3 6 4" xfId="965"/>
    <cellStyle name="40% - Ênfase3 6 4 2" xfId="5075"/>
    <cellStyle name="40% - Ênfase3 6 4 2 2" xfId="11134"/>
    <cellStyle name="40% - Ênfase3 6 4 2 2 2" xfId="23254"/>
    <cellStyle name="40% - Ênfase3 6 4 2 2 3" xfId="35343"/>
    <cellStyle name="40% - Ênfase3 6 4 2 2 4" xfId="51701"/>
    <cellStyle name="40% - Ênfase3 6 4 2 3" xfId="17194"/>
    <cellStyle name="40% - Ênfase3 6 4 2 4" xfId="29284"/>
    <cellStyle name="40% - Ênfase3 6 4 2 5" xfId="43424"/>
    <cellStyle name="40% - Ênfase3 6 4 3" xfId="7100"/>
    <cellStyle name="40% - Ênfase3 6 4 3 2" xfId="13159"/>
    <cellStyle name="40% - Ênfase3 6 4 3 2 2" xfId="25279"/>
    <cellStyle name="40% - Ênfase3 6 4 3 2 3" xfId="37368"/>
    <cellStyle name="40% - Ênfase3 6 4 3 2 4" xfId="53726"/>
    <cellStyle name="40% - Ênfase3 6 4 3 3" xfId="19219"/>
    <cellStyle name="40% - Ênfase3 6 4 3 4" xfId="31309"/>
    <cellStyle name="40% - Ênfase3 6 4 3 5" xfId="45449"/>
    <cellStyle name="40% - Ênfase3 6 4 4" xfId="9104"/>
    <cellStyle name="40% - Ênfase3 6 4 4 2" xfId="21224"/>
    <cellStyle name="40% - Ênfase3 6 4 4 2 2" xfId="49658"/>
    <cellStyle name="40% - Ênfase3 6 4 4 3" xfId="33313"/>
    <cellStyle name="40% - Ênfase3 6 4 4 4" xfId="41381"/>
    <cellStyle name="40% - Ênfase3 6 4 5" xfId="15164"/>
    <cellStyle name="40% - Ênfase3 6 4 5 2" xfId="47610"/>
    <cellStyle name="40% - Ênfase3 6 4 6" xfId="27279"/>
    <cellStyle name="40% - Ênfase3 6 4 7" xfId="39369"/>
    <cellStyle name="40% - Ênfase3 6 4 8" xfId="3030"/>
    <cellStyle name="40% - Ênfase3 6 5" xfId="2017"/>
    <cellStyle name="40% - Ênfase3 6 5 2" xfId="6108"/>
    <cellStyle name="40% - Ênfase3 6 5 2 2" xfId="12167"/>
    <cellStyle name="40% - Ênfase3 6 5 2 2 2" xfId="24287"/>
    <cellStyle name="40% - Ênfase3 6 5 2 2 3" xfId="36376"/>
    <cellStyle name="40% - Ênfase3 6 5 2 2 4" xfId="52734"/>
    <cellStyle name="40% - Ênfase3 6 5 2 3" xfId="18227"/>
    <cellStyle name="40% - Ênfase3 6 5 2 4" xfId="30317"/>
    <cellStyle name="40% - Ênfase3 6 5 2 5" xfId="44457"/>
    <cellStyle name="40% - Ênfase3 6 5 3" xfId="8108"/>
    <cellStyle name="40% - Ênfase3 6 5 3 2" xfId="14167"/>
    <cellStyle name="40% - Ênfase3 6 5 3 2 2" xfId="26287"/>
    <cellStyle name="40% - Ênfase3 6 5 3 2 3" xfId="38376"/>
    <cellStyle name="40% - Ênfase3 6 5 3 2 4" xfId="54734"/>
    <cellStyle name="40% - Ênfase3 6 5 3 3" xfId="20227"/>
    <cellStyle name="40% - Ênfase3 6 5 3 4" xfId="32317"/>
    <cellStyle name="40% - Ênfase3 6 5 3 5" xfId="46457"/>
    <cellStyle name="40% - Ênfase3 6 5 4" xfId="10137"/>
    <cellStyle name="40% - Ênfase3 6 5 4 2" xfId="22257"/>
    <cellStyle name="40% - Ênfase3 6 5 4 2 2" xfId="50701"/>
    <cellStyle name="40% - Ênfase3 6 5 4 3" xfId="34346"/>
    <cellStyle name="40% - Ênfase3 6 5 4 4" xfId="42424"/>
    <cellStyle name="40% - Ênfase3 6 5 5" xfId="16197"/>
    <cellStyle name="40% - Ênfase3 6 5 5 2" xfId="48652"/>
    <cellStyle name="40% - Ênfase3 6 5 6" xfId="28287"/>
    <cellStyle name="40% - Ênfase3 6 5 7" xfId="40377"/>
    <cellStyle name="40% - Ênfase3 6 5 8" xfId="4075"/>
    <cellStyle name="40% - Ênfase3 6 6" xfId="4572"/>
    <cellStyle name="40% - Ênfase3 6 6 2" xfId="10632"/>
    <cellStyle name="40% - Ênfase3 6 6 2 2" xfId="22752"/>
    <cellStyle name="40% - Ênfase3 6 6 2 3" xfId="34841"/>
    <cellStyle name="40% - Ênfase3 6 6 2 4" xfId="51198"/>
    <cellStyle name="40% - Ênfase3 6 6 3" xfId="16692"/>
    <cellStyle name="40% - Ênfase3 6 6 4" xfId="28782"/>
    <cellStyle name="40% - Ênfase3 6 6 5" xfId="42921"/>
    <cellStyle name="40% - Ênfase3 6 7" xfId="6602"/>
    <cellStyle name="40% - Ênfase3 6 7 2" xfId="12661"/>
    <cellStyle name="40% - Ênfase3 6 7 2 2" xfId="24781"/>
    <cellStyle name="40% - Ênfase3 6 7 2 3" xfId="36870"/>
    <cellStyle name="40% - Ênfase3 6 7 2 4" xfId="53228"/>
    <cellStyle name="40% - Ênfase3 6 7 3" xfId="18721"/>
    <cellStyle name="40% - Ênfase3 6 7 4" xfId="30811"/>
    <cellStyle name="40% - Ênfase3 6 7 5" xfId="44951"/>
    <cellStyle name="40% - Ênfase3 6 8" xfId="8602"/>
    <cellStyle name="40% - Ênfase3 6 8 2" xfId="20722"/>
    <cellStyle name="40% - Ênfase3 6 8 2 2" xfId="49151"/>
    <cellStyle name="40% - Ênfase3 6 8 3" xfId="32811"/>
    <cellStyle name="40% - Ênfase3 6 8 4" xfId="40874"/>
    <cellStyle name="40% - Ênfase3 6 9" xfId="14662"/>
    <cellStyle name="40% - Ênfase3 6 9 2" xfId="47104"/>
    <cellStyle name="40% - Ênfase3 7" xfId="402"/>
    <cellStyle name="40% - Ênfase3 7 10" xfId="26784"/>
    <cellStyle name="40% - Ênfase3 7 11" xfId="38874"/>
    <cellStyle name="40% - Ênfase3 7 12" xfId="2526"/>
    <cellStyle name="40% - Ênfase3 7 2" xfId="21"/>
    <cellStyle name="40% - Ênfase3 7 2 10" xfId="38527"/>
    <cellStyle name="40% - Ênfase3 7 2 11" xfId="2176"/>
    <cellStyle name="40% - Ênfase3 7 2 2" xfId="1126"/>
    <cellStyle name="40% - Ênfase3 7 2 2 2" xfId="5225"/>
    <cellStyle name="40% - Ênfase3 7 2 2 2 2" xfId="11284"/>
    <cellStyle name="40% - Ênfase3 7 2 2 2 2 2" xfId="23404"/>
    <cellStyle name="40% - Ênfase3 7 2 2 2 2 3" xfId="35493"/>
    <cellStyle name="40% - Ênfase3 7 2 2 2 2 4" xfId="51851"/>
    <cellStyle name="40% - Ênfase3 7 2 2 2 3" xfId="17344"/>
    <cellStyle name="40% - Ênfase3 7 2 2 2 4" xfId="29434"/>
    <cellStyle name="40% - Ênfase3 7 2 2 2 5" xfId="43574"/>
    <cellStyle name="40% - Ênfase3 7 2 2 3" xfId="7250"/>
    <cellStyle name="40% - Ênfase3 7 2 2 3 2" xfId="13309"/>
    <cellStyle name="40% - Ênfase3 7 2 2 3 2 2" xfId="25429"/>
    <cellStyle name="40% - Ênfase3 7 2 2 3 2 3" xfId="37518"/>
    <cellStyle name="40% - Ênfase3 7 2 2 3 2 4" xfId="53876"/>
    <cellStyle name="40% - Ênfase3 7 2 2 3 3" xfId="19369"/>
    <cellStyle name="40% - Ênfase3 7 2 2 3 4" xfId="31459"/>
    <cellStyle name="40% - Ênfase3 7 2 2 3 5" xfId="45599"/>
    <cellStyle name="40% - Ênfase3 7 2 2 4" xfId="9254"/>
    <cellStyle name="40% - Ênfase3 7 2 2 4 2" xfId="21374"/>
    <cellStyle name="40% - Ênfase3 7 2 2 4 2 2" xfId="49816"/>
    <cellStyle name="40% - Ênfase3 7 2 2 4 3" xfId="33463"/>
    <cellStyle name="40% - Ênfase3 7 2 2 4 4" xfId="41539"/>
    <cellStyle name="40% - Ênfase3 7 2 2 5" xfId="15314"/>
    <cellStyle name="40% - Ênfase3 7 2 2 5 2" xfId="47767"/>
    <cellStyle name="40% - Ênfase3 7 2 2 6" xfId="27429"/>
    <cellStyle name="40% - Ênfase3 7 2 2 7" xfId="39519"/>
    <cellStyle name="40% - Ênfase3 7 2 2 8" xfId="3188"/>
    <cellStyle name="40% - Ênfase3 7 2 3" xfId="618"/>
    <cellStyle name="40% - Ênfase3 7 2 3 2" xfId="4731"/>
    <cellStyle name="40% - Ênfase3 7 2 3 2 2" xfId="10790"/>
    <cellStyle name="40% - Ênfase3 7 2 3 2 2 2" xfId="22910"/>
    <cellStyle name="40% - Ênfase3 7 2 3 2 2 3" xfId="34999"/>
    <cellStyle name="40% - Ênfase3 7 2 3 2 2 4" xfId="51357"/>
    <cellStyle name="40% - Ênfase3 7 2 3 2 3" xfId="16850"/>
    <cellStyle name="40% - Ênfase3 7 2 3 2 4" xfId="28940"/>
    <cellStyle name="40% - Ênfase3 7 2 3 2 5" xfId="43080"/>
    <cellStyle name="40% - Ênfase3 7 2 3 3" xfId="6756"/>
    <cellStyle name="40% - Ênfase3 7 2 3 3 2" xfId="12815"/>
    <cellStyle name="40% - Ênfase3 7 2 3 3 2 2" xfId="24935"/>
    <cellStyle name="40% - Ênfase3 7 2 3 3 2 3" xfId="37024"/>
    <cellStyle name="40% - Ênfase3 7 2 3 3 2 4" xfId="53382"/>
    <cellStyle name="40% - Ênfase3 7 2 3 3 3" xfId="18875"/>
    <cellStyle name="40% - Ênfase3 7 2 3 3 4" xfId="30965"/>
    <cellStyle name="40% - Ênfase3 7 2 3 3 5" xfId="45105"/>
    <cellStyle name="40% - Ênfase3 7 2 3 4" xfId="8760"/>
    <cellStyle name="40% - Ênfase3 7 2 3 4 2" xfId="20880"/>
    <cellStyle name="40% - Ênfase3 7 2 3 4 2 2" xfId="49312"/>
    <cellStyle name="40% - Ênfase3 7 2 3 4 3" xfId="32969"/>
    <cellStyle name="40% - Ênfase3 7 2 3 4 4" xfId="41035"/>
    <cellStyle name="40% - Ênfase3 7 2 3 5" xfId="14820"/>
    <cellStyle name="40% - Ênfase3 7 2 3 5 2" xfId="47264"/>
    <cellStyle name="40% - Ênfase3 7 2 3 6" xfId="26935"/>
    <cellStyle name="40% - Ênfase3 7 2 3 7" xfId="39025"/>
    <cellStyle name="40% - Ênfase3 7 2 3 8" xfId="2683"/>
    <cellStyle name="40% - Ênfase3 7 2 4" xfId="1672"/>
    <cellStyle name="40% - Ênfase3 7 2 4 2" xfId="5764"/>
    <cellStyle name="40% - Ênfase3 7 2 4 2 2" xfId="11823"/>
    <cellStyle name="40% - Ênfase3 7 2 4 2 2 2" xfId="23943"/>
    <cellStyle name="40% - Ênfase3 7 2 4 2 2 3" xfId="36032"/>
    <cellStyle name="40% - Ênfase3 7 2 4 2 2 4" xfId="52390"/>
    <cellStyle name="40% - Ênfase3 7 2 4 2 3" xfId="17883"/>
    <cellStyle name="40% - Ênfase3 7 2 4 2 4" xfId="29973"/>
    <cellStyle name="40% - Ênfase3 7 2 4 2 5" xfId="44113"/>
    <cellStyle name="40% - Ênfase3 7 2 4 3" xfId="7764"/>
    <cellStyle name="40% - Ênfase3 7 2 4 3 2" xfId="13823"/>
    <cellStyle name="40% - Ênfase3 7 2 4 3 2 2" xfId="25943"/>
    <cellStyle name="40% - Ênfase3 7 2 4 3 2 3" xfId="38032"/>
    <cellStyle name="40% - Ênfase3 7 2 4 3 2 4" xfId="54390"/>
    <cellStyle name="40% - Ênfase3 7 2 4 3 3" xfId="19883"/>
    <cellStyle name="40% - Ênfase3 7 2 4 3 4" xfId="31973"/>
    <cellStyle name="40% - Ênfase3 7 2 4 3 5" xfId="46113"/>
    <cellStyle name="40% - Ênfase3 7 2 4 4" xfId="9793"/>
    <cellStyle name="40% - Ênfase3 7 2 4 4 2" xfId="21913"/>
    <cellStyle name="40% - Ênfase3 7 2 4 4 2 2" xfId="50356"/>
    <cellStyle name="40% - Ênfase3 7 2 4 4 3" xfId="34002"/>
    <cellStyle name="40% - Ênfase3 7 2 4 4 4" xfId="42079"/>
    <cellStyle name="40% - Ênfase3 7 2 4 5" xfId="15853"/>
    <cellStyle name="40% - Ênfase3 7 2 4 5 2" xfId="48307"/>
    <cellStyle name="40% - Ênfase3 7 2 4 6" xfId="27943"/>
    <cellStyle name="40% - Ênfase3 7 2 4 7" xfId="40033"/>
    <cellStyle name="40% - Ênfase3 7 2 4 8" xfId="3730"/>
    <cellStyle name="40% - Ênfase3 7 2 5" xfId="4227"/>
    <cellStyle name="40% - Ênfase3 7 2 5 2" xfId="10287"/>
    <cellStyle name="40% - Ênfase3 7 2 5 2 2" xfId="22407"/>
    <cellStyle name="40% - Ênfase3 7 2 5 2 3" xfId="34496"/>
    <cellStyle name="40% - Ênfase3 7 2 5 2 4" xfId="50853"/>
    <cellStyle name="40% - Ênfase3 7 2 5 3" xfId="16347"/>
    <cellStyle name="40% - Ênfase3 7 2 5 4" xfId="28437"/>
    <cellStyle name="40% - Ênfase3 7 2 5 5" xfId="42576"/>
    <cellStyle name="40% - Ênfase3 7 2 6" xfId="6258"/>
    <cellStyle name="40% - Ênfase3 7 2 6 2" xfId="12317"/>
    <cellStyle name="40% - Ênfase3 7 2 6 2 2" xfId="24437"/>
    <cellStyle name="40% - Ênfase3 7 2 6 2 3" xfId="36526"/>
    <cellStyle name="40% - Ênfase3 7 2 6 2 4" xfId="52884"/>
    <cellStyle name="40% - Ênfase3 7 2 6 3" xfId="18377"/>
    <cellStyle name="40% - Ênfase3 7 2 6 4" xfId="30467"/>
    <cellStyle name="40% - Ênfase3 7 2 6 5" xfId="44607"/>
    <cellStyle name="40% - Ênfase3 7 2 7" xfId="8257"/>
    <cellStyle name="40% - Ênfase3 7 2 7 2" xfId="20377"/>
    <cellStyle name="40% - Ênfase3 7 2 7 2 2" xfId="48803"/>
    <cellStyle name="40% - Ênfase3 7 2 7 3" xfId="32466"/>
    <cellStyle name="40% - Ênfase3 7 2 7 4" xfId="40526"/>
    <cellStyle name="40% - Ênfase3 7 2 8" xfId="14317"/>
    <cellStyle name="40% - Ênfase3 7 2 8 2" xfId="46758"/>
    <cellStyle name="40% - Ênfase3 7 2 9" xfId="26437"/>
    <cellStyle name="40% - Ênfase3 7 3" xfId="1478"/>
    <cellStyle name="40% - Ênfase3 7 3 2" xfId="5575"/>
    <cellStyle name="40% - Ênfase3 7 3 2 2" xfId="11634"/>
    <cellStyle name="40% - Ênfase3 7 3 2 2 2" xfId="23754"/>
    <cellStyle name="40% - Ênfase3 7 3 2 2 3" xfId="35843"/>
    <cellStyle name="40% - Ênfase3 7 3 2 2 4" xfId="52201"/>
    <cellStyle name="40% - Ênfase3 7 3 2 3" xfId="17694"/>
    <cellStyle name="40% - Ênfase3 7 3 2 4" xfId="29784"/>
    <cellStyle name="40% - Ênfase3 7 3 2 5" xfId="43924"/>
    <cellStyle name="40% - Ênfase3 7 3 3" xfId="7599"/>
    <cellStyle name="40% - Ênfase3 7 3 3 2" xfId="13658"/>
    <cellStyle name="40% - Ênfase3 7 3 3 2 2" xfId="25778"/>
    <cellStyle name="40% - Ênfase3 7 3 3 2 3" xfId="37867"/>
    <cellStyle name="40% - Ênfase3 7 3 3 2 4" xfId="54225"/>
    <cellStyle name="40% - Ênfase3 7 3 3 3" xfId="19718"/>
    <cellStyle name="40% - Ênfase3 7 3 3 4" xfId="31808"/>
    <cellStyle name="40% - Ênfase3 7 3 3 5" xfId="45948"/>
    <cellStyle name="40% - Ênfase3 7 3 4" xfId="9604"/>
    <cellStyle name="40% - Ênfase3 7 3 4 2" xfId="21724"/>
    <cellStyle name="40% - Ênfase3 7 3 4 2 2" xfId="50167"/>
    <cellStyle name="40% - Ênfase3 7 3 4 3" xfId="33813"/>
    <cellStyle name="40% - Ênfase3 7 3 4 4" xfId="41890"/>
    <cellStyle name="40% - Ênfase3 7 3 5" xfId="15664"/>
    <cellStyle name="40% - Ênfase3 7 3 5 2" xfId="48118"/>
    <cellStyle name="40% - Ênfase3 7 3 6" xfId="27778"/>
    <cellStyle name="40% - Ênfase3 7 3 7" xfId="39868"/>
    <cellStyle name="40% - Ênfase3 7 3 8" xfId="3540"/>
    <cellStyle name="40% - Ênfase3 7 4" xfId="968"/>
    <cellStyle name="40% - Ênfase3 7 4 2" xfId="5078"/>
    <cellStyle name="40% - Ênfase3 7 4 2 2" xfId="11137"/>
    <cellStyle name="40% - Ênfase3 7 4 2 2 2" xfId="23257"/>
    <cellStyle name="40% - Ênfase3 7 4 2 2 3" xfId="35346"/>
    <cellStyle name="40% - Ênfase3 7 4 2 2 4" xfId="51704"/>
    <cellStyle name="40% - Ênfase3 7 4 2 3" xfId="17197"/>
    <cellStyle name="40% - Ênfase3 7 4 2 4" xfId="29287"/>
    <cellStyle name="40% - Ênfase3 7 4 2 5" xfId="43427"/>
    <cellStyle name="40% - Ênfase3 7 4 3" xfId="7103"/>
    <cellStyle name="40% - Ênfase3 7 4 3 2" xfId="13162"/>
    <cellStyle name="40% - Ênfase3 7 4 3 2 2" xfId="25282"/>
    <cellStyle name="40% - Ênfase3 7 4 3 2 3" xfId="37371"/>
    <cellStyle name="40% - Ênfase3 7 4 3 2 4" xfId="53729"/>
    <cellStyle name="40% - Ênfase3 7 4 3 3" xfId="19222"/>
    <cellStyle name="40% - Ênfase3 7 4 3 4" xfId="31312"/>
    <cellStyle name="40% - Ênfase3 7 4 3 5" xfId="45452"/>
    <cellStyle name="40% - Ênfase3 7 4 4" xfId="9107"/>
    <cellStyle name="40% - Ênfase3 7 4 4 2" xfId="21227"/>
    <cellStyle name="40% - Ênfase3 7 4 4 2 2" xfId="49661"/>
    <cellStyle name="40% - Ênfase3 7 4 4 3" xfId="33316"/>
    <cellStyle name="40% - Ênfase3 7 4 4 4" xfId="41384"/>
    <cellStyle name="40% - Ênfase3 7 4 5" xfId="15167"/>
    <cellStyle name="40% - Ênfase3 7 4 5 2" xfId="47613"/>
    <cellStyle name="40% - Ênfase3 7 4 6" xfId="27282"/>
    <cellStyle name="40% - Ênfase3 7 4 7" xfId="39372"/>
    <cellStyle name="40% - Ênfase3 7 4 8" xfId="3033"/>
    <cellStyle name="40% - Ênfase3 7 5" xfId="2020"/>
    <cellStyle name="40% - Ênfase3 7 5 2" xfId="6111"/>
    <cellStyle name="40% - Ênfase3 7 5 2 2" xfId="12170"/>
    <cellStyle name="40% - Ênfase3 7 5 2 2 2" xfId="24290"/>
    <cellStyle name="40% - Ênfase3 7 5 2 2 3" xfId="36379"/>
    <cellStyle name="40% - Ênfase3 7 5 2 2 4" xfId="52737"/>
    <cellStyle name="40% - Ênfase3 7 5 2 3" xfId="18230"/>
    <cellStyle name="40% - Ênfase3 7 5 2 4" xfId="30320"/>
    <cellStyle name="40% - Ênfase3 7 5 2 5" xfId="44460"/>
    <cellStyle name="40% - Ênfase3 7 5 3" xfId="8111"/>
    <cellStyle name="40% - Ênfase3 7 5 3 2" xfId="14170"/>
    <cellStyle name="40% - Ênfase3 7 5 3 2 2" xfId="26290"/>
    <cellStyle name="40% - Ênfase3 7 5 3 2 3" xfId="38379"/>
    <cellStyle name="40% - Ênfase3 7 5 3 2 4" xfId="54737"/>
    <cellStyle name="40% - Ênfase3 7 5 3 3" xfId="20230"/>
    <cellStyle name="40% - Ênfase3 7 5 3 4" xfId="32320"/>
    <cellStyle name="40% - Ênfase3 7 5 3 5" xfId="46460"/>
    <cellStyle name="40% - Ênfase3 7 5 4" xfId="10140"/>
    <cellStyle name="40% - Ênfase3 7 5 4 2" xfId="22260"/>
    <cellStyle name="40% - Ênfase3 7 5 4 2 2" xfId="50704"/>
    <cellStyle name="40% - Ênfase3 7 5 4 3" xfId="34349"/>
    <cellStyle name="40% - Ênfase3 7 5 4 4" xfId="42427"/>
    <cellStyle name="40% - Ênfase3 7 5 5" xfId="16200"/>
    <cellStyle name="40% - Ênfase3 7 5 5 2" xfId="48655"/>
    <cellStyle name="40% - Ênfase3 7 5 6" xfId="28290"/>
    <cellStyle name="40% - Ênfase3 7 5 7" xfId="40380"/>
    <cellStyle name="40% - Ênfase3 7 5 8" xfId="4078"/>
    <cellStyle name="40% - Ênfase3 7 6" xfId="4575"/>
    <cellStyle name="40% - Ênfase3 7 6 2" xfId="10635"/>
    <cellStyle name="40% - Ênfase3 7 6 2 2" xfId="22755"/>
    <cellStyle name="40% - Ênfase3 7 6 2 3" xfId="34844"/>
    <cellStyle name="40% - Ênfase3 7 6 2 4" xfId="51201"/>
    <cellStyle name="40% - Ênfase3 7 6 3" xfId="16695"/>
    <cellStyle name="40% - Ênfase3 7 6 4" xfId="28785"/>
    <cellStyle name="40% - Ênfase3 7 6 5" xfId="42924"/>
    <cellStyle name="40% - Ênfase3 7 7" xfId="6605"/>
    <cellStyle name="40% - Ênfase3 7 7 2" xfId="12664"/>
    <cellStyle name="40% - Ênfase3 7 7 2 2" xfId="24784"/>
    <cellStyle name="40% - Ênfase3 7 7 2 3" xfId="36873"/>
    <cellStyle name="40% - Ênfase3 7 7 2 4" xfId="53231"/>
    <cellStyle name="40% - Ênfase3 7 7 3" xfId="18724"/>
    <cellStyle name="40% - Ênfase3 7 7 4" xfId="30814"/>
    <cellStyle name="40% - Ênfase3 7 7 5" xfId="44954"/>
    <cellStyle name="40% - Ênfase3 7 8" xfId="8605"/>
    <cellStyle name="40% - Ênfase3 7 8 2" xfId="20725"/>
    <cellStyle name="40% - Ênfase3 7 8 2 2" xfId="49154"/>
    <cellStyle name="40% - Ênfase3 7 8 3" xfId="32814"/>
    <cellStyle name="40% - Ênfase3 7 8 4" xfId="40877"/>
    <cellStyle name="40% - Ênfase3 7 9" xfId="14665"/>
    <cellStyle name="40% - Ênfase3 7 9 2" xfId="47107"/>
    <cellStyle name="40% - Ênfase3 8" xfId="403"/>
    <cellStyle name="40% - Ênfase3 8 10" xfId="26785"/>
    <cellStyle name="40% - Ênfase3 8 11" xfId="38875"/>
    <cellStyle name="40% - Ênfase3 8 12" xfId="2527"/>
    <cellStyle name="40% - Ênfase3 8 2" xfId="390"/>
    <cellStyle name="40% - Ênfase3 8 2 10" xfId="38866"/>
    <cellStyle name="40% - Ênfase3 8 2 11" xfId="2518"/>
    <cellStyle name="40% - Ênfase3 8 2 2" xfId="1470"/>
    <cellStyle name="40% - Ênfase3 8 2 2 2" xfId="5567"/>
    <cellStyle name="40% - Ênfase3 8 2 2 2 2" xfId="11626"/>
    <cellStyle name="40% - Ênfase3 8 2 2 2 2 2" xfId="23746"/>
    <cellStyle name="40% - Ênfase3 8 2 2 2 2 3" xfId="35835"/>
    <cellStyle name="40% - Ênfase3 8 2 2 2 2 4" xfId="52193"/>
    <cellStyle name="40% - Ênfase3 8 2 2 2 3" xfId="17686"/>
    <cellStyle name="40% - Ênfase3 8 2 2 2 4" xfId="29776"/>
    <cellStyle name="40% - Ênfase3 8 2 2 2 5" xfId="43916"/>
    <cellStyle name="40% - Ênfase3 8 2 2 3" xfId="7591"/>
    <cellStyle name="40% - Ênfase3 8 2 2 3 2" xfId="13650"/>
    <cellStyle name="40% - Ênfase3 8 2 2 3 2 2" xfId="25770"/>
    <cellStyle name="40% - Ênfase3 8 2 2 3 2 3" xfId="37859"/>
    <cellStyle name="40% - Ênfase3 8 2 2 3 2 4" xfId="54217"/>
    <cellStyle name="40% - Ênfase3 8 2 2 3 3" xfId="19710"/>
    <cellStyle name="40% - Ênfase3 8 2 2 3 4" xfId="31800"/>
    <cellStyle name="40% - Ênfase3 8 2 2 3 5" xfId="45940"/>
    <cellStyle name="40% - Ênfase3 8 2 2 4" xfId="9596"/>
    <cellStyle name="40% - Ênfase3 8 2 2 4 2" xfId="21716"/>
    <cellStyle name="40% - Ênfase3 8 2 2 4 2 2" xfId="50159"/>
    <cellStyle name="40% - Ênfase3 8 2 2 4 3" xfId="33805"/>
    <cellStyle name="40% - Ênfase3 8 2 2 4 4" xfId="41882"/>
    <cellStyle name="40% - Ênfase3 8 2 2 5" xfId="15656"/>
    <cellStyle name="40% - Ênfase3 8 2 2 5 2" xfId="48110"/>
    <cellStyle name="40% - Ênfase3 8 2 2 6" xfId="27770"/>
    <cellStyle name="40% - Ênfase3 8 2 2 7" xfId="39860"/>
    <cellStyle name="40% - Ênfase3 8 2 2 8" xfId="3532"/>
    <cellStyle name="40% - Ênfase3 8 2 3" xfId="960"/>
    <cellStyle name="40% - Ênfase3 8 2 3 2" xfId="5070"/>
    <cellStyle name="40% - Ênfase3 8 2 3 2 2" xfId="11129"/>
    <cellStyle name="40% - Ênfase3 8 2 3 2 2 2" xfId="23249"/>
    <cellStyle name="40% - Ênfase3 8 2 3 2 2 3" xfId="35338"/>
    <cellStyle name="40% - Ênfase3 8 2 3 2 2 4" xfId="51696"/>
    <cellStyle name="40% - Ênfase3 8 2 3 2 3" xfId="17189"/>
    <cellStyle name="40% - Ênfase3 8 2 3 2 4" xfId="29279"/>
    <cellStyle name="40% - Ênfase3 8 2 3 2 5" xfId="43419"/>
    <cellStyle name="40% - Ênfase3 8 2 3 3" xfId="7095"/>
    <cellStyle name="40% - Ênfase3 8 2 3 3 2" xfId="13154"/>
    <cellStyle name="40% - Ênfase3 8 2 3 3 2 2" xfId="25274"/>
    <cellStyle name="40% - Ênfase3 8 2 3 3 2 3" xfId="37363"/>
    <cellStyle name="40% - Ênfase3 8 2 3 3 2 4" xfId="53721"/>
    <cellStyle name="40% - Ênfase3 8 2 3 3 3" xfId="19214"/>
    <cellStyle name="40% - Ênfase3 8 2 3 3 4" xfId="31304"/>
    <cellStyle name="40% - Ênfase3 8 2 3 3 5" xfId="45444"/>
    <cellStyle name="40% - Ênfase3 8 2 3 4" xfId="9099"/>
    <cellStyle name="40% - Ênfase3 8 2 3 4 2" xfId="21219"/>
    <cellStyle name="40% - Ênfase3 8 2 3 4 2 2" xfId="49653"/>
    <cellStyle name="40% - Ênfase3 8 2 3 4 3" xfId="33308"/>
    <cellStyle name="40% - Ênfase3 8 2 3 4 4" xfId="41376"/>
    <cellStyle name="40% - Ênfase3 8 2 3 5" xfId="15159"/>
    <cellStyle name="40% - Ênfase3 8 2 3 5 2" xfId="47605"/>
    <cellStyle name="40% - Ênfase3 8 2 3 6" xfId="27274"/>
    <cellStyle name="40% - Ênfase3 8 2 3 7" xfId="39364"/>
    <cellStyle name="40% - Ênfase3 8 2 3 8" xfId="3025"/>
    <cellStyle name="40% - Ênfase3 8 2 4" xfId="2012"/>
    <cellStyle name="40% - Ênfase3 8 2 4 2" xfId="6103"/>
    <cellStyle name="40% - Ênfase3 8 2 4 2 2" xfId="12162"/>
    <cellStyle name="40% - Ênfase3 8 2 4 2 2 2" xfId="24282"/>
    <cellStyle name="40% - Ênfase3 8 2 4 2 2 3" xfId="36371"/>
    <cellStyle name="40% - Ênfase3 8 2 4 2 2 4" xfId="52729"/>
    <cellStyle name="40% - Ênfase3 8 2 4 2 3" xfId="18222"/>
    <cellStyle name="40% - Ênfase3 8 2 4 2 4" xfId="30312"/>
    <cellStyle name="40% - Ênfase3 8 2 4 2 5" xfId="44452"/>
    <cellStyle name="40% - Ênfase3 8 2 4 3" xfId="8103"/>
    <cellStyle name="40% - Ênfase3 8 2 4 3 2" xfId="14162"/>
    <cellStyle name="40% - Ênfase3 8 2 4 3 2 2" xfId="26282"/>
    <cellStyle name="40% - Ênfase3 8 2 4 3 2 3" xfId="38371"/>
    <cellStyle name="40% - Ênfase3 8 2 4 3 2 4" xfId="54729"/>
    <cellStyle name="40% - Ênfase3 8 2 4 3 3" xfId="20222"/>
    <cellStyle name="40% - Ênfase3 8 2 4 3 4" xfId="32312"/>
    <cellStyle name="40% - Ênfase3 8 2 4 3 5" xfId="46452"/>
    <cellStyle name="40% - Ênfase3 8 2 4 4" xfId="10132"/>
    <cellStyle name="40% - Ênfase3 8 2 4 4 2" xfId="22252"/>
    <cellStyle name="40% - Ênfase3 8 2 4 4 2 2" xfId="50696"/>
    <cellStyle name="40% - Ênfase3 8 2 4 4 3" xfId="34341"/>
    <cellStyle name="40% - Ênfase3 8 2 4 4 4" xfId="42419"/>
    <cellStyle name="40% - Ênfase3 8 2 4 5" xfId="16192"/>
    <cellStyle name="40% - Ênfase3 8 2 4 5 2" xfId="48647"/>
    <cellStyle name="40% - Ênfase3 8 2 4 6" xfId="28282"/>
    <cellStyle name="40% - Ênfase3 8 2 4 7" xfId="40372"/>
    <cellStyle name="40% - Ênfase3 8 2 4 8" xfId="4070"/>
    <cellStyle name="40% - Ênfase3 8 2 5" xfId="4567"/>
    <cellStyle name="40% - Ênfase3 8 2 5 2" xfId="10627"/>
    <cellStyle name="40% - Ênfase3 8 2 5 2 2" xfId="22747"/>
    <cellStyle name="40% - Ênfase3 8 2 5 2 3" xfId="34836"/>
    <cellStyle name="40% - Ênfase3 8 2 5 2 4" xfId="51193"/>
    <cellStyle name="40% - Ênfase3 8 2 5 3" xfId="16687"/>
    <cellStyle name="40% - Ênfase3 8 2 5 4" xfId="28777"/>
    <cellStyle name="40% - Ênfase3 8 2 5 5" xfId="42916"/>
    <cellStyle name="40% - Ênfase3 8 2 6" xfId="6597"/>
    <cellStyle name="40% - Ênfase3 8 2 6 2" xfId="12656"/>
    <cellStyle name="40% - Ênfase3 8 2 6 2 2" xfId="24776"/>
    <cellStyle name="40% - Ênfase3 8 2 6 2 3" xfId="36865"/>
    <cellStyle name="40% - Ênfase3 8 2 6 2 4" xfId="53223"/>
    <cellStyle name="40% - Ênfase3 8 2 6 3" xfId="18716"/>
    <cellStyle name="40% - Ênfase3 8 2 6 4" xfId="30806"/>
    <cellStyle name="40% - Ênfase3 8 2 6 5" xfId="44946"/>
    <cellStyle name="40% - Ênfase3 8 2 7" xfId="8597"/>
    <cellStyle name="40% - Ênfase3 8 2 7 2" xfId="20717"/>
    <cellStyle name="40% - Ênfase3 8 2 7 2 2" xfId="49146"/>
    <cellStyle name="40% - Ênfase3 8 2 7 3" xfId="32806"/>
    <cellStyle name="40% - Ênfase3 8 2 7 4" xfId="40869"/>
    <cellStyle name="40% - Ênfase3 8 2 8" xfId="14657"/>
    <cellStyle name="40% - Ênfase3 8 2 8 2" xfId="47099"/>
    <cellStyle name="40% - Ênfase3 8 2 9" xfId="26776"/>
    <cellStyle name="40% - Ênfase3 8 3" xfId="1479"/>
    <cellStyle name="40% - Ênfase3 8 3 2" xfId="5576"/>
    <cellStyle name="40% - Ênfase3 8 3 2 2" xfId="11635"/>
    <cellStyle name="40% - Ênfase3 8 3 2 2 2" xfId="23755"/>
    <cellStyle name="40% - Ênfase3 8 3 2 2 3" xfId="35844"/>
    <cellStyle name="40% - Ênfase3 8 3 2 2 4" xfId="52202"/>
    <cellStyle name="40% - Ênfase3 8 3 2 3" xfId="17695"/>
    <cellStyle name="40% - Ênfase3 8 3 2 4" xfId="29785"/>
    <cellStyle name="40% - Ênfase3 8 3 2 5" xfId="43925"/>
    <cellStyle name="40% - Ênfase3 8 3 3" xfId="7600"/>
    <cellStyle name="40% - Ênfase3 8 3 3 2" xfId="13659"/>
    <cellStyle name="40% - Ênfase3 8 3 3 2 2" xfId="25779"/>
    <cellStyle name="40% - Ênfase3 8 3 3 2 3" xfId="37868"/>
    <cellStyle name="40% - Ênfase3 8 3 3 2 4" xfId="54226"/>
    <cellStyle name="40% - Ênfase3 8 3 3 3" xfId="19719"/>
    <cellStyle name="40% - Ênfase3 8 3 3 4" xfId="31809"/>
    <cellStyle name="40% - Ênfase3 8 3 3 5" xfId="45949"/>
    <cellStyle name="40% - Ênfase3 8 3 4" xfId="9605"/>
    <cellStyle name="40% - Ênfase3 8 3 4 2" xfId="21725"/>
    <cellStyle name="40% - Ênfase3 8 3 4 2 2" xfId="50168"/>
    <cellStyle name="40% - Ênfase3 8 3 4 3" xfId="33814"/>
    <cellStyle name="40% - Ênfase3 8 3 4 4" xfId="41891"/>
    <cellStyle name="40% - Ênfase3 8 3 5" xfId="15665"/>
    <cellStyle name="40% - Ênfase3 8 3 5 2" xfId="48119"/>
    <cellStyle name="40% - Ênfase3 8 3 6" xfId="27779"/>
    <cellStyle name="40% - Ênfase3 8 3 7" xfId="39869"/>
    <cellStyle name="40% - Ênfase3 8 3 8" xfId="3541"/>
    <cellStyle name="40% - Ênfase3 8 4" xfId="969"/>
    <cellStyle name="40% - Ênfase3 8 4 2" xfId="5079"/>
    <cellStyle name="40% - Ênfase3 8 4 2 2" xfId="11138"/>
    <cellStyle name="40% - Ênfase3 8 4 2 2 2" xfId="23258"/>
    <cellStyle name="40% - Ênfase3 8 4 2 2 3" xfId="35347"/>
    <cellStyle name="40% - Ênfase3 8 4 2 2 4" xfId="51705"/>
    <cellStyle name="40% - Ênfase3 8 4 2 3" xfId="17198"/>
    <cellStyle name="40% - Ênfase3 8 4 2 4" xfId="29288"/>
    <cellStyle name="40% - Ênfase3 8 4 2 5" xfId="43428"/>
    <cellStyle name="40% - Ênfase3 8 4 3" xfId="7104"/>
    <cellStyle name="40% - Ênfase3 8 4 3 2" xfId="13163"/>
    <cellStyle name="40% - Ênfase3 8 4 3 2 2" xfId="25283"/>
    <cellStyle name="40% - Ênfase3 8 4 3 2 3" xfId="37372"/>
    <cellStyle name="40% - Ênfase3 8 4 3 2 4" xfId="53730"/>
    <cellStyle name="40% - Ênfase3 8 4 3 3" xfId="19223"/>
    <cellStyle name="40% - Ênfase3 8 4 3 4" xfId="31313"/>
    <cellStyle name="40% - Ênfase3 8 4 3 5" xfId="45453"/>
    <cellStyle name="40% - Ênfase3 8 4 4" xfId="9108"/>
    <cellStyle name="40% - Ênfase3 8 4 4 2" xfId="21228"/>
    <cellStyle name="40% - Ênfase3 8 4 4 2 2" xfId="49662"/>
    <cellStyle name="40% - Ênfase3 8 4 4 3" xfId="33317"/>
    <cellStyle name="40% - Ênfase3 8 4 4 4" xfId="41385"/>
    <cellStyle name="40% - Ênfase3 8 4 5" xfId="15168"/>
    <cellStyle name="40% - Ênfase3 8 4 5 2" xfId="47614"/>
    <cellStyle name="40% - Ênfase3 8 4 6" xfId="27283"/>
    <cellStyle name="40% - Ênfase3 8 4 7" xfId="39373"/>
    <cellStyle name="40% - Ênfase3 8 4 8" xfId="3034"/>
    <cellStyle name="40% - Ênfase3 8 5" xfId="2021"/>
    <cellStyle name="40% - Ênfase3 8 5 2" xfId="6112"/>
    <cellStyle name="40% - Ênfase3 8 5 2 2" xfId="12171"/>
    <cellStyle name="40% - Ênfase3 8 5 2 2 2" xfId="24291"/>
    <cellStyle name="40% - Ênfase3 8 5 2 2 3" xfId="36380"/>
    <cellStyle name="40% - Ênfase3 8 5 2 2 4" xfId="52738"/>
    <cellStyle name="40% - Ênfase3 8 5 2 3" xfId="18231"/>
    <cellStyle name="40% - Ênfase3 8 5 2 4" xfId="30321"/>
    <cellStyle name="40% - Ênfase3 8 5 2 5" xfId="44461"/>
    <cellStyle name="40% - Ênfase3 8 5 3" xfId="8112"/>
    <cellStyle name="40% - Ênfase3 8 5 3 2" xfId="14171"/>
    <cellStyle name="40% - Ênfase3 8 5 3 2 2" xfId="26291"/>
    <cellStyle name="40% - Ênfase3 8 5 3 2 3" xfId="38380"/>
    <cellStyle name="40% - Ênfase3 8 5 3 2 4" xfId="54738"/>
    <cellStyle name="40% - Ênfase3 8 5 3 3" xfId="20231"/>
    <cellStyle name="40% - Ênfase3 8 5 3 4" xfId="32321"/>
    <cellStyle name="40% - Ênfase3 8 5 3 5" xfId="46461"/>
    <cellStyle name="40% - Ênfase3 8 5 4" xfId="10141"/>
    <cellStyle name="40% - Ênfase3 8 5 4 2" xfId="22261"/>
    <cellStyle name="40% - Ênfase3 8 5 4 2 2" xfId="50705"/>
    <cellStyle name="40% - Ênfase3 8 5 4 3" xfId="34350"/>
    <cellStyle name="40% - Ênfase3 8 5 4 4" xfId="42428"/>
    <cellStyle name="40% - Ênfase3 8 5 5" xfId="16201"/>
    <cellStyle name="40% - Ênfase3 8 5 5 2" xfId="48656"/>
    <cellStyle name="40% - Ênfase3 8 5 6" xfId="28291"/>
    <cellStyle name="40% - Ênfase3 8 5 7" xfId="40381"/>
    <cellStyle name="40% - Ênfase3 8 5 8" xfId="4079"/>
    <cellStyle name="40% - Ênfase3 8 6" xfId="4576"/>
    <cellStyle name="40% - Ênfase3 8 6 2" xfId="10636"/>
    <cellStyle name="40% - Ênfase3 8 6 2 2" xfId="22756"/>
    <cellStyle name="40% - Ênfase3 8 6 2 3" xfId="34845"/>
    <cellStyle name="40% - Ênfase3 8 6 2 4" xfId="51202"/>
    <cellStyle name="40% - Ênfase3 8 6 3" xfId="16696"/>
    <cellStyle name="40% - Ênfase3 8 6 4" xfId="28786"/>
    <cellStyle name="40% - Ênfase3 8 6 5" xfId="42925"/>
    <cellStyle name="40% - Ênfase3 8 7" xfId="6606"/>
    <cellStyle name="40% - Ênfase3 8 7 2" xfId="12665"/>
    <cellStyle name="40% - Ênfase3 8 7 2 2" xfId="24785"/>
    <cellStyle name="40% - Ênfase3 8 7 2 3" xfId="36874"/>
    <cellStyle name="40% - Ênfase3 8 7 2 4" xfId="53232"/>
    <cellStyle name="40% - Ênfase3 8 7 3" xfId="18725"/>
    <cellStyle name="40% - Ênfase3 8 7 4" xfId="30815"/>
    <cellStyle name="40% - Ênfase3 8 7 5" xfId="44955"/>
    <cellStyle name="40% - Ênfase3 8 8" xfId="8606"/>
    <cellStyle name="40% - Ênfase3 8 8 2" xfId="20726"/>
    <cellStyle name="40% - Ênfase3 8 8 2 2" xfId="49155"/>
    <cellStyle name="40% - Ênfase3 8 8 3" xfId="32815"/>
    <cellStyle name="40% - Ênfase3 8 8 4" xfId="40878"/>
    <cellStyle name="40% - Ênfase3 8 9" xfId="14666"/>
    <cellStyle name="40% - Ênfase3 8 9 2" xfId="47108"/>
    <cellStyle name="40% - Ênfase3 9" xfId="26"/>
    <cellStyle name="40% - Ênfase3 9 10" xfId="26440"/>
    <cellStyle name="40% - Ênfase3 9 11" xfId="38530"/>
    <cellStyle name="40% - Ênfase3 9 12" xfId="2179"/>
    <cellStyle name="40% - Ênfase3 9 2" xfId="404"/>
    <cellStyle name="40% - Ênfase3 9 2 10" xfId="38876"/>
    <cellStyle name="40% - Ênfase3 9 2 11" xfId="2528"/>
    <cellStyle name="40% - Ênfase3 9 2 2" xfId="1480"/>
    <cellStyle name="40% - Ênfase3 9 2 2 2" xfId="5577"/>
    <cellStyle name="40% - Ênfase3 9 2 2 2 2" xfId="11636"/>
    <cellStyle name="40% - Ênfase3 9 2 2 2 2 2" xfId="23756"/>
    <cellStyle name="40% - Ênfase3 9 2 2 2 2 3" xfId="35845"/>
    <cellStyle name="40% - Ênfase3 9 2 2 2 2 4" xfId="52203"/>
    <cellStyle name="40% - Ênfase3 9 2 2 2 3" xfId="17696"/>
    <cellStyle name="40% - Ênfase3 9 2 2 2 4" xfId="29786"/>
    <cellStyle name="40% - Ênfase3 9 2 2 2 5" xfId="43926"/>
    <cellStyle name="40% - Ênfase3 9 2 2 3" xfId="7601"/>
    <cellStyle name="40% - Ênfase3 9 2 2 3 2" xfId="13660"/>
    <cellStyle name="40% - Ênfase3 9 2 2 3 2 2" xfId="25780"/>
    <cellStyle name="40% - Ênfase3 9 2 2 3 2 3" xfId="37869"/>
    <cellStyle name="40% - Ênfase3 9 2 2 3 2 4" xfId="54227"/>
    <cellStyle name="40% - Ênfase3 9 2 2 3 3" xfId="19720"/>
    <cellStyle name="40% - Ênfase3 9 2 2 3 4" xfId="31810"/>
    <cellStyle name="40% - Ênfase3 9 2 2 3 5" xfId="45950"/>
    <cellStyle name="40% - Ênfase3 9 2 2 4" xfId="9606"/>
    <cellStyle name="40% - Ênfase3 9 2 2 4 2" xfId="21726"/>
    <cellStyle name="40% - Ênfase3 9 2 2 4 2 2" xfId="50169"/>
    <cellStyle name="40% - Ênfase3 9 2 2 4 3" xfId="33815"/>
    <cellStyle name="40% - Ênfase3 9 2 2 4 4" xfId="41892"/>
    <cellStyle name="40% - Ênfase3 9 2 2 5" xfId="15666"/>
    <cellStyle name="40% - Ênfase3 9 2 2 5 2" xfId="48120"/>
    <cellStyle name="40% - Ênfase3 9 2 2 6" xfId="27780"/>
    <cellStyle name="40% - Ênfase3 9 2 2 7" xfId="39870"/>
    <cellStyle name="40% - Ênfase3 9 2 2 8" xfId="3542"/>
    <cellStyle name="40% - Ênfase3 9 2 3" xfId="970"/>
    <cellStyle name="40% - Ênfase3 9 2 3 2" xfId="5080"/>
    <cellStyle name="40% - Ênfase3 9 2 3 2 2" xfId="11139"/>
    <cellStyle name="40% - Ênfase3 9 2 3 2 2 2" xfId="23259"/>
    <cellStyle name="40% - Ênfase3 9 2 3 2 2 3" xfId="35348"/>
    <cellStyle name="40% - Ênfase3 9 2 3 2 2 4" xfId="51706"/>
    <cellStyle name="40% - Ênfase3 9 2 3 2 3" xfId="17199"/>
    <cellStyle name="40% - Ênfase3 9 2 3 2 4" xfId="29289"/>
    <cellStyle name="40% - Ênfase3 9 2 3 2 5" xfId="43429"/>
    <cellStyle name="40% - Ênfase3 9 2 3 3" xfId="7105"/>
    <cellStyle name="40% - Ênfase3 9 2 3 3 2" xfId="13164"/>
    <cellStyle name="40% - Ênfase3 9 2 3 3 2 2" xfId="25284"/>
    <cellStyle name="40% - Ênfase3 9 2 3 3 2 3" xfId="37373"/>
    <cellStyle name="40% - Ênfase3 9 2 3 3 2 4" xfId="53731"/>
    <cellStyle name="40% - Ênfase3 9 2 3 3 3" xfId="19224"/>
    <cellStyle name="40% - Ênfase3 9 2 3 3 4" xfId="31314"/>
    <cellStyle name="40% - Ênfase3 9 2 3 3 5" xfId="45454"/>
    <cellStyle name="40% - Ênfase3 9 2 3 4" xfId="9109"/>
    <cellStyle name="40% - Ênfase3 9 2 3 4 2" xfId="21229"/>
    <cellStyle name="40% - Ênfase3 9 2 3 4 2 2" xfId="49663"/>
    <cellStyle name="40% - Ênfase3 9 2 3 4 3" xfId="33318"/>
    <cellStyle name="40% - Ênfase3 9 2 3 4 4" xfId="41386"/>
    <cellStyle name="40% - Ênfase3 9 2 3 5" xfId="15169"/>
    <cellStyle name="40% - Ênfase3 9 2 3 5 2" xfId="47615"/>
    <cellStyle name="40% - Ênfase3 9 2 3 6" xfId="27284"/>
    <cellStyle name="40% - Ênfase3 9 2 3 7" xfId="39374"/>
    <cellStyle name="40% - Ênfase3 9 2 3 8" xfId="3035"/>
    <cellStyle name="40% - Ênfase3 9 2 4" xfId="2022"/>
    <cellStyle name="40% - Ênfase3 9 2 4 2" xfId="6113"/>
    <cellStyle name="40% - Ênfase3 9 2 4 2 2" xfId="12172"/>
    <cellStyle name="40% - Ênfase3 9 2 4 2 2 2" xfId="24292"/>
    <cellStyle name="40% - Ênfase3 9 2 4 2 2 3" xfId="36381"/>
    <cellStyle name="40% - Ênfase3 9 2 4 2 2 4" xfId="52739"/>
    <cellStyle name="40% - Ênfase3 9 2 4 2 3" xfId="18232"/>
    <cellStyle name="40% - Ênfase3 9 2 4 2 4" xfId="30322"/>
    <cellStyle name="40% - Ênfase3 9 2 4 2 5" xfId="44462"/>
    <cellStyle name="40% - Ênfase3 9 2 4 3" xfId="8113"/>
    <cellStyle name="40% - Ênfase3 9 2 4 3 2" xfId="14172"/>
    <cellStyle name="40% - Ênfase3 9 2 4 3 2 2" xfId="26292"/>
    <cellStyle name="40% - Ênfase3 9 2 4 3 2 3" xfId="38381"/>
    <cellStyle name="40% - Ênfase3 9 2 4 3 2 4" xfId="54739"/>
    <cellStyle name="40% - Ênfase3 9 2 4 3 3" xfId="20232"/>
    <cellStyle name="40% - Ênfase3 9 2 4 3 4" xfId="32322"/>
    <cellStyle name="40% - Ênfase3 9 2 4 3 5" xfId="46462"/>
    <cellStyle name="40% - Ênfase3 9 2 4 4" xfId="10142"/>
    <cellStyle name="40% - Ênfase3 9 2 4 4 2" xfId="22262"/>
    <cellStyle name="40% - Ênfase3 9 2 4 4 2 2" xfId="50706"/>
    <cellStyle name="40% - Ênfase3 9 2 4 4 3" xfId="34351"/>
    <cellStyle name="40% - Ênfase3 9 2 4 4 4" xfId="42429"/>
    <cellStyle name="40% - Ênfase3 9 2 4 5" xfId="16202"/>
    <cellStyle name="40% - Ênfase3 9 2 4 5 2" xfId="48657"/>
    <cellStyle name="40% - Ênfase3 9 2 4 6" xfId="28292"/>
    <cellStyle name="40% - Ênfase3 9 2 4 7" xfId="40382"/>
    <cellStyle name="40% - Ênfase3 9 2 4 8" xfId="4080"/>
    <cellStyle name="40% - Ênfase3 9 2 5" xfId="4577"/>
    <cellStyle name="40% - Ênfase3 9 2 5 2" xfId="10637"/>
    <cellStyle name="40% - Ênfase3 9 2 5 2 2" xfId="22757"/>
    <cellStyle name="40% - Ênfase3 9 2 5 2 3" xfId="34846"/>
    <cellStyle name="40% - Ênfase3 9 2 5 2 4" xfId="51203"/>
    <cellStyle name="40% - Ênfase3 9 2 5 3" xfId="16697"/>
    <cellStyle name="40% - Ênfase3 9 2 5 4" xfId="28787"/>
    <cellStyle name="40% - Ênfase3 9 2 5 5" xfId="42926"/>
    <cellStyle name="40% - Ênfase3 9 2 6" xfId="6607"/>
    <cellStyle name="40% - Ênfase3 9 2 6 2" xfId="12666"/>
    <cellStyle name="40% - Ênfase3 9 2 6 2 2" xfId="24786"/>
    <cellStyle name="40% - Ênfase3 9 2 6 2 3" xfId="36875"/>
    <cellStyle name="40% - Ênfase3 9 2 6 2 4" xfId="53233"/>
    <cellStyle name="40% - Ênfase3 9 2 6 3" xfId="18726"/>
    <cellStyle name="40% - Ênfase3 9 2 6 4" xfId="30816"/>
    <cellStyle name="40% - Ênfase3 9 2 6 5" xfId="44956"/>
    <cellStyle name="40% - Ênfase3 9 2 7" xfId="8607"/>
    <cellStyle name="40% - Ênfase3 9 2 7 2" xfId="20727"/>
    <cellStyle name="40% - Ênfase3 9 2 7 2 2" xfId="49156"/>
    <cellStyle name="40% - Ênfase3 9 2 7 3" xfId="32816"/>
    <cellStyle name="40% - Ênfase3 9 2 7 4" xfId="40879"/>
    <cellStyle name="40% - Ênfase3 9 2 8" xfId="14667"/>
    <cellStyle name="40% - Ênfase3 9 2 8 2" xfId="47109"/>
    <cellStyle name="40% - Ênfase3 9 2 9" xfId="26786"/>
    <cellStyle name="40% - Ênfase3 9 3" xfId="1129"/>
    <cellStyle name="40% - Ênfase3 9 3 2" xfId="5228"/>
    <cellStyle name="40% - Ênfase3 9 3 2 2" xfId="11287"/>
    <cellStyle name="40% - Ênfase3 9 3 2 2 2" xfId="23407"/>
    <cellStyle name="40% - Ênfase3 9 3 2 2 3" xfId="35496"/>
    <cellStyle name="40% - Ênfase3 9 3 2 2 4" xfId="51854"/>
    <cellStyle name="40% - Ênfase3 9 3 2 3" xfId="17347"/>
    <cellStyle name="40% - Ênfase3 9 3 2 4" xfId="29437"/>
    <cellStyle name="40% - Ênfase3 9 3 2 5" xfId="43577"/>
    <cellStyle name="40% - Ênfase3 9 3 3" xfId="7253"/>
    <cellStyle name="40% - Ênfase3 9 3 3 2" xfId="13312"/>
    <cellStyle name="40% - Ênfase3 9 3 3 2 2" xfId="25432"/>
    <cellStyle name="40% - Ênfase3 9 3 3 2 3" xfId="37521"/>
    <cellStyle name="40% - Ênfase3 9 3 3 2 4" xfId="53879"/>
    <cellStyle name="40% - Ênfase3 9 3 3 3" xfId="19372"/>
    <cellStyle name="40% - Ênfase3 9 3 3 4" xfId="31462"/>
    <cellStyle name="40% - Ênfase3 9 3 3 5" xfId="45602"/>
    <cellStyle name="40% - Ênfase3 9 3 4" xfId="9257"/>
    <cellStyle name="40% - Ênfase3 9 3 4 2" xfId="21377"/>
    <cellStyle name="40% - Ênfase3 9 3 4 2 2" xfId="49819"/>
    <cellStyle name="40% - Ênfase3 9 3 4 3" xfId="33466"/>
    <cellStyle name="40% - Ênfase3 9 3 4 4" xfId="41542"/>
    <cellStyle name="40% - Ênfase3 9 3 5" xfId="15317"/>
    <cellStyle name="40% - Ênfase3 9 3 5 2" xfId="47770"/>
    <cellStyle name="40% - Ênfase3 9 3 6" xfId="27432"/>
    <cellStyle name="40% - Ênfase3 9 3 7" xfId="39522"/>
    <cellStyle name="40% - Ênfase3 9 3 8" xfId="3191"/>
    <cellStyle name="40% - Ênfase3 9 4" xfId="621"/>
    <cellStyle name="40% - Ênfase3 9 4 2" xfId="4734"/>
    <cellStyle name="40% - Ênfase3 9 4 2 2" xfId="10793"/>
    <cellStyle name="40% - Ênfase3 9 4 2 2 2" xfId="22913"/>
    <cellStyle name="40% - Ênfase3 9 4 2 2 3" xfId="35002"/>
    <cellStyle name="40% - Ênfase3 9 4 2 2 4" xfId="51360"/>
    <cellStyle name="40% - Ênfase3 9 4 2 3" xfId="16853"/>
    <cellStyle name="40% - Ênfase3 9 4 2 4" xfId="28943"/>
    <cellStyle name="40% - Ênfase3 9 4 2 5" xfId="43083"/>
    <cellStyle name="40% - Ênfase3 9 4 3" xfId="6759"/>
    <cellStyle name="40% - Ênfase3 9 4 3 2" xfId="12818"/>
    <cellStyle name="40% - Ênfase3 9 4 3 2 2" xfId="24938"/>
    <cellStyle name="40% - Ênfase3 9 4 3 2 3" xfId="37027"/>
    <cellStyle name="40% - Ênfase3 9 4 3 2 4" xfId="53385"/>
    <cellStyle name="40% - Ênfase3 9 4 3 3" xfId="18878"/>
    <cellStyle name="40% - Ênfase3 9 4 3 4" xfId="30968"/>
    <cellStyle name="40% - Ênfase3 9 4 3 5" xfId="45108"/>
    <cellStyle name="40% - Ênfase3 9 4 4" xfId="8763"/>
    <cellStyle name="40% - Ênfase3 9 4 4 2" xfId="20883"/>
    <cellStyle name="40% - Ênfase3 9 4 4 2 2" xfId="49315"/>
    <cellStyle name="40% - Ênfase3 9 4 4 3" xfId="32972"/>
    <cellStyle name="40% - Ênfase3 9 4 4 4" xfId="41038"/>
    <cellStyle name="40% - Ênfase3 9 4 5" xfId="14823"/>
    <cellStyle name="40% - Ênfase3 9 4 5 2" xfId="47267"/>
    <cellStyle name="40% - Ênfase3 9 4 6" xfId="26938"/>
    <cellStyle name="40% - Ênfase3 9 4 7" xfId="39028"/>
    <cellStyle name="40% - Ênfase3 9 4 8" xfId="2686"/>
    <cellStyle name="40% - Ênfase3 9 5" xfId="1675"/>
    <cellStyle name="40% - Ênfase3 9 5 2" xfId="5767"/>
    <cellStyle name="40% - Ênfase3 9 5 2 2" xfId="11826"/>
    <cellStyle name="40% - Ênfase3 9 5 2 2 2" xfId="23946"/>
    <cellStyle name="40% - Ênfase3 9 5 2 2 3" xfId="36035"/>
    <cellStyle name="40% - Ênfase3 9 5 2 2 4" xfId="52393"/>
    <cellStyle name="40% - Ênfase3 9 5 2 3" xfId="17886"/>
    <cellStyle name="40% - Ênfase3 9 5 2 4" xfId="29976"/>
    <cellStyle name="40% - Ênfase3 9 5 2 5" xfId="44116"/>
    <cellStyle name="40% - Ênfase3 9 5 3" xfId="7767"/>
    <cellStyle name="40% - Ênfase3 9 5 3 2" xfId="13826"/>
    <cellStyle name="40% - Ênfase3 9 5 3 2 2" xfId="25946"/>
    <cellStyle name="40% - Ênfase3 9 5 3 2 3" xfId="38035"/>
    <cellStyle name="40% - Ênfase3 9 5 3 2 4" xfId="54393"/>
    <cellStyle name="40% - Ênfase3 9 5 3 3" xfId="19886"/>
    <cellStyle name="40% - Ênfase3 9 5 3 4" xfId="31976"/>
    <cellStyle name="40% - Ênfase3 9 5 3 5" xfId="46116"/>
    <cellStyle name="40% - Ênfase3 9 5 4" xfId="9796"/>
    <cellStyle name="40% - Ênfase3 9 5 4 2" xfId="21916"/>
    <cellStyle name="40% - Ênfase3 9 5 4 2 2" xfId="50359"/>
    <cellStyle name="40% - Ênfase3 9 5 4 3" xfId="34005"/>
    <cellStyle name="40% - Ênfase3 9 5 4 4" xfId="42082"/>
    <cellStyle name="40% - Ênfase3 9 5 5" xfId="15856"/>
    <cellStyle name="40% - Ênfase3 9 5 5 2" xfId="48310"/>
    <cellStyle name="40% - Ênfase3 9 5 6" xfId="27946"/>
    <cellStyle name="40% - Ênfase3 9 5 7" xfId="40036"/>
    <cellStyle name="40% - Ênfase3 9 5 8" xfId="3733"/>
    <cellStyle name="40% - Ênfase3 9 6" xfId="4230"/>
    <cellStyle name="40% - Ênfase3 9 6 2" xfId="10290"/>
    <cellStyle name="40% - Ênfase3 9 6 2 2" xfId="22410"/>
    <cellStyle name="40% - Ênfase3 9 6 2 3" xfId="34499"/>
    <cellStyle name="40% - Ênfase3 9 6 2 4" xfId="50856"/>
    <cellStyle name="40% - Ênfase3 9 6 3" xfId="16350"/>
    <cellStyle name="40% - Ênfase3 9 6 4" xfId="28440"/>
    <cellStyle name="40% - Ênfase3 9 6 5" xfId="42579"/>
    <cellStyle name="40% - Ênfase3 9 7" xfId="6261"/>
    <cellStyle name="40% - Ênfase3 9 7 2" xfId="12320"/>
    <cellStyle name="40% - Ênfase3 9 7 2 2" xfId="24440"/>
    <cellStyle name="40% - Ênfase3 9 7 2 3" xfId="36529"/>
    <cellStyle name="40% - Ênfase3 9 7 2 4" xfId="52887"/>
    <cellStyle name="40% - Ênfase3 9 7 3" xfId="18380"/>
    <cellStyle name="40% - Ênfase3 9 7 4" xfId="30470"/>
    <cellStyle name="40% - Ênfase3 9 7 5" xfId="44610"/>
    <cellStyle name="40% - Ênfase3 9 8" xfId="8260"/>
    <cellStyle name="40% - Ênfase3 9 8 2" xfId="20380"/>
    <cellStyle name="40% - Ênfase3 9 8 2 2" xfId="48806"/>
    <cellStyle name="40% - Ênfase3 9 8 3" xfId="32469"/>
    <cellStyle name="40% - Ênfase3 9 8 4" xfId="40529"/>
    <cellStyle name="40% - Ênfase3 9 9" xfId="14320"/>
    <cellStyle name="40% - Ênfase3 9 9 2" xfId="46761"/>
    <cellStyle name="40% - Ênfase4 10" xfId="405"/>
    <cellStyle name="40% - Ênfase4 10 10" xfId="26787"/>
    <cellStyle name="40% - Ênfase4 10 11" xfId="38877"/>
    <cellStyle name="40% - Ênfase4 10 12" xfId="2529"/>
    <cellStyle name="40% - Ênfase4 10 2" xfId="407"/>
    <cellStyle name="40% - Ênfase4 10 2 10" xfId="38878"/>
    <cellStyle name="40% - Ênfase4 10 2 11" xfId="2530"/>
    <cellStyle name="40% - Ênfase4 10 2 2" xfId="1482"/>
    <cellStyle name="40% - Ênfase4 10 2 2 2" xfId="5579"/>
    <cellStyle name="40% - Ênfase4 10 2 2 2 2" xfId="11638"/>
    <cellStyle name="40% - Ênfase4 10 2 2 2 2 2" xfId="23758"/>
    <cellStyle name="40% - Ênfase4 10 2 2 2 2 3" xfId="35847"/>
    <cellStyle name="40% - Ênfase4 10 2 2 2 2 4" xfId="52205"/>
    <cellStyle name="40% - Ênfase4 10 2 2 2 3" xfId="17698"/>
    <cellStyle name="40% - Ênfase4 10 2 2 2 4" xfId="29788"/>
    <cellStyle name="40% - Ênfase4 10 2 2 2 5" xfId="43928"/>
    <cellStyle name="40% - Ênfase4 10 2 2 3" xfId="7603"/>
    <cellStyle name="40% - Ênfase4 10 2 2 3 2" xfId="13662"/>
    <cellStyle name="40% - Ênfase4 10 2 2 3 2 2" xfId="25782"/>
    <cellStyle name="40% - Ênfase4 10 2 2 3 2 3" xfId="37871"/>
    <cellStyle name="40% - Ênfase4 10 2 2 3 2 4" xfId="54229"/>
    <cellStyle name="40% - Ênfase4 10 2 2 3 3" xfId="19722"/>
    <cellStyle name="40% - Ênfase4 10 2 2 3 4" xfId="31812"/>
    <cellStyle name="40% - Ênfase4 10 2 2 3 5" xfId="45952"/>
    <cellStyle name="40% - Ênfase4 10 2 2 4" xfId="9608"/>
    <cellStyle name="40% - Ênfase4 10 2 2 4 2" xfId="21728"/>
    <cellStyle name="40% - Ênfase4 10 2 2 4 2 2" xfId="50171"/>
    <cellStyle name="40% - Ênfase4 10 2 2 4 3" xfId="33817"/>
    <cellStyle name="40% - Ênfase4 10 2 2 4 4" xfId="41894"/>
    <cellStyle name="40% - Ênfase4 10 2 2 5" xfId="15668"/>
    <cellStyle name="40% - Ênfase4 10 2 2 5 2" xfId="48122"/>
    <cellStyle name="40% - Ênfase4 10 2 2 6" xfId="27782"/>
    <cellStyle name="40% - Ênfase4 10 2 2 7" xfId="39872"/>
    <cellStyle name="40% - Ênfase4 10 2 2 8" xfId="3544"/>
    <cellStyle name="40% - Ênfase4 10 2 3" xfId="972"/>
    <cellStyle name="40% - Ênfase4 10 2 3 2" xfId="5082"/>
    <cellStyle name="40% - Ênfase4 10 2 3 2 2" xfId="11141"/>
    <cellStyle name="40% - Ênfase4 10 2 3 2 2 2" xfId="23261"/>
    <cellStyle name="40% - Ênfase4 10 2 3 2 2 3" xfId="35350"/>
    <cellStyle name="40% - Ênfase4 10 2 3 2 2 4" xfId="51708"/>
    <cellStyle name="40% - Ênfase4 10 2 3 2 3" xfId="17201"/>
    <cellStyle name="40% - Ênfase4 10 2 3 2 4" xfId="29291"/>
    <cellStyle name="40% - Ênfase4 10 2 3 2 5" xfId="43431"/>
    <cellStyle name="40% - Ênfase4 10 2 3 3" xfId="7107"/>
    <cellStyle name="40% - Ênfase4 10 2 3 3 2" xfId="13166"/>
    <cellStyle name="40% - Ênfase4 10 2 3 3 2 2" xfId="25286"/>
    <cellStyle name="40% - Ênfase4 10 2 3 3 2 3" xfId="37375"/>
    <cellStyle name="40% - Ênfase4 10 2 3 3 2 4" xfId="53733"/>
    <cellStyle name="40% - Ênfase4 10 2 3 3 3" xfId="19226"/>
    <cellStyle name="40% - Ênfase4 10 2 3 3 4" xfId="31316"/>
    <cellStyle name="40% - Ênfase4 10 2 3 3 5" xfId="45456"/>
    <cellStyle name="40% - Ênfase4 10 2 3 4" xfId="9111"/>
    <cellStyle name="40% - Ênfase4 10 2 3 4 2" xfId="21231"/>
    <cellStyle name="40% - Ênfase4 10 2 3 4 2 2" xfId="49665"/>
    <cellStyle name="40% - Ênfase4 10 2 3 4 3" xfId="33320"/>
    <cellStyle name="40% - Ênfase4 10 2 3 4 4" xfId="41388"/>
    <cellStyle name="40% - Ênfase4 10 2 3 5" xfId="15171"/>
    <cellStyle name="40% - Ênfase4 10 2 3 5 2" xfId="47617"/>
    <cellStyle name="40% - Ênfase4 10 2 3 6" xfId="27286"/>
    <cellStyle name="40% - Ênfase4 10 2 3 7" xfId="39376"/>
    <cellStyle name="40% - Ênfase4 10 2 3 8" xfId="3037"/>
    <cellStyle name="40% - Ênfase4 10 2 4" xfId="2024"/>
    <cellStyle name="40% - Ênfase4 10 2 4 2" xfId="6115"/>
    <cellStyle name="40% - Ênfase4 10 2 4 2 2" xfId="12174"/>
    <cellStyle name="40% - Ênfase4 10 2 4 2 2 2" xfId="24294"/>
    <cellStyle name="40% - Ênfase4 10 2 4 2 2 3" xfId="36383"/>
    <cellStyle name="40% - Ênfase4 10 2 4 2 2 4" xfId="52741"/>
    <cellStyle name="40% - Ênfase4 10 2 4 2 3" xfId="18234"/>
    <cellStyle name="40% - Ênfase4 10 2 4 2 4" xfId="30324"/>
    <cellStyle name="40% - Ênfase4 10 2 4 2 5" xfId="44464"/>
    <cellStyle name="40% - Ênfase4 10 2 4 3" xfId="8115"/>
    <cellStyle name="40% - Ênfase4 10 2 4 3 2" xfId="14174"/>
    <cellStyle name="40% - Ênfase4 10 2 4 3 2 2" xfId="26294"/>
    <cellStyle name="40% - Ênfase4 10 2 4 3 2 3" xfId="38383"/>
    <cellStyle name="40% - Ênfase4 10 2 4 3 2 4" xfId="54741"/>
    <cellStyle name="40% - Ênfase4 10 2 4 3 3" xfId="20234"/>
    <cellStyle name="40% - Ênfase4 10 2 4 3 4" xfId="32324"/>
    <cellStyle name="40% - Ênfase4 10 2 4 3 5" xfId="46464"/>
    <cellStyle name="40% - Ênfase4 10 2 4 4" xfId="10144"/>
    <cellStyle name="40% - Ênfase4 10 2 4 4 2" xfId="22264"/>
    <cellStyle name="40% - Ênfase4 10 2 4 4 2 2" xfId="50708"/>
    <cellStyle name="40% - Ênfase4 10 2 4 4 3" xfId="34353"/>
    <cellStyle name="40% - Ênfase4 10 2 4 4 4" xfId="42431"/>
    <cellStyle name="40% - Ênfase4 10 2 4 5" xfId="16204"/>
    <cellStyle name="40% - Ênfase4 10 2 4 5 2" xfId="48659"/>
    <cellStyle name="40% - Ênfase4 10 2 4 6" xfId="28294"/>
    <cellStyle name="40% - Ênfase4 10 2 4 7" xfId="40384"/>
    <cellStyle name="40% - Ênfase4 10 2 4 8" xfId="4082"/>
    <cellStyle name="40% - Ênfase4 10 2 5" xfId="4579"/>
    <cellStyle name="40% - Ênfase4 10 2 5 2" xfId="10639"/>
    <cellStyle name="40% - Ênfase4 10 2 5 2 2" xfId="22759"/>
    <cellStyle name="40% - Ênfase4 10 2 5 2 3" xfId="34848"/>
    <cellStyle name="40% - Ênfase4 10 2 5 2 4" xfId="51205"/>
    <cellStyle name="40% - Ênfase4 10 2 5 3" xfId="16699"/>
    <cellStyle name="40% - Ênfase4 10 2 5 4" xfId="28789"/>
    <cellStyle name="40% - Ênfase4 10 2 5 5" xfId="42928"/>
    <cellStyle name="40% - Ênfase4 10 2 6" xfId="6609"/>
    <cellStyle name="40% - Ênfase4 10 2 6 2" xfId="12668"/>
    <cellStyle name="40% - Ênfase4 10 2 6 2 2" xfId="24788"/>
    <cellStyle name="40% - Ênfase4 10 2 6 2 3" xfId="36877"/>
    <cellStyle name="40% - Ênfase4 10 2 6 2 4" xfId="53235"/>
    <cellStyle name="40% - Ênfase4 10 2 6 3" xfId="18728"/>
    <cellStyle name="40% - Ênfase4 10 2 6 4" xfId="30818"/>
    <cellStyle name="40% - Ênfase4 10 2 6 5" xfId="44958"/>
    <cellStyle name="40% - Ênfase4 10 2 7" xfId="8609"/>
    <cellStyle name="40% - Ênfase4 10 2 7 2" xfId="20729"/>
    <cellStyle name="40% - Ênfase4 10 2 7 2 2" xfId="49158"/>
    <cellStyle name="40% - Ênfase4 10 2 7 3" xfId="32818"/>
    <cellStyle name="40% - Ênfase4 10 2 7 4" xfId="40881"/>
    <cellStyle name="40% - Ênfase4 10 2 8" xfId="14669"/>
    <cellStyle name="40% - Ênfase4 10 2 8 2" xfId="47111"/>
    <cellStyle name="40% - Ênfase4 10 2 9" xfId="26788"/>
    <cellStyle name="40% - Ênfase4 10 3" xfId="1481"/>
    <cellStyle name="40% - Ênfase4 10 3 2" xfId="5578"/>
    <cellStyle name="40% - Ênfase4 10 3 2 2" xfId="11637"/>
    <cellStyle name="40% - Ênfase4 10 3 2 2 2" xfId="23757"/>
    <cellStyle name="40% - Ênfase4 10 3 2 2 3" xfId="35846"/>
    <cellStyle name="40% - Ênfase4 10 3 2 2 4" xfId="52204"/>
    <cellStyle name="40% - Ênfase4 10 3 2 3" xfId="17697"/>
    <cellStyle name="40% - Ênfase4 10 3 2 4" xfId="29787"/>
    <cellStyle name="40% - Ênfase4 10 3 2 5" xfId="43927"/>
    <cellStyle name="40% - Ênfase4 10 3 3" xfId="7602"/>
    <cellStyle name="40% - Ênfase4 10 3 3 2" xfId="13661"/>
    <cellStyle name="40% - Ênfase4 10 3 3 2 2" xfId="25781"/>
    <cellStyle name="40% - Ênfase4 10 3 3 2 3" xfId="37870"/>
    <cellStyle name="40% - Ênfase4 10 3 3 2 4" xfId="54228"/>
    <cellStyle name="40% - Ênfase4 10 3 3 3" xfId="19721"/>
    <cellStyle name="40% - Ênfase4 10 3 3 4" xfId="31811"/>
    <cellStyle name="40% - Ênfase4 10 3 3 5" xfId="45951"/>
    <cellStyle name="40% - Ênfase4 10 3 4" xfId="9607"/>
    <cellStyle name="40% - Ênfase4 10 3 4 2" xfId="21727"/>
    <cellStyle name="40% - Ênfase4 10 3 4 2 2" xfId="50170"/>
    <cellStyle name="40% - Ênfase4 10 3 4 3" xfId="33816"/>
    <cellStyle name="40% - Ênfase4 10 3 4 4" xfId="41893"/>
    <cellStyle name="40% - Ênfase4 10 3 5" xfId="15667"/>
    <cellStyle name="40% - Ênfase4 10 3 5 2" xfId="48121"/>
    <cellStyle name="40% - Ênfase4 10 3 6" xfId="27781"/>
    <cellStyle name="40% - Ênfase4 10 3 7" xfId="39871"/>
    <cellStyle name="40% - Ênfase4 10 3 8" xfId="3543"/>
    <cellStyle name="40% - Ênfase4 10 4" xfId="971"/>
    <cellStyle name="40% - Ênfase4 10 4 2" xfId="5081"/>
    <cellStyle name="40% - Ênfase4 10 4 2 2" xfId="11140"/>
    <cellStyle name="40% - Ênfase4 10 4 2 2 2" xfId="23260"/>
    <cellStyle name="40% - Ênfase4 10 4 2 2 3" xfId="35349"/>
    <cellStyle name="40% - Ênfase4 10 4 2 2 4" xfId="51707"/>
    <cellStyle name="40% - Ênfase4 10 4 2 3" xfId="17200"/>
    <cellStyle name="40% - Ênfase4 10 4 2 4" xfId="29290"/>
    <cellStyle name="40% - Ênfase4 10 4 2 5" xfId="43430"/>
    <cellStyle name="40% - Ênfase4 10 4 3" xfId="7106"/>
    <cellStyle name="40% - Ênfase4 10 4 3 2" xfId="13165"/>
    <cellStyle name="40% - Ênfase4 10 4 3 2 2" xfId="25285"/>
    <cellStyle name="40% - Ênfase4 10 4 3 2 3" xfId="37374"/>
    <cellStyle name="40% - Ênfase4 10 4 3 2 4" xfId="53732"/>
    <cellStyle name="40% - Ênfase4 10 4 3 3" xfId="19225"/>
    <cellStyle name="40% - Ênfase4 10 4 3 4" xfId="31315"/>
    <cellStyle name="40% - Ênfase4 10 4 3 5" xfId="45455"/>
    <cellStyle name="40% - Ênfase4 10 4 4" xfId="9110"/>
    <cellStyle name="40% - Ênfase4 10 4 4 2" xfId="21230"/>
    <cellStyle name="40% - Ênfase4 10 4 4 2 2" xfId="49664"/>
    <cellStyle name="40% - Ênfase4 10 4 4 3" xfId="33319"/>
    <cellStyle name="40% - Ênfase4 10 4 4 4" xfId="41387"/>
    <cellStyle name="40% - Ênfase4 10 4 5" xfId="15170"/>
    <cellStyle name="40% - Ênfase4 10 4 5 2" xfId="47616"/>
    <cellStyle name="40% - Ênfase4 10 4 6" xfId="27285"/>
    <cellStyle name="40% - Ênfase4 10 4 7" xfId="39375"/>
    <cellStyle name="40% - Ênfase4 10 4 8" xfId="3036"/>
    <cellStyle name="40% - Ênfase4 10 5" xfId="2023"/>
    <cellStyle name="40% - Ênfase4 10 5 2" xfId="6114"/>
    <cellStyle name="40% - Ênfase4 10 5 2 2" xfId="12173"/>
    <cellStyle name="40% - Ênfase4 10 5 2 2 2" xfId="24293"/>
    <cellStyle name="40% - Ênfase4 10 5 2 2 3" xfId="36382"/>
    <cellStyle name="40% - Ênfase4 10 5 2 2 4" xfId="52740"/>
    <cellStyle name="40% - Ênfase4 10 5 2 3" xfId="18233"/>
    <cellStyle name="40% - Ênfase4 10 5 2 4" xfId="30323"/>
    <cellStyle name="40% - Ênfase4 10 5 2 5" xfId="44463"/>
    <cellStyle name="40% - Ênfase4 10 5 3" xfId="8114"/>
    <cellStyle name="40% - Ênfase4 10 5 3 2" xfId="14173"/>
    <cellStyle name="40% - Ênfase4 10 5 3 2 2" xfId="26293"/>
    <cellStyle name="40% - Ênfase4 10 5 3 2 3" xfId="38382"/>
    <cellStyle name="40% - Ênfase4 10 5 3 2 4" xfId="54740"/>
    <cellStyle name="40% - Ênfase4 10 5 3 3" xfId="20233"/>
    <cellStyle name="40% - Ênfase4 10 5 3 4" xfId="32323"/>
    <cellStyle name="40% - Ênfase4 10 5 3 5" xfId="46463"/>
    <cellStyle name="40% - Ênfase4 10 5 4" xfId="10143"/>
    <cellStyle name="40% - Ênfase4 10 5 4 2" xfId="22263"/>
    <cellStyle name="40% - Ênfase4 10 5 4 2 2" xfId="50707"/>
    <cellStyle name="40% - Ênfase4 10 5 4 3" xfId="34352"/>
    <cellStyle name="40% - Ênfase4 10 5 4 4" xfId="42430"/>
    <cellStyle name="40% - Ênfase4 10 5 5" xfId="16203"/>
    <cellStyle name="40% - Ênfase4 10 5 5 2" xfId="48658"/>
    <cellStyle name="40% - Ênfase4 10 5 6" xfId="28293"/>
    <cellStyle name="40% - Ênfase4 10 5 7" xfId="40383"/>
    <cellStyle name="40% - Ênfase4 10 5 8" xfId="4081"/>
    <cellStyle name="40% - Ênfase4 10 6" xfId="4578"/>
    <cellStyle name="40% - Ênfase4 10 6 2" xfId="10638"/>
    <cellStyle name="40% - Ênfase4 10 6 2 2" xfId="22758"/>
    <cellStyle name="40% - Ênfase4 10 6 2 3" xfId="34847"/>
    <cellStyle name="40% - Ênfase4 10 6 2 4" xfId="51204"/>
    <cellStyle name="40% - Ênfase4 10 6 3" xfId="16698"/>
    <cellStyle name="40% - Ênfase4 10 6 4" xfId="28788"/>
    <cellStyle name="40% - Ênfase4 10 6 5" xfId="42927"/>
    <cellStyle name="40% - Ênfase4 10 7" xfId="6608"/>
    <cellStyle name="40% - Ênfase4 10 7 2" xfId="12667"/>
    <cellStyle name="40% - Ênfase4 10 7 2 2" xfId="24787"/>
    <cellStyle name="40% - Ênfase4 10 7 2 3" xfId="36876"/>
    <cellStyle name="40% - Ênfase4 10 7 2 4" xfId="53234"/>
    <cellStyle name="40% - Ênfase4 10 7 3" xfId="18727"/>
    <cellStyle name="40% - Ênfase4 10 7 4" xfId="30817"/>
    <cellStyle name="40% - Ênfase4 10 7 5" xfId="44957"/>
    <cellStyle name="40% - Ênfase4 10 8" xfId="8608"/>
    <cellStyle name="40% - Ênfase4 10 8 2" xfId="20728"/>
    <cellStyle name="40% - Ênfase4 10 8 2 2" xfId="49157"/>
    <cellStyle name="40% - Ênfase4 10 8 3" xfId="32817"/>
    <cellStyle name="40% - Ênfase4 10 8 4" xfId="40880"/>
    <cellStyle name="40% - Ênfase4 10 9" xfId="14668"/>
    <cellStyle name="40% - Ênfase4 10 9 2" xfId="47110"/>
    <cellStyle name="40% - Ênfase4 11" xfId="410"/>
    <cellStyle name="40% - Ênfase4 11 10" xfId="38881"/>
    <cellStyle name="40% - Ênfase4 11 11" xfId="2533"/>
    <cellStyle name="40% - Ênfase4 11 2" xfId="1485"/>
    <cellStyle name="40% - Ênfase4 11 2 2" xfId="5582"/>
    <cellStyle name="40% - Ênfase4 11 2 2 2" xfId="11641"/>
    <cellStyle name="40% - Ênfase4 11 2 2 2 2" xfId="23761"/>
    <cellStyle name="40% - Ênfase4 11 2 2 2 3" xfId="35850"/>
    <cellStyle name="40% - Ênfase4 11 2 2 2 4" xfId="52208"/>
    <cellStyle name="40% - Ênfase4 11 2 2 3" xfId="17701"/>
    <cellStyle name="40% - Ênfase4 11 2 2 4" xfId="29791"/>
    <cellStyle name="40% - Ênfase4 11 2 2 5" xfId="43931"/>
    <cellStyle name="40% - Ênfase4 11 2 3" xfId="7606"/>
    <cellStyle name="40% - Ênfase4 11 2 3 2" xfId="13665"/>
    <cellStyle name="40% - Ênfase4 11 2 3 2 2" xfId="25785"/>
    <cellStyle name="40% - Ênfase4 11 2 3 2 3" xfId="37874"/>
    <cellStyle name="40% - Ênfase4 11 2 3 2 4" xfId="54232"/>
    <cellStyle name="40% - Ênfase4 11 2 3 3" xfId="19725"/>
    <cellStyle name="40% - Ênfase4 11 2 3 4" xfId="31815"/>
    <cellStyle name="40% - Ênfase4 11 2 3 5" xfId="45955"/>
    <cellStyle name="40% - Ênfase4 11 2 4" xfId="9611"/>
    <cellStyle name="40% - Ênfase4 11 2 4 2" xfId="21731"/>
    <cellStyle name="40% - Ênfase4 11 2 4 2 2" xfId="50174"/>
    <cellStyle name="40% - Ênfase4 11 2 4 3" xfId="33820"/>
    <cellStyle name="40% - Ênfase4 11 2 4 4" xfId="41897"/>
    <cellStyle name="40% - Ênfase4 11 2 5" xfId="15671"/>
    <cellStyle name="40% - Ênfase4 11 2 5 2" xfId="48125"/>
    <cellStyle name="40% - Ênfase4 11 2 6" xfId="27785"/>
    <cellStyle name="40% - Ênfase4 11 2 7" xfId="39875"/>
    <cellStyle name="40% - Ênfase4 11 2 8" xfId="3547"/>
    <cellStyle name="40% - Ênfase4 11 3" xfId="975"/>
    <cellStyle name="40% - Ênfase4 11 3 2" xfId="5085"/>
    <cellStyle name="40% - Ênfase4 11 3 2 2" xfId="11144"/>
    <cellStyle name="40% - Ênfase4 11 3 2 2 2" xfId="23264"/>
    <cellStyle name="40% - Ênfase4 11 3 2 2 3" xfId="35353"/>
    <cellStyle name="40% - Ênfase4 11 3 2 2 4" xfId="51711"/>
    <cellStyle name="40% - Ênfase4 11 3 2 3" xfId="17204"/>
    <cellStyle name="40% - Ênfase4 11 3 2 4" xfId="29294"/>
    <cellStyle name="40% - Ênfase4 11 3 2 5" xfId="43434"/>
    <cellStyle name="40% - Ênfase4 11 3 3" xfId="7110"/>
    <cellStyle name="40% - Ênfase4 11 3 3 2" xfId="13169"/>
    <cellStyle name="40% - Ênfase4 11 3 3 2 2" xfId="25289"/>
    <cellStyle name="40% - Ênfase4 11 3 3 2 3" xfId="37378"/>
    <cellStyle name="40% - Ênfase4 11 3 3 2 4" xfId="53736"/>
    <cellStyle name="40% - Ênfase4 11 3 3 3" xfId="19229"/>
    <cellStyle name="40% - Ênfase4 11 3 3 4" xfId="31319"/>
    <cellStyle name="40% - Ênfase4 11 3 3 5" xfId="45459"/>
    <cellStyle name="40% - Ênfase4 11 3 4" xfId="9114"/>
    <cellStyle name="40% - Ênfase4 11 3 4 2" xfId="21234"/>
    <cellStyle name="40% - Ênfase4 11 3 4 2 2" xfId="49668"/>
    <cellStyle name="40% - Ênfase4 11 3 4 3" xfId="33323"/>
    <cellStyle name="40% - Ênfase4 11 3 4 4" xfId="41391"/>
    <cellStyle name="40% - Ênfase4 11 3 5" xfId="15174"/>
    <cellStyle name="40% - Ênfase4 11 3 5 2" xfId="47620"/>
    <cellStyle name="40% - Ênfase4 11 3 6" xfId="27289"/>
    <cellStyle name="40% - Ênfase4 11 3 7" xfId="39379"/>
    <cellStyle name="40% - Ênfase4 11 3 8" xfId="3040"/>
    <cellStyle name="40% - Ênfase4 11 4" xfId="2027"/>
    <cellStyle name="40% - Ênfase4 11 4 2" xfId="6118"/>
    <cellStyle name="40% - Ênfase4 11 4 2 2" xfId="12177"/>
    <cellStyle name="40% - Ênfase4 11 4 2 2 2" xfId="24297"/>
    <cellStyle name="40% - Ênfase4 11 4 2 2 3" xfId="36386"/>
    <cellStyle name="40% - Ênfase4 11 4 2 2 4" xfId="52744"/>
    <cellStyle name="40% - Ênfase4 11 4 2 3" xfId="18237"/>
    <cellStyle name="40% - Ênfase4 11 4 2 4" xfId="30327"/>
    <cellStyle name="40% - Ênfase4 11 4 2 5" xfId="44467"/>
    <cellStyle name="40% - Ênfase4 11 4 3" xfId="8118"/>
    <cellStyle name="40% - Ênfase4 11 4 3 2" xfId="14177"/>
    <cellStyle name="40% - Ênfase4 11 4 3 2 2" xfId="26297"/>
    <cellStyle name="40% - Ênfase4 11 4 3 2 3" xfId="38386"/>
    <cellStyle name="40% - Ênfase4 11 4 3 2 4" xfId="54744"/>
    <cellStyle name="40% - Ênfase4 11 4 3 3" xfId="20237"/>
    <cellStyle name="40% - Ênfase4 11 4 3 4" xfId="32327"/>
    <cellStyle name="40% - Ênfase4 11 4 3 5" xfId="46467"/>
    <cellStyle name="40% - Ênfase4 11 4 4" xfId="10147"/>
    <cellStyle name="40% - Ênfase4 11 4 4 2" xfId="22267"/>
    <cellStyle name="40% - Ênfase4 11 4 4 2 2" xfId="50711"/>
    <cellStyle name="40% - Ênfase4 11 4 4 3" xfId="34356"/>
    <cellStyle name="40% - Ênfase4 11 4 4 4" xfId="42434"/>
    <cellStyle name="40% - Ênfase4 11 4 5" xfId="16207"/>
    <cellStyle name="40% - Ênfase4 11 4 5 2" xfId="48662"/>
    <cellStyle name="40% - Ênfase4 11 4 6" xfId="28297"/>
    <cellStyle name="40% - Ênfase4 11 4 7" xfId="40387"/>
    <cellStyle name="40% - Ênfase4 11 4 8" xfId="4085"/>
    <cellStyle name="40% - Ênfase4 11 5" xfId="4582"/>
    <cellStyle name="40% - Ênfase4 11 5 2" xfId="10642"/>
    <cellStyle name="40% - Ênfase4 11 5 2 2" xfId="22762"/>
    <cellStyle name="40% - Ênfase4 11 5 2 3" xfId="34851"/>
    <cellStyle name="40% - Ênfase4 11 5 2 4" xfId="51208"/>
    <cellStyle name="40% - Ênfase4 11 5 3" xfId="16702"/>
    <cellStyle name="40% - Ênfase4 11 5 4" xfId="28792"/>
    <cellStyle name="40% - Ênfase4 11 5 5" xfId="42931"/>
    <cellStyle name="40% - Ênfase4 11 6" xfId="6612"/>
    <cellStyle name="40% - Ênfase4 11 6 2" xfId="12671"/>
    <cellStyle name="40% - Ênfase4 11 6 2 2" xfId="24791"/>
    <cellStyle name="40% - Ênfase4 11 6 2 3" xfId="36880"/>
    <cellStyle name="40% - Ênfase4 11 6 2 4" xfId="53238"/>
    <cellStyle name="40% - Ênfase4 11 6 3" xfId="18731"/>
    <cellStyle name="40% - Ênfase4 11 6 4" xfId="30821"/>
    <cellStyle name="40% - Ênfase4 11 6 5" xfId="44961"/>
    <cellStyle name="40% - Ênfase4 11 7" xfId="8612"/>
    <cellStyle name="40% - Ênfase4 11 7 2" xfId="20732"/>
    <cellStyle name="40% - Ênfase4 11 7 2 2" xfId="49161"/>
    <cellStyle name="40% - Ênfase4 11 7 3" xfId="32821"/>
    <cellStyle name="40% - Ênfase4 11 7 4" xfId="40884"/>
    <cellStyle name="40% - Ênfase4 11 8" xfId="14672"/>
    <cellStyle name="40% - Ênfase4 11 8 2" xfId="47114"/>
    <cellStyle name="40% - Ênfase4 11 9" xfId="26791"/>
    <cellStyle name="40% - Ênfase4 12" xfId="412"/>
    <cellStyle name="40% - Ênfase4 12 10" xfId="38882"/>
    <cellStyle name="40% - Ênfase4 12 11" xfId="2534"/>
    <cellStyle name="40% - Ênfase4 12 2" xfId="1486"/>
    <cellStyle name="40% - Ênfase4 12 2 2" xfId="5583"/>
    <cellStyle name="40% - Ênfase4 12 2 2 2" xfId="11642"/>
    <cellStyle name="40% - Ênfase4 12 2 2 2 2" xfId="23762"/>
    <cellStyle name="40% - Ênfase4 12 2 2 2 3" xfId="35851"/>
    <cellStyle name="40% - Ênfase4 12 2 2 2 4" xfId="52209"/>
    <cellStyle name="40% - Ênfase4 12 2 2 3" xfId="17702"/>
    <cellStyle name="40% - Ênfase4 12 2 2 4" xfId="29792"/>
    <cellStyle name="40% - Ênfase4 12 2 2 5" xfId="43932"/>
    <cellStyle name="40% - Ênfase4 12 2 3" xfId="7607"/>
    <cellStyle name="40% - Ênfase4 12 2 3 2" xfId="13666"/>
    <cellStyle name="40% - Ênfase4 12 2 3 2 2" xfId="25786"/>
    <cellStyle name="40% - Ênfase4 12 2 3 2 3" xfId="37875"/>
    <cellStyle name="40% - Ênfase4 12 2 3 2 4" xfId="54233"/>
    <cellStyle name="40% - Ênfase4 12 2 3 3" xfId="19726"/>
    <cellStyle name="40% - Ênfase4 12 2 3 4" xfId="31816"/>
    <cellStyle name="40% - Ênfase4 12 2 3 5" xfId="45956"/>
    <cellStyle name="40% - Ênfase4 12 2 4" xfId="9612"/>
    <cellStyle name="40% - Ênfase4 12 2 4 2" xfId="21732"/>
    <cellStyle name="40% - Ênfase4 12 2 4 2 2" xfId="50175"/>
    <cellStyle name="40% - Ênfase4 12 2 4 3" xfId="33821"/>
    <cellStyle name="40% - Ênfase4 12 2 4 4" xfId="41898"/>
    <cellStyle name="40% - Ênfase4 12 2 5" xfId="15672"/>
    <cellStyle name="40% - Ênfase4 12 2 5 2" xfId="48126"/>
    <cellStyle name="40% - Ênfase4 12 2 6" xfId="27786"/>
    <cellStyle name="40% - Ênfase4 12 2 7" xfId="39876"/>
    <cellStyle name="40% - Ênfase4 12 2 8" xfId="3548"/>
    <cellStyle name="40% - Ênfase4 12 3" xfId="976"/>
    <cellStyle name="40% - Ênfase4 12 3 2" xfId="5086"/>
    <cellStyle name="40% - Ênfase4 12 3 2 2" xfId="11145"/>
    <cellStyle name="40% - Ênfase4 12 3 2 2 2" xfId="23265"/>
    <cellStyle name="40% - Ênfase4 12 3 2 2 3" xfId="35354"/>
    <cellStyle name="40% - Ênfase4 12 3 2 2 4" xfId="51712"/>
    <cellStyle name="40% - Ênfase4 12 3 2 3" xfId="17205"/>
    <cellStyle name="40% - Ênfase4 12 3 2 4" xfId="29295"/>
    <cellStyle name="40% - Ênfase4 12 3 2 5" xfId="43435"/>
    <cellStyle name="40% - Ênfase4 12 3 3" xfId="7111"/>
    <cellStyle name="40% - Ênfase4 12 3 3 2" xfId="13170"/>
    <cellStyle name="40% - Ênfase4 12 3 3 2 2" xfId="25290"/>
    <cellStyle name="40% - Ênfase4 12 3 3 2 3" xfId="37379"/>
    <cellStyle name="40% - Ênfase4 12 3 3 2 4" xfId="53737"/>
    <cellStyle name="40% - Ênfase4 12 3 3 3" xfId="19230"/>
    <cellStyle name="40% - Ênfase4 12 3 3 4" xfId="31320"/>
    <cellStyle name="40% - Ênfase4 12 3 3 5" xfId="45460"/>
    <cellStyle name="40% - Ênfase4 12 3 4" xfId="9115"/>
    <cellStyle name="40% - Ênfase4 12 3 4 2" xfId="21235"/>
    <cellStyle name="40% - Ênfase4 12 3 4 2 2" xfId="49669"/>
    <cellStyle name="40% - Ênfase4 12 3 4 3" xfId="33324"/>
    <cellStyle name="40% - Ênfase4 12 3 4 4" xfId="41392"/>
    <cellStyle name="40% - Ênfase4 12 3 5" xfId="15175"/>
    <cellStyle name="40% - Ênfase4 12 3 5 2" xfId="47621"/>
    <cellStyle name="40% - Ênfase4 12 3 6" xfId="27290"/>
    <cellStyle name="40% - Ênfase4 12 3 7" xfId="39380"/>
    <cellStyle name="40% - Ênfase4 12 3 8" xfId="3041"/>
    <cellStyle name="40% - Ênfase4 12 4" xfId="2028"/>
    <cellStyle name="40% - Ênfase4 12 4 2" xfId="6119"/>
    <cellStyle name="40% - Ênfase4 12 4 2 2" xfId="12178"/>
    <cellStyle name="40% - Ênfase4 12 4 2 2 2" xfId="24298"/>
    <cellStyle name="40% - Ênfase4 12 4 2 2 3" xfId="36387"/>
    <cellStyle name="40% - Ênfase4 12 4 2 2 4" xfId="52745"/>
    <cellStyle name="40% - Ênfase4 12 4 2 3" xfId="18238"/>
    <cellStyle name="40% - Ênfase4 12 4 2 4" xfId="30328"/>
    <cellStyle name="40% - Ênfase4 12 4 2 5" xfId="44468"/>
    <cellStyle name="40% - Ênfase4 12 4 3" xfId="8119"/>
    <cellStyle name="40% - Ênfase4 12 4 3 2" xfId="14178"/>
    <cellStyle name="40% - Ênfase4 12 4 3 2 2" xfId="26298"/>
    <cellStyle name="40% - Ênfase4 12 4 3 2 3" xfId="38387"/>
    <cellStyle name="40% - Ênfase4 12 4 3 2 4" xfId="54745"/>
    <cellStyle name="40% - Ênfase4 12 4 3 3" xfId="20238"/>
    <cellStyle name="40% - Ênfase4 12 4 3 4" xfId="32328"/>
    <cellStyle name="40% - Ênfase4 12 4 3 5" xfId="46468"/>
    <cellStyle name="40% - Ênfase4 12 4 4" xfId="10148"/>
    <cellStyle name="40% - Ênfase4 12 4 4 2" xfId="22268"/>
    <cellStyle name="40% - Ênfase4 12 4 4 2 2" xfId="50712"/>
    <cellStyle name="40% - Ênfase4 12 4 4 3" xfId="34357"/>
    <cellStyle name="40% - Ênfase4 12 4 4 4" xfId="42435"/>
    <cellStyle name="40% - Ênfase4 12 4 5" xfId="16208"/>
    <cellStyle name="40% - Ênfase4 12 4 5 2" xfId="48663"/>
    <cellStyle name="40% - Ênfase4 12 4 6" xfId="28298"/>
    <cellStyle name="40% - Ênfase4 12 4 7" xfId="40388"/>
    <cellStyle name="40% - Ênfase4 12 4 8" xfId="4086"/>
    <cellStyle name="40% - Ênfase4 12 5" xfId="4583"/>
    <cellStyle name="40% - Ênfase4 12 5 2" xfId="10643"/>
    <cellStyle name="40% - Ênfase4 12 5 2 2" xfId="22763"/>
    <cellStyle name="40% - Ênfase4 12 5 2 3" xfId="34852"/>
    <cellStyle name="40% - Ênfase4 12 5 2 4" xfId="51209"/>
    <cellStyle name="40% - Ênfase4 12 5 3" xfId="16703"/>
    <cellStyle name="40% - Ênfase4 12 5 4" xfId="28793"/>
    <cellStyle name="40% - Ênfase4 12 5 5" xfId="42932"/>
    <cellStyle name="40% - Ênfase4 12 6" xfId="6613"/>
    <cellStyle name="40% - Ênfase4 12 6 2" xfId="12672"/>
    <cellStyle name="40% - Ênfase4 12 6 2 2" xfId="24792"/>
    <cellStyle name="40% - Ênfase4 12 6 2 3" xfId="36881"/>
    <cellStyle name="40% - Ênfase4 12 6 2 4" xfId="53239"/>
    <cellStyle name="40% - Ênfase4 12 6 3" xfId="18732"/>
    <cellStyle name="40% - Ênfase4 12 6 4" xfId="30822"/>
    <cellStyle name="40% - Ênfase4 12 6 5" xfId="44962"/>
    <cellStyle name="40% - Ênfase4 12 7" xfId="8613"/>
    <cellStyle name="40% - Ênfase4 12 7 2" xfId="20733"/>
    <cellStyle name="40% - Ênfase4 12 7 2 2" xfId="49162"/>
    <cellStyle name="40% - Ênfase4 12 7 3" xfId="32822"/>
    <cellStyle name="40% - Ênfase4 12 7 4" xfId="40885"/>
    <cellStyle name="40% - Ênfase4 12 8" xfId="14673"/>
    <cellStyle name="40% - Ênfase4 12 8 2" xfId="47115"/>
    <cellStyle name="40% - Ênfase4 12 9" xfId="26792"/>
    <cellStyle name="40% - Ênfase4 13" xfId="413"/>
    <cellStyle name="40% - Ênfase4 13 10" xfId="38883"/>
    <cellStyle name="40% - Ênfase4 13 11" xfId="2535"/>
    <cellStyle name="40% - Ênfase4 13 2" xfId="1487"/>
    <cellStyle name="40% - Ênfase4 13 2 2" xfId="5584"/>
    <cellStyle name="40% - Ênfase4 13 2 2 2" xfId="11643"/>
    <cellStyle name="40% - Ênfase4 13 2 2 2 2" xfId="23763"/>
    <cellStyle name="40% - Ênfase4 13 2 2 2 3" xfId="35852"/>
    <cellStyle name="40% - Ênfase4 13 2 2 2 4" xfId="52210"/>
    <cellStyle name="40% - Ênfase4 13 2 2 3" xfId="17703"/>
    <cellStyle name="40% - Ênfase4 13 2 2 4" xfId="29793"/>
    <cellStyle name="40% - Ênfase4 13 2 2 5" xfId="43933"/>
    <cellStyle name="40% - Ênfase4 13 2 3" xfId="7608"/>
    <cellStyle name="40% - Ênfase4 13 2 3 2" xfId="13667"/>
    <cellStyle name="40% - Ênfase4 13 2 3 2 2" xfId="25787"/>
    <cellStyle name="40% - Ênfase4 13 2 3 2 3" xfId="37876"/>
    <cellStyle name="40% - Ênfase4 13 2 3 2 4" xfId="54234"/>
    <cellStyle name="40% - Ênfase4 13 2 3 3" xfId="19727"/>
    <cellStyle name="40% - Ênfase4 13 2 3 4" xfId="31817"/>
    <cellStyle name="40% - Ênfase4 13 2 3 5" xfId="45957"/>
    <cellStyle name="40% - Ênfase4 13 2 4" xfId="9613"/>
    <cellStyle name="40% - Ênfase4 13 2 4 2" xfId="21733"/>
    <cellStyle name="40% - Ênfase4 13 2 4 2 2" xfId="50176"/>
    <cellStyle name="40% - Ênfase4 13 2 4 3" xfId="33822"/>
    <cellStyle name="40% - Ênfase4 13 2 4 4" xfId="41899"/>
    <cellStyle name="40% - Ênfase4 13 2 5" xfId="15673"/>
    <cellStyle name="40% - Ênfase4 13 2 5 2" xfId="48127"/>
    <cellStyle name="40% - Ênfase4 13 2 6" xfId="27787"/>
    <cellStyle name="40% - Ênfase4 13 2 7" xfId="39877"/>
    <cellStyle name="40% - Ênfase4 13 2 8" xfId="3549"/>
    <cellStyle name="40% - Ênfase4 13 3" xfId="977"/>
    <cellStyle name="40% - Ênfase4 13 3 2" xfId="5087"/>
    <cellStyle name="40% - Ênfase4 13 3 2 2" xfId="11146"/>
    <cellStyle name="40% - Ênfase4 13 3 2 2 2" xfId="23266"/>
    <cellStyle name="40% - Ênfase4 13 3 2 2 3" xfId="35355"/>
    <cellStyle name="40% - Ênfase4 13 3 2 2 4" xfId="51713"/>
    <cellStyle name="40% - Ênfase4 13 3 2 3" xfId="17206"/>
    <cellStyle name="40% - Ênfase4 13 3 2 4" xfId="29296"/>
    <cellStyle name="40% - Ênfase4 13 3 2 5" xfId="43436"/>
    <cellStyle name="40% - Ênfase4 13 3 3" xfId="7112"/>
    <cellStyle name="40% - Ênfase4 13 3 3 2" xfId="13171"/>
    <cellStyle name="40% - Ênfase4 13 3 3 2 2" xfId="25291"/>
    <cellStyle name="40% - Ênfase4 13 3 3 2 3" xfId="37380"/>
    <cellStyle name="40% - Ênfase4 13 3 3 2 4" xfId="53738"/>
    <cellStyle name="40% - Ênfase4 13 3 3 3" xfId="19231"/>
    <cellStyle name="40% - Ênfase4 13 3 3 4" xfId="31321"/>
    <cellStyle name="40% - Ênfase4 13 3 3 5" xfId="45461"/>
    <cellStyle name="40% - Ênfase4 13 3 4" xfId="9116"/>
    <cellStyle name="40% - Ênfase4 13 3 4 2" xfId="21236"/>
    <cellStyle name="40% - Ênfase4 13 3 4 2 2" xfId="49670"/>
    <cellStyle name="40% - Ênfase4 13 3 4 3" xfId="33325"/>
    <cellStyle name="40% - Ênfase4 13 3 4 4" xfId="41393"/>
    <cellStyle name="40% - Ênfase4 13 3 5" xfId="15176"/>
    <cellStyle name="40% - Ênfase4 13 3 5 2" xfId="47622"/>
    <cellStyle name="40% - Ênfase4 13 3 6" xfId="27291"/>
    <cellStyle name="40% - Ênfase4 13 3 7" xfId="39381"/>
    <cellStyle name="40% - Ênfase4 13 3 8" xfId="3042"/>
    <cellStyle name="40% - Ênfase4 13 4" xfId="2029"/>
    <cellStyle name="40% - Ênfase4 13 4 2" xfId="6120"/>
    <cellStyle name="40% - Ênfase4 13 4 2 2" xfId="12179"/>
    <cellStyle name="40% - Ênfase4 13 4 2 2 2" xfId="24299"/>
    <cellStyle name="40% - Ênfase4 13 4 2 2 3" xfId="36388"/>
    <cellStyle name="40% - Ênfase4 13 4 2 2 4" xfId="52746"/>
    <cellStyle name="40% - Ênfase4 13 4 2 3" xfId="18239"/>
    <cellStyle name="40% - Ênfase4 13 4 2 4" xfId="30329"/>
    <cellStyle name="40% - Ênfase4 13 4 2 5" xfId="44469"/>
    <cellStyle name="40% - Ênfase4 13 4 3" xfId="8120"/>
    <cellStyle name="40% - Ênfase4 13 4 3 2" xfId="14179"/>
    <cellStyle name="40% - Ênfase4 13 4 3 2 2" xfId="26299"/>
    <cellStyle name="40% - Ênfase4 13 4 3 2 3" xfId="38388"/>
    <cellStyle name="40% - Ênfase4 13 4 3 2 4" xfId="54746"/>
    <cellStyle name="40% - Ênfase4 13 4 3 3" xfId="20239"/>
    <cellStyle name="40% - Ênfase4 13 4 3 4" xfId="32329"/>
    <cellStyle name="40% - Ênfase4 13 4 3 5" xfId="46469"/>
    <cellStyle name="40% - Ênfase4 13 4 4" xfId="10149"/>
    <cellStyle name="40% - Ênfase4 13 4 4 2" xfId="22269"/>
    <cellStyle name="40% - Ênfase4 13 4 4 2 2" xfId="50713"/>
    <cellStyle name="40% - Ênfase4 13 4 4 3" xfId="34358"/>
    <cellStyle name="40% - Ênfase4 13 4 4 4" xfId="42436"/>
    <cellStyle name="40% - Ênfase4 13 4 5" xfId="16209"/>
    <cellStyle name="40% - Ênfase4 13 4 5 2" xfId="48664"/>
    <cellStyle name="40% - Ênfase4 13 4 6" xfId="28299"/>
    <cellStyle name="40% - Ênfase4 13 4 7" xfId="40389"/>
    <cellStyle name="40% - Ênfase4 13 4 8" xfId="4087"/>
    <cellStyle name="40% - Ênfase4 13 5" xfId="4584"/>
    <cellStyle name="40% - Ênfase4 13 5 2" xfId="10644"/>
    <cellStyle name="40% - Ênfase4 13 5 2 2" xfId="22764"/>
    <cellStyle name="40% - Ênfase4 13 5 2 3" xfId="34853"/>
    <cellStyle name="40% - Ênfase4 13 5 2 4" xfId="51210"/>
    <cellStyle name="40% - Ênfase4 13 5 3" xfId="16704"/>
    <cellStyle name="40% - Ênfase4 13 5 4" xfId="28794"/>
    <cellStyle name="40% - Ênfase4 13 5 5" xfId="42933"/>
    <cellStyle name="40% - Ênfase4 13 6" xfId="6614"/>
    <cellStyle name="40% - Ênfase4 13 6 2" xfId="12673"/>
    <cellStyle name="40% - Ênfase4 13 6 2 2" xfId="24793"/>
    <cellStyle name="40% - Ênfase4 13 6 2 3" xfId="36882"/>
    <cellStyle name="40% - Ênfase4 13 6 2 4" xfId="53240"/>
    <cellStyle name="40% - Ênfase4 13 6 3" xfId="18733"/>
    <cellStyle name="40% - Ênfase4 13 6 4" xfId="30823"/>
    <cellStyle name="40% - Ênfase4 13 6 5" xfId="44963"/>
    <cellStyle name="40% - Ênfase4 13 7" xfId="8614"/>
    <cellStyle name="40% - Ênfase4 13 7 2" xfId="20734"/>
    <cellStyle name="40% - Ênfase4 13 7 2 2" xfId="49163"/>
    <cellStyle name="40% - Ênfase4 13 7 3" xfId="32823"/>
    <cellStyle name="40% - Ênfase4 13 7 4" xfId="40886"/>
    <cellStyle name="40% - Ênfase4 13 8" xfId="14674"/>
    <cellStyle name="40% - Ênfase4 13 8 2" xfId="47116"/>
    <cellStyle name="40% - Ênfase4 13 9" xfId="26793"/>
    <cellStyle name="40% - Ênfase4 14" xfId="414"/>
    <cellStyle name="40% - Ênfase4 14 10" xfId="38884"/>
    <cellStyle name="40% - Ênfase4 14 11" xfId="2536"/>
    <cellStyle name="40% - Ênfase4 14 2" xfId="1488"/>
    <cellStyle name="40% - Ênfase4 14 2 2" xfId="5585"/>
    <cellStyle name="40% - Ênfase4 14 2 2 2" xfId="11644"/>
    <cellStyle name="40% - Ênfase4 14 2 2 2 2" xfId="23764"/>
    <cellStyle name="40% - Ênfase4 14 2 2 2 3" xfId="35853"/>
    <cellStyle name="40% - Ênfase4 14 2 2 2 4" xfId="52211"/>
    <cellStyle name="40% - Ênfase4 14 2 2 3" xfId="17704"/>
    <cellStyle name="40% - Ênfase4 14 2 2 4" xfId="29794"/>
    <cellStyle name="40% - Ênfase4 14 2 2 5" xfId="43934"/>
    <cellStyle name="40% - Ênfase4 14 2 3" xfId="7609"/>
    <cellStyle name="40% - Ênfase4 14 2 3 2" xfId="13668"/>
    <cellStyle name="40% - Ênfase4 14 2 3 2 2" xfId="25788"/>
    <cellStyle name="40% - Ênfase4 14 2 3 2 3" xfId="37877"/>
    <cellStyle name="40% - Ênfase4 14 2 3 2 4" xfId="54235"/>
    <cellStyle name="40% - Ênfase4 14 2 3 3" xfId="19728"/>
    <cellStyle name="40% - Ênfase4 14 2 3 4" xfId="31818"/>
    <cellStyle name="40% - Ênfase4 14 2 3 5" xfId="45958"/>
    <cellStyle name="40% - Ênfase4 14 2 4" xfId="9614"/>
    <cellStyle name="40% - Ênfase4 14 2 4 2" xfId="21734"/>
    <cellStyle name="40% - Ênfase4 14 2 4 2 2" xfId="50177"/>
    <cellStyle name="40% - Ênfase4 14 2 4 3" xfId="33823"/>
    <cellStyle name="40% - Ênfase4 14 2 4 4" xfId="41900"/>
    <cellStyle name="40% - Ênfase4 14 2 5" xfId="15674"/>
    <cellStyle name="40% - Ênfase4 14 2 5 2" xfId="48128"/>
    <cellStyle name="40% - Ênfase4 14 2 6" xfId="27788"/>
    <cellStyle name="40% - Ênfase4 14 2 7" xfId="39878"/>
    <cellStyle name="40% - Ênfase4 14 2 8" xfId="3550"/>
    <cellStyle name="40% - Ênfase4 14 3" xfId="978"/>
    <cellStyle name="40% - Ênfase4 14 3 2" xfId="5088"/>
    <cellStyle name="40% - Ênfase4 14 3 2 2" xfId="11147"/>
    <cellStyle name="40% - Ênfase4 14 3 2 2 2" xfId="23267"/>
    <cellStyle name="40% - Ênfase4 14 3 2 2 3" xfId="35356"/>
    <cellStyle name="40% - Ênfase4 14 3 2 2 4" xfId="51714"/>
    <cellStyle name="40% - Ênfase4 14 3 2 3" xfId="17207"/>
    <cellStyle name="40% - Ênfase4 14 3 2 4" xfId="29297"/>
    <cellStyle name="40% - Ênfase4 14 3 2 5" xfId="43437"/>
    <cellStyle name="40% - Ênfase4 14 3 3" xfId="7113"/>
    <cellStyle name="40% - Ênfase4 14 3 3 2" xfId="13172"/>
    <cellStyle name="40% - Ênfase4 14 3 3 2 2" xfId="25292"/>
    <cellStyle name="40% - Ênfase4 14 3 3 2 3" xfId="37381"/>
    <cellStyle name="40% - Ênfase4 14 3 3 2 4" xfId="53739"/>
    <cellStyle name="40% - Ênfase4 14 3 3 3" xfId="19232"/>
    <cellStyle name="40% - Ênfase4 14 3 3 4" xfId="31322"/>
    <cellStyle name="40% - Ênfase4 14 3 3 5" xfId="45462"/>
    <cellStyle name="40% - Ênfase4 14 3 4" xfId="9117"/>
    <cellStyle name="40% - Ênfase4 14 3 4 2" xfId="21237"/>
    <cellStyle name="40% - Ênfase4 14 3 4 2 2" xfId="49671"/>
    <cellStyle name="40% - Ênfase4 14 3 4 3" xfId="33326"/>
    <cellStyle name="40% - Ênfase4 14 3 4 4" xfId="41394"/>
    <cellStyle name="40% - Ênfase4 14 3 5" xfId="15177"/>
    <cellStyle name="40% - Ênfase4 14 3 5 2" xfId="47623"/>
    <cellStyle name="40% - Ênfase4 14 3 6" xfId="27292"/>
    <cellStyle name="40% - Ênfase4 14 3 7" xfId="39382"/>
    <cellStyle name="40% - Ênfase4 14 3 8" xfId="3043"/>
    <cellStyle name="40% - Ênfase4 14 4" xfId="2030"/>
    <cellStyle name="40% - Ênfase4 14 4 2" xfId="6121"/>
    <cellStyle name="40% - Ênfase4 14 4 2 2" xfId="12180"/>
    <cellStyle name="40% - Ênfase4 14 4 2 2 2" xfId="24300"/>
    <cellStyle name="40% - Ênfase4 14 4 2 2 3" xfId="36389"/>
    <cellStyle name="40% - Ênfase4 14 4 2 2 4" xfId="52747"/>
    <cellStyle name="40% - Ênfase4 14 4 2 3" xfId="18240"/>
    <cellStyle name="40% - Ênfase4 14 4 2 4" xfId="30330"/>
    <cellStyle name="40% - Ênfase4 14 4 2 5" xfId="44470"/>
    <cellStyle name="40% - Ênfase4 14 4 3" xfId="8121"/>
    <cellStyle name="40% - Ênfase4 14 4 3 2" xfId="14180"/>
    <cellStyle name="40% - Ênfase4 14 4 3 2 2" xfId="26300"/>
    <cellStyle name="40% - Ênfase4 14 4 3 2 3" xfId="38389"/>
    <cellStyle name="40% - Ênfase4 14 4 3 2 4" xfId="54747"/>
    <cellStyle name="40% - Ênfase4 14 4 3 3" xfId="20240"/>
    <cellStyle name="40% - Ênfase4 14 4 3 4" xfId="32330"/>
    <cellStyle name="40% - Ênfase4 14 4 3 5" xfId="46470"/>
    <cellStyle name="40% - Ênfase4 14 4 4" xfId="10150"/>
    <cellStyle name="40% - Ênfase4 14 4 4 2" xfId="22270"/>
    <cellStyle name="40% - Ênfase4 14 4 4 2 2" xfId="50714"/>
    <cellStyle name="40% - Ênfase4 14 4 4 3" xfId="34359"/>
    <cellStyle name="40% - Ênfase4 14 4 4 4" xfId="42437"/>
    <cellStyle name="40% - Ênfase4 14 4 5" xfId="16210"/>
    <cellStyle name="40% - Ênfase4 14 4 5 2" xfId="48665"/>
    <cellStyle name="40% - Ênfase4 14 4 6" xfId="28300"/>
    <cellStyle name="40% - Ênfase4 14 4 7" xfId="40390"/>
    <cellStyle name="40% - Ênfase4 14 4 8" xfId="4088"/>
    <cellStyle name="40% - Ênfase4 14 5" xfId="4585"/>
    <cellStyle name="40% - Ênfase4 14 5 2" xfId="10645"/>
    <cellStyle name="40% - Ênfase4 14 5 2 2" xfId="22765"/>
    <cellStyle name="40% - Ênfase4 14 5 2 3" xfId="34854"/>
    <cellStyle name="40% - Ênfase4 14 5 2 4" xfId="51211"/>
    <cellStyle name="40% - Ênfase4 14 5 3" xfId="16705"/>
    <cellStyle name="40% - Ênfase4 14 5 4" xfId="28795"/>
    <cellStyle name="40% - Ênfase4 14 5 5" xfId="42934"/>
    <cellStyle name="40% - Ênfase4 14 6" xfId="6615"/>
    <cellStyle name="40% - Ênfase4 14 6 2" xfId="12674"/>
    <cellStyle name="40% - Ênfase4 14 6 2 2" xfId="24794"/>
    <cellStyle name="40% - Ênfase4 14 6 2 3" xfId="36883"/>
    <cellStyle name="40% - Ênfase4 14 6 2 4" xfId="53241"/>
    <cellStyle name="40% - Ênfase4 14 6 3" xfId="18734"/>
    <cellStyle name="40% - Ênfase4 14 6 4" xfId="30824"/>
    <cellStyle name="40% - Ênfase4 14 6 5" xfId="44964"/>
    <cellStyle name="40% - Ênfase4 14 7" xfId="8615"/>
    <cellStyle name="40% - Ênfase4 14 7 2" xfId="20735"/>
    <cellStyle name="40% - Ênfase4 14 7 2 2" xfId="49164"/>
    <cellStyle name="40% - Ênfase4 14 7 3" xfId="32824"/>
    <cellStyle name="40% - Ênfase4 14 7 4" xfId="40887"/>
    <cellStyle name="40% - Ênfase4 14 8" xfId="14675"/>
    <cellStyle name="40% - Ênfase4 14 8 2" xfId="47117"/>
    <cellStyle name="40% - Ênfase4 14 9" xfId="26794"/>
    <cellStyle name="40% - Ênfase4 15" xfId="415"/>
    <cellStyle name="40% - Ênfase4 15 10" xfId="38885"/>
    <cellStyle name="40% - Ênfase4 15 11" xfId="2537"/>
    <cellStyle name="40% - Ênfase4 15 2" xfId="1489"/>
    <cellStyle name="40% - Ênfase4 15 2 2" xfId="5586"/>
    <cellStyle name="40% - Ênfase4 15 2 2 2" xfId="11645"/>
    <cellStyle name="40% - Ênfase4 15 2 2 2 2" xfId="23765"/>
    <cellStyle name="40% - Ênfase4 15 2 2 2 3" xfId="35854"/>
    <cellStyle name="40% - Ênfase4 15 2 2 2 4" xfId="52212"/>
    <cellStyle name="40% - Ênfase4 15 2 2 3" xfId="17705"/>
    <cellStyle name="40% - Ênfase4 15 2 2 4" xfId="29795"/>
    <cellStyle name="40% - Ênfase4 15 2 2 5" xfId="43935"/>
    <cellStyle name="40% - Ênfase4 15 2 3" xfId="7610"/>
    <cellStyle name="40% - Ênfase4 15 2 3 2" xfId="13669"/>
    <cellStyle name="40% - Ênfase4 15 2 3 2 2" xfId="25789"/>
    <cellStyle name="40% - Ênfase4 15 2 3 2 3" xfId="37878"/>
    <cellStyle name="40% - Ênfase4 15 2 3 2 4" xfId="54236"/>
    <cellStyle name="40% - Ênfase4 15 2 3 3" xfId="19729"/>
    <cellStyle name="40% - Ênfase4 15 2 3 4" xfId="31819"/>
    <cellStyle name="40% - Ênfase4 15 2 3 5" xfId="45959"/>
    <cellStyle name="40% - Ênfase4 15 2 4" xfId="9615"/>
    <cellStyle name="40% - Ênfase4 15 2 4 2" xfId="21735"/>
    <cellStyle name="40% - Ênfase4 15 2 4 2 2" xfId="50178"/>
    <cellStyle name="40% - Ênfase4 15 2 4 3" xfId="33824"/>
    <cellStyle name="40% - Ênfase4 15 2 4 4" xfId="41901"/>
    <cellStyle name="40% - Ênfase4 15 2 5" xfId="15675"/>
    <cellStyle name="40% - Ênfase4 15 2 5 2" xfId="48129"/>
    <cellStyle name="40% - Ênfase4 15 2 6" xfId="27789"/>
    <cellStyle name="40% - Ênfase4 15 2 7" xfId="39879"/>
    <cellStyle name="40% - Ênfase4 15 2 8" xfId="3551"/>
    <cellStyle name="40% - Ênfase4 15 3" xfId="979"/>
    <cellStyle name="40% - Ênfase4 15 3 2" xfId="5089"/>
    <cellStyle name="40% - Ênfase4 15 3 2 2" xfId="11148"/>
    <cellStyle name="40% - Ênfase4 15 3 2 2 2" xfId="23268"/>
    <cellStyle name="40% - Ênfase4 15 3 2 2 3" xfId="35357"/>
    <cellStyle name="40% - Ênfase4 15 3 2 2 4" xfId="51715"/>
    <cellStyle name="40% - Ênfase4 15 3 2 3" xfId="17208"/>
    <cellStyle name="40% - Ênfase4 15 3 2 4" xfId="29298"/>
    <cellStyle name="40% - Ênfase4 15 3 2 5" xfId="43438"/>
    <cellStyle name="40% - Ênfase4 15 3 3" xfId="7114"/>
    <cellStyle name="40% - Ênfase4 15 3 3 2" xfId="13173"/>
    <cellStyle name="40% - Ênfase4 15 3 3 2 2" xfId="25293"/>
    <cellStyle name="40% - Ênfase4 15 3 3 2 3" xfId="37382"/>
    <cellStyle name="40% - Ênfase4 15 3 3 2 4" xfId="53740"/>
    <cellStyle name="40% - Ênfase4 15 3 3 3" xfId="19233"/>
    <cellStyle name="40% - Ênfase4 15 3 3 4" xfId="31323"/>
    <cellStyle name="40% - Ênfase4 15 3 3 5" xfId="45463"/>
    <cellStyle name="40% - Ênfase4 15 3 4" xfId="9118"/>
    <cellStyle name="40% - Ênfase4 15 3 4 2" xfId="21238"/>
    <cellStyle name="40% - Ênfase4 15 3 4 2 2" xfId="49672"/>
    <cellStyle name="40% - Ênfase4 15 3 4 3" xfId="33327"/>
    <cellStyle name="40% - Ênfase4 15 3 4 4" xfId="41395"/>
    <cellStyle name="40% - Ênfase4 15 3 5" xfId="15178"/>
    <cellStyle name="40% - Ênfase4 15 3 5 2" xfId="47624"/>
    <cellStyle name="40% - Ênfase4 15 3 6" xfId="27293"/>
    <cellStyle name="40% - Ênfase4 15 3 7" xfId="39383"/>
    <cellStyle name="40% - Ênfase4 15 3 8" xfId="3044"/>
    <cellStyle name="40% - Ênfase4 15 4" xfId="2031"/>
    <cellStyle name="40% - Ênfase4 15 4 2" xfId="6122"/>
    <cellStyle name="40% - Ênfase4 15 4 2 2" xfId="12181"/>
    <cellStyle name="40% - Ênfase4 15 4 2 2 2" xfId="24301"/>
    <cellStyle name="40% - Ênfase4 15 4 2 2 3" xfId="36390"/>
    <cellStyle name="40% - Ênfase4 15 4 2 2 4" xfId="52748"/>
    <cellStyle name="40% - Ênfase4 15 4 2 3" xfId="18241"/>
    <cellStyle name="40% - Ênfase4 15 4 2 4" xfId="30331"/>
    <cellStyle name="40% - Ênfase4 15 4 2 5" xfId="44471"/>
    <cellStyle name="40% - Ênfase4 15 4 3" xfId="8122"/>
    <cellStyle name="40% - Ênfase4 15 4 3 2" xfId="14181"/>
    <cellStyle name="40% - Ênfase4 15 4 3 2 2" xfId="26301"/>
    <cellStyle name="40% - Ênfase4 15 4 3 2 3" xfId="38390"/>
    <cellStyle name="40% - Ênfase4 15 4 3 2 4" xfId="54748"/>
    <cellStyle name="40% - Ênfase4 15 4 3 3" xfId="20241"/>
    <cellStyle name="40% - Ênfase4 15 4 3 4" xfId="32331"/>
    <cellStyle name="40% - Ênfase4 15 4 3 5" xfId="46471"/>
    <cellStyle name="40% - Ênfase4 15 4 4" xfId="10151"/>
    <cellStyle name="40% - Ênfase4 15 4 4 2" xfId="22271"/>
    <cellStyle name="40% - Ênfase4 15 4 4 2 2" xfId="50715"/>
    <cellStyle name="40% - Ênfase4 15 4 4 3" xfId="34360"/>
    <cellStyle name="40% - Ênfase4 15 4 4 4" xfId="42438"/>
    <cellStyle name="40% - Ênfase4 15 4 5" xfId="16211"/>
    <cellStyle name="40% - Ênfase4 15 4 5 2" xfId="48666"/>
    <cellStyle name="40% - Ênfase4 15 4 6" xfId="28301"/>
    <cellStyle name="40% - Ênfase4 15 4 7" xfId="40391"/>
    <cellStyle name="40% - Ênfase4 15 4 8" xfId="4089"/>
    <cellStyle name="40% - Ênfase4 15 5" xfId="4586"/>
    <cellStyle name="40% - Ênfase4 15 5 2" xfId="10646"/>
    <cellStyle name="40% - Ênfase4 15 5 2 2" xfId="22766"/>
    <cellStyle name="40% - Ênfase4 15 5 2 3" xfId="34855"/>
    <cellStyle name="40% - Ênfase4 15 5 2 4" xfId="51212"/>
    <cellStyle name="40% - Ênfase4 15 5 3" xfId="16706"/>
    <cellStyle name="40% - Ênfase4 15 5 4" xfId="28796"/>
    <cellStyle name="40% - Ênfase4 15 5 5" xfId="42935"/>
    <cellStyle name="40% - Ênfase4 15 6" xfId="6616"/>
    <cellStyle name="40% - Ênfase4 15 6 2" xfId="12675"/>
    <cellStyle name="40% - Ênfase4 15 6 2 2" xfId="24795"/>
    <cellStyle name="40% - Ênfase4 15 6 2 3" xfId="36884"/>
    <cellStyle name="40% - Ênfase4 15 6 2 4" xfId="53242"/>
    <cellStyle name="40% - Ênfase4 15 6 3" xfId="18735"/>
    <cellStyle name="40% - Ênfase4 15 6 4" xfId="30825"/>
    <cellStyle name="40% - Ênfase4 15 6 5" xfId="44965"/>
    <cellStyle name="40% - Ênfase4 15 7" xfId="8616"/>
    <cellStyle name="40% - Ênfase4 15 7 2" xfId="20736"/>
    <cellStyle name="40% - Ênfase4 15 7 2 2" xfId="49165"/>
    <cellStyle name="40% - Ênfase4 15 7 3" xfId="32825"/>
    <cellStyle name="40% - Ênfase4 15 7 4" xfId="40888"/>
    <cellStyle name="40% - Ênfase4 15 8" xfId="14676"/>
    <cellStyle name="40% - Ênfase4 15 8 2" xfId="47118"/>
    <cellStyle name="40% - Ênfase4 15 9" xfId="26795"/>
    <cellStyle name="40% - Ênfase4 16" xfId="202"/>
    <cellStyle name="40% - Ênfase4 16 10" xfId="38694"/>
    <cellStyle name="40% - Ênfase4 16 11" xfId="2345"/>
    <cellStyle name="40% - Ênfase4 16 2" xfId="1297"/>
    <cellStyle name="40% - Ênfase4 16 2 2" xfId="5394"/>
    <cellStyle name="40% - Ênfase4 16 2 2 2" xfId="11453"/>
    <cellStyle name="40% - Ênfase4 16 2 2 2 2" xfId="23573"/>
    <cellStyle name="40% - Ênfase4 16 2 2 2 3" xfId="35662"/>
    <cellStyle name="40% - Ênfase4 16 2 2 2 4" xfId="52020"/>
    <cellStyle name="40% - Ênfase4 16 2 2 3" xfId="17513"/>
    <cellStyle name="40% - Ênfase4 16 2 2 4" xfId="29603"/>
    <cellStyle name="40% - Ênfase4 16 2 2 5" xfId="43743"/>
    <cellStyle name="40% - Ênfase4 16 2 3" xfId="7419"/>
    <cellStyle name="40% - Ênfase4 16 2 3 2" xfId="13478"/>
    <cellStyle name="40% - Ênfase4 16 2 3 2 2" xfId="25598"/>
    <cellStyle name="40% - Ênfase4 16 2 3 2 3" xfId="37687"/>
    <cellStyle name="40% - Ênfase4 16 2 3 2 4" xfId="54045"/>
    <cellStyle name="40% - Ênfase4 16 2 3 3" xfId="19538"/>
    <cellStyle name="40% - Ênfase4 16 2 3 4" xfId="31628"/>
    <cellStyle name="40% - Ênfase4 16 2 3 5" xfId="45768"/>
    <cellStyle name="40% - Ênfase4 16 2 4" xfId="9423"/>
    <cellStyle name="40% - Ênfase4 16 2 4 2" xfId="21543"/>
    <cellStyle name="40% - Ênfase4 16 2 4 2 2" xfId="49986"/>
    <cellStyle name="40% - Ênfase4 16 2 4 3" xfId="33632"/>
    <cellStyle name="40% - Ênfase4 16 2 4 4" xfId="41709"/>
    <cellStyle name="40% - Ênfase4 16 2 5" xfId="15483"/>
    <cellStyle name="40% - Ênfase4 16 2 5 2" xfId="47937"/>
    <cellStyle name="40% - Ênfase4 16 2 6" xfId="27598"/>
    <cellStyle name="40% - Ênfase4 16 2 7" xfId="39688"/>
    <cellStyle name="40% - Ênfase4 16 2 8" xfId="3359"/>
    <cellStyle name="40% - Ênfase4 16 3" xfId="788"/>
    <cellStyle name="40% - Ênfase4 16 3 2" xfId="4898"/>
    <cellStyle name="40% - Ênfase4 16 3 2 2" xfId="10957"/>
    <cellStyle name="40% - Ênfase4 16 3 2 2 2" xfId="23077"/>
    <cellStyle name="40% - Ênfase4 16 3 2 2 3" xfId="35166"/>
    <cellStyle name="40% - Ênfase4 16 3 2 2 4" xfId="51524"/>
    <cellStyle name="40% - Ênfase4 16 3 2 3" xfId="17017"/>
    <cellStyle name="40% - Ênfase4 16 3 2 4" xfId="29107"/>
    <cellStyle name="40% - Ênfase4 16 3 2 5" xfId="43247"/>
    <cellStyle name="40% - Ênfase4 16 3 3" xfId="6923"/>
    <cellStyle name="40% - Ênfase4 16 3 3 2" xfId="12982"/>
    <cellStyle name="40% - Ênfase4 16 3 3 2 2" xfId="25102"/>
    <cellStyle name="40% - Ênfase4 16 3 3 2 3" xfId="37191"/>
    <cellStyle name="40% - Ênfase4 16 3 3 2 4" xfId="53549"/>
    <cellStyle name="40% - Ênfase4 16 3 3 3" xfId="19042"/>
    <cellStyle name="40% - Ênfase4 16 3 3 4" xfId="31132"/>
    <cellStyle name="40% - Ênfase4 16 3 3 5" xfId="45272"/>
    <cellStyle name="40% - Ênfase4 16 3 4" xfId="8927"/>
    <cellStyle name="40% - Ênfase4 16 3 4 2" xfId="21047"/>
    <cellStyle name="40% - Ênfase4 16 3 4 2 2" xfId="49481"/>
    <cellStyle name="40% - Ênfase4 16 3 4 3" xfId="33136"/>
    <cellStyle name="40% - Ênfase4 16 3 4 4" xfId="41204"/>
    <cellStyle name="40% - Ênfase4 16 3 5" xfId="14987"/>
    <cellStyle name="40% - Ênfase4 16 3 5 2" xfId="47433"/>
    <cellStyle name="40% - Ênfase4 16 3 6" xfId="27102"/>
    <cellStyle name="40% - Ênfase4 16 3 7" xfId="39192"/>
    <cellStyle name="40% - Ênfase4 16 3 8" xfId="2853"/>
    <cellStyle name="40% - Ênfase4 16 4" xfId="1840"/>
    <cellStyle name="40% - Ênfase4 16 4 2" xfId="5931"/>
    <cellStyle name="40% - Ênfase4 16 4 2 2" xfId="11990"/>
    <cellStyle name="40% - Ênfase4 16 4 2 2 2" xfId="24110"/>
    <cellStyle name="40% - Ênfase4 16 4 2 2 3" xfId="36199"/>
    <cellStyle name="40% - Ênfase4 16 4 2 2 4" xfId="52557"/>
    <cellStyle name="40% - Ênfase4 16 4 2 3" xfId="18050"/>
    <cellStyle name="40% - Ênfase4 16 4 2 4" xfId="30140"/>
    <cellStyle name="40% - Ênfase4 16 4 2 5" xfId="44280"/>
    <cellStyle name="40% - Ênfase4 16 4 3" xfId="7931"/>
    <cellStyle name="40% - Ênfase4 16 4 3 2" xfId="13990"/>
    <cellStyle name="40% - Ênfase4 16 4 3 2 2" xfId="26110"/>
    <cellStyle name="40% - Ênfase4 16 4 3 2 3" xfId="38199"/>
    <cellStyle name="40% - Ênfase4 16 4 3 2 4" xfId="54557"/>
    <cellStyle name="40% - Ênfase4 16 4 3 3" xfId="20050"/>
    <cellStyle name="40% - Ênfase4 16 4 3 4" xfId="32140"/>
    <cellStyle name="40% - Ênfase4 16 4 3 5" xfId="46280"/>
    <cellStyle name="40% - Ênfase4 16 4 4" xfId="9960"/>
    <cellStyle name="40% - Ênfase4 16 4 4 2" xfId="22080"/>
    <cellStyle name="40% - Ênfase4 16 4 4 2 2" xfId="50524"/>
    <cellStyle name="40% - Ênfase4 16 4 4 3" xfId="34169"/>
    <cellStyle name="40% - Ênfase4 16 4 4 4" xfId="42247"/>
    <cellStyle name="40% - Ênfase4 16 4 5" xfId="16020"/>
    <cellStyle name="40% - Ênfase4 16 4 5 2" xfId="48475"/>
    <cellStyle name="40% - Ênfase4 16 4 6" xfId="28110"/>
    <cellStyle name="40% - Ênfase4 16 4 7" xfId="40200"/>
    <cellStyle name="40% - Ênfase4 16 4 8" xfId="3898"/>
    <cellStyle name="40% - Ênfase4 16 5" xfId="4394"/>
    <cellStyle name="40% - Ênfase4 16 5 2" xfId="10454"/>
    <cellStyle name="40% - Ênfase4 16 5 2 2" xfId="22574"/>
    <cellStyle name="40% - Ênfase4 16 5 2 3" xfId="34663"/>
    <cellStyle name="40% - Ênfase4 16 5 2 4" xfId="51020"/>
    <cellStyle name="40% - Ênfase4 16 5 3" xfId="16514"/>
    <cellStyle name="40% - Ênfase4 16 5 4" xfId="28604"/>
    <cellStyle name="40% - Ênfase4 16 5 5" xfId="42743"/>
    <cellStyle name="40% - Ênfase4 16 6" xfId="6425"/>
    <cellStyle name="40% - Ênfase4 16 6 2" xfId="12484"/>
    <cellStyle name="40% - Ênfase4 16 6 2 2" xfId="24604"/>
    <cellStyle name="40% - Ênfase4 16 6 2 3" xfId="36693"/>
    <cellStyle name="40% - Ênfase4 16 6 2 4" xfId="53051"/>
    <cellStyle name="40% - Ênfase4 16 6 3" xfId="18544"/>
    <cellStyle name="40% - Ênfase4 16 6 4" xfId="30634"/>
    <cellStyle name="40% - Ênfase4 16 6 5" xfId="44774"/>
    <cellStyle name="40% - Ênfase4 16 7" xfId="8424"/>
    <cellStyle name="40% - Ênfase4 16 7 2" xfId="20544"/>
    <cellStyle name="40% - Ênfase4 16 7 2 2" xfId="48972"/>
    <cellStyle name="40% - Ênfase4 16 7 3" xfId="32633"/>
    <cellStyle name="40% - Ênfase4 16 7 4" xfId="40695"/>
    <cellStyle name="40% - Ênfase4 16 8" xfId="14484"/>
    <cellStyle name="40% - Ênfase4 16 8 2" xfId="46926"/>
    <cellStyle name="40% - Ênfase4 16 9" xfId="26604"/>
    <cellStyle name="40% - Ênfase4 17" xfId="418"/>
    <cellStyle name="40% - Ênfase4 17 10" xfId="38888"/>
    <cellStyle name="40% - Ênfase4 17 11" xfId="2540"/>
    <cellStyle name="40% - Ênfase4 17 2" xfId="1492"/>
    <cellStyle name="40% - Ênfase4 17 2 2" xfId="5589"/>
    <cellStyle name="40% - Ênfase4 17 2 2 2" xfId="11648"/>
    <cellStyle name="40% - Ênfase4 17 2 2 2 2" xfId="23768"/>
    <cellStyle name="40% - Ênfase4 17 2 2 2 3" xfId="35857"/>
    <cellStyle name="40% - Ênfase4 17 2 2 2 4" xfId="52215"/>
    <cellStyle name="40% - Ênfase4 17 2 2 3" xfId="17708"/>
    <cellStyle name="40% - Ênfase4 17 2 2 4" xfId="29798"/>
    <cellStyle name="40% - Ênfase4 17 2 2 5" xfId="43938"/>
    <cellStyle name="40% - Ênfase4 17 2 3" xfId="7613"/>
    <cellStyle name="40% - Ênfase4 17 2 3 2" xfId="13672"/>
    <cellStyle name="40% - Ênfase4 17 2 3 2 2" xfId="25792"/>
    <cellStyle name="40% - Ênfase4 17 2 3 2 3" xfId="37881"/>
    <cellStyle name="40% - Ênfase4 17 2 3 2 4" xfId="54239"/>
    <cellStyle name="40% - Ênfase4 17 2 3 3" xfId="19732"/>
    <cellStyle name="40% - Ênfase4 17 2 3 4" xfId="31822"/>
    <cellStyle name="40% - Ênfase4 17 2 3 5" xfId="45962"/>
    <cellStyle name="40% - Ênfase4 17 2 4" xfId="9618"/>
    <cellStyle name="40% - Ênfase4 17 2 4 2" xfId="21738"/>
    <cellStyle name="40% - Ênfase4 17 2 4 2 2" xfId="50181"/>
    <cellStyle name="40% - Ênfase4 17 2 4 3" xfId="33827"/>
    <cellStyle name="40% - Ênfase4 17 2 4 4" xfId="41904"/>
    <cellStyle name="40% - Ênfase4 17 2 5" xfId="15678"/>
    <cellStyle name="40% - Ênfase4 17 2 5 2" xfId="48132"/>
    <cellStyle name="40% - Ênfase4 17 2 6" xfId="27792"/>
    <cellStyle name="40% - Ênfase4 17 2 7" xfId="39882"/>
    <cellStyle name="40% - Ênfase4 17 2 8" xfId="3554"/>
    <cellStyle name="40% - Ênfase4 17 3" xfId="982"/>
    <cellStyle name="40% - Ênfase4 17 3 2" xfId="5092"/>
    <cellStyle name="40% - Ênfase4 17 3 2 2" xfId="11151"/>
    <cellStyle name="40% - Ênfase4 17 3 2 2 2" xfId="23271"/>
    <cellStyle name="40% - Ênfase4 17 3 2 2 3" xfId="35360"/>
    <cellStyle name="40% - Ênfase4 17 3 2 2 4" xfId="51718"/>
    <cellStyle name="40% - Ênfase4 17 3 2 3" xfId="17211"/>
    <cellStyle name="40% - Ênfase4 17 3 2 4" xfId="29301"/>
    <cellStyle name="40% - Ênfase4 17 3 2 5" xfId="43441"/>
    <cellStyle name="40% - Ênfase4 17 3 3" xfId="7117"/>
    <cellStyle name="40% - Ênfase4 17 3 3 2" xfId="13176"/>
    <cellStyle name="40% - Ênfase4 17 3 3 2 2" xfId="25296"/>
    <cellStyle name="40% - Ênfase4 17 3 3 2 3" xfId="37385"/>
    <cellStyle name="40% - Ênfase4 17 3 3 2 4" xfId="53743"/>
    <cellStyle name="40% - Ênfase4 17 3 3 3" xfId="19236"/>
    <cellStyle name="40% - Ênfase4 17 3 3 4" xfId="31326"/>
    <cellStyle name="40% - Ênfase4 17 3 3 5" xfId="45466"/>
    <cellStyle name="40% - Ênfase4 17 3 4" xfId="9121"/>
    <cellStyle name="40% - Ênfase4 17 3 4 2" xfId="21241"/>
    <cellStyle name="40% - Ênfase4 17 3 4 2 2" xfId="49675"/>
    <cellStyle name="40% - Ênfase4 17 3 4 3" xfId="33330"/>
    <cellStyle name="40% - Ênfase4 17 3 4 4" xfId="41398"/>
    <cellStyle name="40% - Ênfase4 17 3 5" xfId="15181"/>
    <cellStyle name="40% - Ênfase4 17 3 5 2" xfId="47627"/>
    <cellStyle name="40% - Ênfase4 17 3 6" xfId="27296"/>
    <cellStyle name="40% - Ênfase4 17 3 7" xfId="39386"/>
    <cellStyle name="40% - Ênfase4 17 3 8" xfId="3047"/>
    <cellStyle name="40% - Ênfase4 17 4" xfId="2034"/>
    <cellStyle name="40% - Ênfase4 17 4 2" xfId="6125"/>
    <cellStyle name="40% - Ênfase4 17 4 2 2" xfId="12184"/>
    <cellStyle name="40% - Ênfase4 17 4 2 2 2" xfId="24304"/>
    <cellStyle name="40% - Ênfase4 17 4 2 2 3" xfId="36393"/>
    <cellStyle name="40% - Ênfase4 17 4 2 2 4" xfId="52751"/>
    <cellStyle name="40% - Ênfase4 17 4 2 3" xfId="18244"/>
    <cellStyle name="40% - Ênfase4 17 4 2 4" xfId="30334"/>
    <cellStyle name="40% - Ênfase4 17 4 2 5" xfId="44474"/>
    <cellStyle name="40% - Ênfase4 17 4 3" xfId="8125"/>
    <cellStyle name="40% - Ênfase4 17 4 3 2" xfId="14184"/>
    <cellStyle name="40% - Ênfase4 17 4 3 2 2" xfId="26304"/>
    <cellStyle name="40% - Ênfase4 17 4 3 2 3" xfId="38393"/>
    <cellStyle name="40% - Ênfase4 17 4 3 2 4" xfId="54751"/>
    <cellStyle name="40% - Ênfase4 17 4 3 3" xfId="20244"/>
    <cellStyle name="40% - Ênfase4 17 4 3 4" xfId="32334"/>
    <cellStyle name="40% - Ênfase4 17 4 3 5" xfId="46474"/>
    <cellStyle name="40% - Ênfase4 17 4 4" xfId="10154"/>
    <cellStyle name="40% - Ênfase4 17 4 4 2" xfId="22274"/>
    <cellStyle name="40% - Ênfase4 17 4 4 2 2" xfId="50718"/>
    <cellStyle name="40% - Ênfase4 17 4 4 3" xfId="34363"/>
    <cellStyle name="40% - Ênfase4 17 4 4 4" xfId="42441"/>
    <cellStyle name="40% - Ênfase4 17 4 5" xfId="16214"/>
    <cellStyle name="40% - Ênfase4 17 4 5 2" xfId="48669"/>
    <cellStyle name="40% - Ênfase4 17 4 6" xfId="28304"/>
    <cellStyle name="40% - Ênfase4 17 4 7" xfId="40394"/>
    <cellStyle name="40% - Ênfase4 17 4 8" xfId="4092"/>
    <cellStyle name="40% - Ênfase4 17 5" xfId="4589"/>
    <cellStyle name="40% - Ênfase4 17 5 2" xfId="10649"/>
    <cellStyle name="40% - Ênfase4 17 5 2 2" xfId="22769"/>
    <cellStyle name="40% - Ênfase4 17 5 2 3" xfId="34858"/>
    <cellStyle name="40% - Ênfase4 17 5 2 4" xfId="51215"/>
    <cellStyle name="40% - Ênfase4 17 5 3" xfId="16709"/>
    <cellStyle name="40% - Ênfase4 17 5 4" xfId="28799"/>
    <cellStyle name="40% - Ênfase4 17 5 5" xfId="42938"/>
    <cellStyle name="40% - Ênfase4 17 6" xfId="6619"/>
    <cellStyle name="40% - Ênfase4 17 6 2" xfId="12678"/>
    <cellStyle name="40% - Ênfase4 17 6 2 2" xfId="24798"/>
    <cellStyle name="40% - Ênfase4 17 6 2 3" xfId="36887"/>
    <cellStyle name="40% - Ênfase4 17 6 2 4" xfId="53245"/>
    <cellStyle name="40% - Ênfase4 17 6 3" xfId="18738"/>
    <cellStyle name="40% - Ênfase4 17 6 4" xfId="30828"/>
    <cellStyle name="40% - Ênfase4 17 6 5" xfId="44968"/>
    <cellStyle name="40% - Ênfase4 17 7" xfId="8619"/>
    <cellStyle name="40% - Ênfase4 17 7 2" xfId="20739"/>
    <cellStyle name="40% - Ênfase4 17 7 2 2" xfId="49168"/>
    <cellStyle name="40% - Ênfase4 17 7 3" xfId="32828"/>
    <cellStyle name="40% - Ênfase4 17 7 4" xfId="40891"/>
    <cellStyle name="40% - Ênfase4 17 8" xfId="14679"/>
    <cellStyle name="40% - Ênfase4 17 8 2" xfId="47121"/>
    <cellStyle name="40% - Ênfase4 17 9" xfId="26798"/>
    <cellStyle name="40% - Ênfase4 18" xfId="421"/>
    <cellStyle name="40% - Ênfase4 18 10" xfId="38890"/>
    <cellStyle name="40% - Ênfase4 18 11" xfId="2542"/>
    <cellStyle name="40% - Ênfase4 18 2" xfId="1494"/>
    <cellStyle name="40% - Ênfase4 18 2 2" xfId="5591"/>
    <cellStyle name="40% - Ênfase4 18 2 2 2" xfId="11650"/>
    <cellStyle name="40% - Ênfase4 18 2 2 2 2" xfId="23770"/>
    <cellStyle name="40% - Ênfase4 18 2 2 2 3" xfId="35859"/>
    <cellStyle name="40% - Ênfase4 18 2 2 2 4" xfId="52217"/>
    <cellStyle name="40% - Ênfase4 18 2 2 3" xfId="17710"/>
    <cellStyle name="40% - Ênfase4 18 2 2 4" xfId="29800"/>
    <cellStyle name="40% - Ênfase4 18 2 2 5" xfId="43940"/>
    <cellStyle name="40% - Ênfase4 18 2 3" xfId="7615"/>
    <cellStyle name="40% - Ênfase4 18 2 3 2" xfId="13674"/>
    <cellStyle name="40% - Ênfase4 18 2 3 2 2" xfId="25794"/>
    <cellStyle name="40% - Ênfase4 18 2 3 2 3" xfId="37883"/>
    <cellStyle name="40% - Ênfase4 18 2 3 2 4" xfId="54241"/>
    <cellStyle name="40% - Ênfase4 18 2 3 3" xfId="19734"/>
    <cellStyle name="40% - Ênfase4 18 2 3 4" xfId="31824"/>
    <cellStyle name="40% - Ênfase4 18 2 3 5" xfId="45964"/>
    <cellStyle name="40% - Ênfase4 18 2 4" xfId="9620"/>
    <cellStyle name="40% - Ênfase4 18 2 4 2" xfId="21740"/>
    <cellStyle name="40% - Ênfase4 18 2 4 2 2" xfId="50183"/>
    <cellStyle name="40% - Ênfase4 18 2 4 3" xfId="33829"/>
    <cellStyle name="40% - Ênfase4 18 2 4 4" xfId="41906"/>
    <cellStyle name="40% - Ênfase4 18 2 5" xfId="15680"/>
    <cellStyle name="40% - Ênfase4 18 2 5 2" xfId="48134"/>
    <cellStyle name="40% - Ênfase4 18 2 6" xfId="27794"/>
    <cellStyle name="40% - Ênfase4 18 2 7" xfId="39884"/>
    <cellStyle name="40% - Ênfase4 18 2 8" xfId="3556"/>
    <cellStyle name="40% - Ênfase4 18 3" xfId="984"/>
    <cellStyle name="40% - Ênfase4 18 3 2" xfId="5094"/>
    <cellStyle name="40% - Ênfase4 18 3 2 2" xfId="11153"/>
    <cellStyle name="40% - Ênfase4 18 3 2 2 2" xfId="23273"/>
    <cellStyle name="40% - Ênfase4 18 3 2 2 3" xfId="35362"/>
    <cellStyle name="40% - Ênfase4 18 3 2 2 4" xfId="51720"/>
    <cellStyle name="40% - Ênfase4 18 3 2 3" xfId="17213"/>
    <cellStyle name="40% - Ênfase4 18 3 2 4" xfId="29303"/>
    <cellStyle name="40% - Ênfase4 18 3 2 5" xfId="43443"/>
    <cellStyle name="40% - Ênfase4 18 3 3" xfId="7119"/>
    <cellStyle name="40% - Ênfase4 18 3 3 2" xfId="13178"/>
    <cellStyle name="40% - Ênfase4 18 3 3 2 2" xfId="25298"/>
    <cellStyle name="40% - Ênfase4 18 3 3 2 3" xfId="37387"/>
    <cellStyle name="40% - Ênfase4 18 3 3 2 4" xfId="53745"/>
    <cellStyle name="40% - Ênfase4 18 3 3 3" xfId="19238"/>
    <cellStyle name="40% - Ênfase4 18 3 3 4" xfId="31328"/>
    <cellStyle name="40% - Ênfase4 18 3 3 5" xfId="45468"/>
    <cellStyle name="40% - Ênfase4 18 3 4" xfId="9123"/>
    <cellStyle name="40% - Ênfase4 18 3 4 2" xfId="21243"/>
    <cellStyle name="40% - Ênfase4 18 3 4 2 2" xfId="49677"/>
    <cellStyle name="40% - Ênfase4 18 3 4 3" xfId="33332"/>
    <cellStyle name="40% - Ênfase4 18 3 4 4" xfId="41400"/>
    <cellStyle name="40% - Ênfase4 18 3 5" xfId="15183"/>
    <cellStyle name="40% - Ênfase4 18 3 5 2" xfId="47629"/>
    <cellStyle name="40% - Ênfase4 18 3 6" xfId="27298"/>
    <cellStyle name="40% - Ênfase4 18 3 7" xfId="39388"/>
    <cellStyle name="40% - Ênfase4 18 3 8" xfId="3049"/>
    <cellStyle name="40% - Ênfase4 18 4" xfId="2036"/>
    <cellStyle name="40% - Ênfase4 18 4 2" xfId="6127"/>
    <cellStyle name="40% - Ênfase4 18 4 2 2" xfId="12186"/>
    <cellStyle name="40% - Ênfase4 18 4 2 2 2" xfId="24306"/>
    <cellStyle name="40% - Ênfase4 18 4 2 2 3" xfId="36395"/>
    <cellStyle name="40% - Ênfase4 18 4 2 2 4" xfId="52753"/>
    <cellStyle name="40% - Ênfase4 18 4 2 3" xfId="18246"/>
    <cellStyle name="40% - Ênfase4 18 4 2 4" xfId="30336"/>
    <cellStyle name="40% - Ênfase4 18 4 2 5" xfId="44476"/>
    <cellStyle name="40% - Ênfase4 18 4 3" xfId="8127"/>
    <cellStyle name="40% - Ênfase4 18 4 3 2" xfId="14186"/>
    <cellStyle name="40% - Ênfase4 18 4 3 2 2" xfId="26306"/>
    <cellStyle name="40% - Ênfase4 18 4 3 2 3" xfId="38395"/>
    <cellStyle name="40% - Ênfase4 18 4 3 2 4" xfId="54753"/>
    <cellStyle name="40% - Ênfase4 18 4 3 3" xfId="20246"/>
    <cellStyle name="40% - Ênfase4 18 4 3 4" xfId="32336"/>
    <cellStyle name="40% - Ênfase4 18 4 3 5" xfId="46476"/>
    <cellStyle name="40% - Ênfase4 18 4 4" xfId="10156"/>
    <cellStyle name="40% - Ênfase4 18 4 4 2" xfId="22276"/>
    <cellStyle name="40% - Ênfase4 18 4 4 2 2" xfId="50720"/>
    <cellStyle name="40% - Ênfase4 18 4 4 3" xfId="34365"/>
    <cellStyle name="40% - Ênfase4 18 4 4 4" xfId="42443"/>
    <cellStyle name="40% - Ênfase4 18 4 5" xfId="16216"/>
    <cellStyle name="40% - Ênfase4 18 4 5 2" xfId="48671"/>
    <cellStyle name="40% - Ênfase4 18 4 6" xfId="28306"/>
    <cellStyle name="40% - Ênfase4 18 4 7" xfId="40396"/>
    <cellStyle name="40% - Ênfase4 18 4 8" xfId="4094"/>
    <cellStyle name="40% - Ênfase4 18 5" xfId="4591"/>
    <cellStyle name="40% - Ênfase4 18 5 2" xfId="10651"/>
    <cellStyle name="40% - Ênfase4 18 5 2 2" xfId="22771"/>
    <cellStyle name="40% - Ênfase4 18 5 2 3" xfId="34860"/>
    <cellStyle name="40% - Ênfase4 18 5 2 4" xfId="51217"/>
    <cellStyle name="40% - Ênfase4 18 5 3" xfId="16711"/>
    <cellStyle name="40% - Ênfase4 18 5 4" xfId="28801"/>
    <cellStyle name="40% - Ênfase4 18 5 5" xfId="42940"/>
    <cellStyle name="40% - Ênfase4 18 6" xfId="6621"/>
    <cellStyle name="40% - Ênfase4 18 6 2" xfId="12680"/>
    <cellStyle name="40% - Ênfase4 18 6 2 2" xfId="24800"/>
    <cellStyle name="40% - Ênfase4 18 6 2 3" xfId="36889"/>
    <cellStyle name="40% - Ênfase4 18 6 2 4" xfId="53247"/>
    <cellStyle name="40% - Ênfase4 18 6 3" xfId="18740"/>
    <cellStyle name="40% - Ênfase4 18 6 4" xfId="30830"/>
    <cellStyle name="40% - Ênfase4 18 6 5" xfId="44970"/>
    <cellStyle name="40% - Ênfase4 18 7" xfId="8621"/>
    <cellStyle name="40% - Ênfase4 18 7 2" xfId="20741"/>
    <cellStyle name="40% - Ênfase4 18 7 2 2" xfId="49170"/>
    <cellStyle name="40% - Ênfase4 18 7 3" xfId="32830"/>
    <cellStyle name="40% - Ênfase4 18 7 4" xfId="40893"/>
    <cellStyle name="40% - Ênfase4 18 8" xfId="14681"/>
    <cellStyle name="40% - Ênfase4 18 8 2" xfId="47123"/>
    <cellStyle name="40% - Ênfase4 18 9" xfId="26800"/>
    <cellStyle name="40% - Ênfase4 19" xfId="423"/>
    <cellStyle name="40% - Ênfase4 19 10" xfId="38892"/>
    <cellStyle name="40% - Ênfase4 19 11" xfId="2544"/>
    <cellStyle name="40% - Ênfase4 19 2" xfId="1496"/>
    <cellStyle name="40% - Ênfase4 19 2 2" xfId="5593"/>
    <cellStyle name="40% - Ênfase4 19 2 2 2" xfId="11652"/>
    <cellStyle name="40% - Ênfase4 19 2 2 2 2" xfId="23772"/>
    <cellStyle name="40% - Ênfase4 19 2 2 2 3" xfId="35861"/>
    <cellStyle name="40% - Ênfase4 19 2 2 2 4" xfId="52219"/>
    <cellStyle name="40% - Ênfase4 19 2 2 3" xfId="17712"/>
    <cellStyle name="40% - Ênfase4 19 2 2 4" xfId="29802"/>
    <cellStyle name="40% - Ênfase4 19 2 2 5" xfId="43942"/>
    <cellStyle name="40% - Ênfase4 19 2 3" xfId="7617"/>
    <cellStyle name="40% - Ênfase4 19 2 3 2" xfId="13676"/>
    <cellStyle name="40% - Ênfase4 19 2 3 2 2" xfId="25796"/>
    <cellStyle name="40% - Ênfase4 19 2 3 2 3" xfId="37885"/>
    <cellStyle name="40% - Ênfase4 19 2 3 2 4" xfId="54243"/>
    <cellStyle name="40% - Ênfase4 19 2 3 3" xfId="19736"/>
    <cellStyle name="40% - Ênfase4 19 2 3 4" xfId="31826"/>
    <cellStyle name="40% - Ênfase4 19 2 3 5" xfId="45966"/>
    <cellStyle name="40% - Ênfase4 19 2 4" xfId="9622"/>
    <cellStyle name="40% - Ênfase4 19 2 4 2" xfId="21742"/>
    <cellStyle name="40% - Ênfase4 19 2 4 2 2" xfId="50185"/>
    <cellStyle name="40% - Ênfase4 19 2 4 3" xfId="33831"/>
    <cellStyle name="40% - Ênfase4 19 2 4 4" xfId="41908"/>
    <cellStyle name="40% - Ênfase4 19 2 5" xfId="15682"/>
    <cellStyle name="40% - Ênfase4 19 2 5 2" xfId="48136"/>
    <cellStyle name="40% - Ênfase4 19 2 6" xfId="27796"/>
    <cellStyle name="40% - Ênfase4 19 2 7" xfId="39886"/>
    <cellStyle name="40% - Ênfase4 19 2 8" xfId="3558"/>
    <cellStyle name="40% - Ênfase4 19 3" xfId="986"/>
    <cellStyle name="40% - Ênfase4 19 3 2" xfId="5096"/>
    <cellStyle name="40% - Ênfase4 19 3 2 2" xfId="11155"/>
    <cellStyle name="40% - Ênfase4 19 3 2 2 2" xfId="23275"/>
    <cellStyle name="40% - Ênfase4 19 3 2 2 3" xfId="35364"/>
    <cellStyle name="40% - Ênfase4 19 3 2 2 4" xfId="51722"/>
    <cellStyle name="40% - Ênfase4 19 3 2 3" xfId="17215"/>
    <cellStyle name="40% - Ênfase4 19 3 2 4" xfId="29305"/>
    <cellStyle name="40% - Ênfase4 19 3 2 5" xfId="43445"/>
    <cellStyle name="40% - Ênfase4 19 3 3" xfId="7121"/>
    <cellStyle name="40% - Ênfase4 19 3 3 2" xfId="13180"/>
    <cellStyle name="40% - Ênfase4 19 3 3 2 2" xfId="25300"/>
    <cellStyle name="40% - Ênfase4 19 3 3 2 3" xfId="37389"/>
    <cellStyle name="40% - Ênfase4 19 3 3 2 4" xfId="53747"/>
    <cellStyle name="40% - Ênfase4 19 3 3 3" xfId="19240"/>
    <cellStyle name="40% - Ênfase4 19 3 3 4" xfId="31330"/>
    <cellStyle name="40% - Ênfase4 19 3 3 5" xfId="45470"/>
    <cellStyle name="40% - Ênfase4 19 3 4" xfId="9125"/>
    <cellStyle name="40% - Ênfase4 19 3 4 2" xfId="21245"/>
    <cellStyle name="40% - Ênfase4 19 3 4 2 2" xfId="49679"/>
    <cellStyle name="40% - Ênfase4 19 3 4 3" xfId="33334"/>
    <cellStyle name="40% - Ênfase4 19 3 4 4" xfId="41402"/>
    <cellStyle name="40% - Ênfase4 19 3 5" xfId="15185"/>
    <cellStyle name="40% - Ênfase4 19 3 5 2" xfId="47631"/>
    <cellStyle name="40% - Ênfase4 19 3 6" xfId="27300"/>
    <cellStyle name="40% - Ênfase4 19 3 7" xfId="39390"/>
    <cellStyle name="40% - Ênfase4 19 3 8" xfId="3051"/>
    <cellStyle name="40% - Ênfase4 19 4" xfId="2038"/>
    <cellStyle name="40% - Ênfase4 19 4 2" xfId="6129"/>
    <cellStyle name="40% - Ênfase4 19 4 2 2" xfId="12188"/>
    <cellStyle name="40% - Ênfase4 19 4 2 2 2" xfId="24308"/>
    <cellStyle name="40% - Ênfase4 19 4 2 2 3" xfId="36397"/>
    <cellStyle name="40% - Ênfase4 19 4 2 2 4" xfId="52755"/>
    <cellStyle name="40% - Ênfase4 19 4 2 3" xfId="18248"/>
    <cellStyle name="40% - Ênfase4 19 4 2 4" xfId="30338"/>
    <cellStyle name="40% - Ênfase4 19 4 2 5" xfId="44478"/>
    <cellStyle name="40% - Ênfase4 19 4 3" xfId="8129"/>
    <cellStyle name="40% - Ênfase4 19 4 3 2" xfId="14188"/>
    <cellStyle name="40% - Ênfase4 19 4 3 2 2" xfId="26308"/>
    <cellStyle name="40% - Ênfase4 19 4 3 2 3" xfId="38397"/>
    <cellStyle name="40% - Ênfase4 19 4 3 2 4" xfId="54755"/>
    <cellStyle name="40% - Ênfase4 19 4 3 3" xfId="20248"/>
    <cellStyle name="40% - Ênfase4 19 4 3 4" xfId="32338"/>
    <cellStyle name="40% - Ênfase4 19 4 3 5" xfId="46478"/>
    <cellStyle name="40% - Ênfase4 19 4 4" xfId="10158"/>
    <cellStyle name="40% - Ênfase4 19 4 4 2" xfId="22278"/>
    <cellStyle name="40% - Ênfase4 19 4 4 2 2" xfId="50722"/>
    <cellStyle name="40% - Ênfase4 19 4 4 3" xfId="34367"/>
    <cellStyle name="40% - Ênfase4 19 4 4 4" xfId="42445"/>
    <cellStyle name="40% - Ênfase4 19 4 5" xfId="16218"/>
    <cellStyle name="40% - Ênfase4 19 4 5 2" xfId="48673"/>
    <cellStyle name="40% - Ênfase4 19 4 6" xfId="28308"/>
    <cellStyle name="40% - Ênfase4 19 4 7" xfId="40398"/>
    <cellStyle name="40% - Ênfase4 19 4 8" xfId="4096"/>
    <cellStyle name="40% - Ênfase4 19 5" xfId="4593"/>
    <cellStyle name="40% - Ênfase4 19 5 2" xfId="10653"/>
    <cellStyle name="40% - Ênfase4 19 5 2 2" xfId="22773"/>
    <cellStyle name="40% - Ênfase4 19 5 2 3" xfId="34862"/>
    <cellStyle name="40% - Ênfase4 19 5 2 4" xfId="51219"/>
    <cellStyle name="40% - Ênfase4 19 5 3" xfId="16713"/>
    <cellStyle name="40% - Ênfase4 19 5 4" xfId="28803"/>
    <cellStyle name="40% - Ênfase4 19 5 5" xfId="42942"/>
    <cellStyle name="40% - Ênfase4 19 6" xfId="6623"/>
    <cellStyle name="40% - Ênfase4 19 6 2" xfId="12682"/>
    <cellStyle name="40% - Ênfase4 19 6 2 2" xfId="24802"/>
    <cellStyle name="40% - Ênfase4 19 6 2 3" xfId="36891"/>
    <cellStyle name="40% - Ênfase4 19 6 2 4" xfId="53249"/>
    <cellStyle name="40% - Ênfase4 19 6 3" xfId="18742"/>
    <cellStyle name="40% - Ênfase4 19 6 4" xfId="30832"/>
    <cellStyle name="40% - Ênfase4 19 6 5" xfId="44972"/>
    <cellStyle name="40% - Ênfase4 19 7" xfId="8623"/>
    <cellStyle name="40% - Ênfase4 19 7 2" xfId="20743"/>
    <cellStyle name="40% - Ênfase4 19 7 2 2" xfId="49172"/>
    <cellStyle name="40% - Ênfase4 19 7 3" xfId="32832"/>
    <cellStyle name="40% - Ênfase4 19 7 4" xfId="40895"/>
    <cellStyle name="40% - Ênfase4 19 8" xfId="14683"/>
    <cellStyle name="40% - Ênfase4 19 8 2" xfId="47125"/>
    <cellStyle name="40% - Ênfase4 19 9" xfId="26802"/>
    <cellStyle name="40% - Ênfase4 2" xfId="138"/>
    <cellStyle name="40% - Ênfase4 2 10" xfId="26542"/>
    <cellStyle name="40% - Ênfase4 2 11" xfId="38632"/>
    <cellStyle name="40% - Ênfase4 2 12" xfId="2282"/>
    <cellStyle name="40% - Ênfase4 2 2" xfId="143"/>
    <cellStyle name="40% - Ênfase4 2 2 10" xfId="38637"/>
    <cellStyle name="40% - Ênfase4 2 2 11" xfId="2287"/>
    <cellStyle name="40% - Ênfase4 2 2 2" xfId="1239"/>
    <cellStyle name="40% - Ênfase4 2 2 2 2" xfId="5337"/>
    <cellStyle name="40% - Ênfase4 2 2 2 2 2" xfId="11396"/>
    <cellStyle name="40% - Ênfase4 2 2 2 2 2 2" xfId="23516"/>
    <cellStyle name="40% - Ênfase4 2 2 2 2 2 3" xfId="35605"/>
    <cellStyle name="40% - Ênfase4 2 2 2 2 2 4" xfId="51963"/>
    <cellStyle name="40% - Ênfase4 2 2 2 2 3" xfId="17456"/>
    <cellStyle name="40% - Ênfase4 2 2 2 2 4" xfId="29546"/>
    <cellStyle name="40% - Ênfase4 2 2 2 2 5" xfId="43686"/>
    <cellStyle name="40% - Ênfase4 2 2 2 3" xfId="7362"/>
    <cellStyle name="40% - Ênfase4 2 2 2 3 2" xfId="13421"/>
    <cellStyle name="40% - Ênfase4 2 2 2 3 2 2" xfId="25541"/>
    <cellStyle name="40% - Ênfase4 2 2 2 3 2 3" xfId="37630"/>
    <cellStyle name="40% - Ênfase4 2 2 2 3 2 4" xfId="53988"/>
    <cellStyle name="40% - Ênfase4 2 2 2 3 3" xfId="19481"/>
    <cellStyle name="40% - Ênfase4 2 2 2 3 4" xfId="31571"/>
    <cellStyle name="40% - Ênfase4 2 2 2 3 5" xfId="45711"/>
    <cellStyle name="40% - Ênfase4 2 2 2 4" xfId="9366"/>
    <cellStyle name="40% - Ênfase4 2 2 2 4 2" xfId="21486"/>
    <cellStyle name="40% - Ênfase4 2 2 2 4 2 2" xfId="49928"/>
    <cellStyle name="40% - Ênfase4 2 2 2 4 3" xfId="33575"/>
    <cellStyle name="40% - Ênfase4 2 2 2 4 4" xfId="41651"/>
    <cellStyle name="40% - Ênfase4 2 2 2 5" xfId="15426"/>
    <cellStyle name="40% - Ênfase4 2 2 2 5 2" xfId="47879"/>
    <cellStyle name="40% - Ênfase4 2 2 2 6" xfId="27541"/>
    <cellStyle name="40% - Ênfase4 2 2 2 7" xfId="39631"/>
    <cellStyle name="40% - Ênfase4 2 2 2 8" xfId="3301"/>
    <cellStyle name="40% - Ênfase4 2 2 3" xfId="730"/>
    <cellStyle name="40% - Ênfase4 2 2 3 2" xfId="4841"/>
    <cellStyle name="40% - Ênfase4 2 2 3 2 2" xfId="10900"/>
    <cellStyle name="40% - Ênfase4 2 2 3 2 2 2" xfId="23020"/>
    <cellStyle name="40% - Ênfase4 2 2 3 2 2 3" xfId="35109"/>
    <cellStyle name="40% - Ênfase4 2 2 3 2 2 4" xfId="51467"/>
    <cellStyle name="40% - Ênfase4 2 2 3 2 3" xfId="16960"/>
    <cellStyle name="40% - Ênfase4 2 2 3 2 4" xfId="29050"/>
    <cellStyle name="40% - Ênfase4 2 2 3 2 5" xfId="43190"/>
    <cellStyle name="40% - Ênfase4 2 2 3 3" xfId="6866"/>
    <cellStyle name="40% - Ênfase4 2 2 3 3 2" xfId="12925"/>
    <cellStyle name="40% - Ênfase4 2 2 3 3 2 2" xfId="25045"/>
    <cellStyle name="40% - Ênfase4 2 2 3 3 2 3" xfId="37134"/>
    <cellStyle name="40% - Ênfase4 2 2 3 3 2 4" xfId="53492"/>
    <cellStyle name="40% - Ênfase4 2 2 3 3 3" xfId="18985"/>
    <cellStyle name="40% - Ênfase4 2 2 3 3 4" xfId="31075"/>
    <cellStyle name="40% - Ênfase4 2 2 3 3 5" xfId="45215"/>
    <cellStyle name="40% - Ênfase4 2 2 3 4" xfId="8870"/>
    <cellStyle name="40% - Ênfase4 2 2 3 4 2" xfId="20990"/>
    <cellStyle name="40% - Ênfase4 2 2 3 4 2 2" xfId="49423"/>
    <cellStyle name="40% - Ênfase4 2 2 3 4 3" xfId="33079"/>
    <cellStyle name="40% - Ênfase4 2 2 3 4 4" xfId="41146"/>
    <cellStyle name="40% - Ênfase4 2 2 3 5" xfId="14930"/>
    <cellStyle name="40% - Ênfase4 2 2 3 5 2" xfId="47375"/>
    <cellStyle name="40% - Ênfase4 2 2 3 6" xfId="27045"/>
    <cellStyle name="40% - Ênfase4 2 2 3 7" xfId="39135"/>
    <cellStyle name="40% - Ênfase4 2 2 3 8" xfId="2795"/>
    <cellStyle name="40% - Ênfase4 2 2 4" xfId="1782"/>
    <cellStyle name="40% - Ênfase4 2 2 4 2" xfId="5874"/>
    <cellStyle name="40% - Ênfase4 2 2 4 2 2" xfId="11933"/>
    <cellStyle name="40% - Ênfase4 2 2 4 2 2 2" xfId="24053"/>
    <cellStyle name="40% - Ênfase4 2 2 4 2 2 3" xfId="36142"/>
    <cellStyle name="40% - Ênfase4 2 2 4 2 2 4" xfId="52500"/>
    <cellStyle name="40% - Ênfase4 2 2 4 2 3" xfId="17993"/>
    <cellStyle name="40% - Ênfase4 2 2 4 2 4" xfId="30083"/>
    <cellStyle name="40% - Ênfase4 2 2 4 2 5" xfId="44223"/>
    <cellStyle name="40% - Ênfase4 2 2 4 3" xfId="7874"/>
    <cellStyle name="40% - Ênfase4 2 2 4 3 2" xfId="13933"/>
    <cellStyle name="40% - Ênfase4 2 2 4 3 2 2" xfId="26053"/>
    <cellStyle name="40% - Ênfase4 2 2 4 3 2 3" xfId="38142"/>
    <cellStyle name="40% - Ênfase4 2 2 4 3 2 4" xfId="54500"/>
    <cellStyle name="40% - Ênfase4 2 2 4 3 3" xfId="19993"/>
    <cellStyle name="40% - Ênfase4 2 2 4 3 4" xfId="32083"/>
    <cellStyle name="40% - Ênfase4 2 2 4 3 5" xfId="46223"/>
    <cellStyle name="40% - Ênfase4 2 2 4 4" xfId="9903"/>
    <cellStyle name="40% - Ênfase4 2 2 4 4 2" xfId="22023"/>
    <cellStyle name="40% - Ênfase4 2 2 4 4 2 2" xfId="50466"/>
    <cellStyle name="40% - Ênfase4 2 2 4 4 3" xfId="34112"/>
    <cellStyle name="40% - Ênfase4 2 2 4 4 4" xfId="42189"/>
    <cellStyle name="40% - Ênfase4 2 2 4 5" xfId="15963"/>
    <cellStyle name="40% - Ênfase4 2 2 4 5 2" xfId="48417"/>
    <cellStyle name="40% - Ênfase4 2 2 4 6" xfId="28053"/>
    <cellStyle name="40% - Ênfase4 2 2 4 7" xfId="40143"/>
    <cellStyle name="40% - Ênfase4 2 2 4 8" xfId="3840"/>
    <cellStyle name="40% - Ênfase4 2 2 5" xfId="4337"/>
    <cellStyle name="40% - Ênfase4 2 2 5 2" xfId="10397"/>
    <cellStyle name="40% - Ênfase4 2 2 5 2 2" xfId="22517"/>
    <cellStyle name="40% - Ênfase4 2 2 5 2 3" xfId="34606"/>
    <cellStyle name="40% - Ênfase4 2 2 5 2 4" xfId="50963"/>
    <cellStyle name="40% - Ênfase4 2 2 5 3" xfId="16457"/>
    <cellStyle name="40% - Ênfase4 2 2 5 4" xfId="28547"/>
    <cellStyle name="40% - Ênfase4 2 2 5 5" xfId="42686"/>
    <cellStyle name="40% - Ênfase4 2 2 6" xfId="6368"/>
    <cellStyle name="40% - Ênfase4 2 2 6 2" xfId="12427"/>
    <cellStyle name="40% - Ênfase4 2 2 6 2 2" xfId="24547"/>
    <cellStyle name="40% - Ênfase4 2 2 6 2 3" xfId="36636"/>
    <cellStyle name="40% - Ênfase4 2 2 6 2 4" xfId="52994"/>
    <cellStyle name="40% - Ênfase4 2 2 6 3" xfId="18487"/>
    <cellStyle name="40% - Ênfase4 2 2 6 4" xfId="30577"/>
    <cellStyle name="40% - Ênfase4 2 2 6 5" xfId="44717"/>
    <cellStyle name="40% - Ênfase4 2 2 7" xfId="8367"/>
    <cellStyle name="40% - Ênfase4 2 2 7 2" xfId="20487"/>
    <cellStyle name="40% - Ênfase4 2 2 7 2 2" xfId="48914"/>
    <cellStyle name="40% - Ênfase4 2 2 7 3" xfId="32576"/>
    <cellStyle name="40% - Ênfase4 2 2 7 4" xfId="40637"/>
    <cellStyle name="40% - Ênfase4 2 2 8" xfId="14427"/>
    <cellStyle name="40% - Ênfase4 2 2 8 2" xfId="46868"/>
    <cellStyle name="40% - Ênfase4 2 2 9" xfId="26547"/>
    <cellStyle name="40% - Ênfase4 2 3" xfId="1234"/>
    <cellStyle name="40% - Ênfase4 2 3 2" xfId="5332"/>
    <cellStyle name="40% - Ênfase4 2 3 2 2" xfId="11391"/>
    <cellStyle name="40% - Ênfase4 2 3 2 2 2" xfId="23511"/>
    <cellStyle name="40% - Ênfase4 2 3 2 2 3" xfId="35600"/>
    <cellStyle name="40% - Ênfase4 2 3 2 2 4" xfId="51958"/>
    <cellStyle name="40% - Ênfase4 2 3 2 3" xfId="17451"/>
    <cellStyle name="40% - Ênfase4 2 3 2 4" xfId="29541"/>
    <cellStyle name="40% - Ênfase4 2 3 2 5" xfId="43681"/>
    <cellStyle name="40% - Ênfase4 2 3 3" xfId="7357"/>
    <cellStyle name="40% - Ênfase4 2 3 3 2" xfId="13416"/>
    <cellStyle name="40% - Ênfase4 2 3 3 2 2" xfId="25536"/>
    <cellStyle name="40% - Ênfase4 2 3 3 2 3" xfId="37625"/>
    <cellStyle name="40% - Ênfase4 2 3 3 2 4" xfId="53983"/>
    <cellStyle name="40% - Ênfase4 2 3 3 3" xfId="19476"/>
    <cellStyle name="40% - Ênfase4 2 3 3 4" xfId="31566"/>
    <cellStyle name="40% - Ênfase4 2 3 3 5" xfId="45706"/>
    <cellStyle name="40% - Ênfase4 2 3 4" xfId="9361"/>
    <cellStyle name="40% - Ênfase4 2 3 4 2" xfId="21481"/>
    <cellStyle name="40% - Ênfase4 2 3 4 2 2" xfId="49923"/>
    <cellStyle name="40% - Ênfase4 2 3 4 3" xfId="33570"/>
    <cellStyle name="40% - Ênfase4 2 3 4 4" xfId="41646"/>
    <cellStyle name="40% - Ênfase4 2 3 5" xfId="15421"/>
    <cellStyle name="40% - Ênfase4 2 3 5 2" xfId="47874"/>
    <cellStyle name="40% - Ênfase4 2 3 6" xfId="27536"/>
    <cellStyle name="40% - Ênfase4 2 3 7" xfId="39626"/>
    <cellStyle name="40% - Ênfase4 2 3 8" xfId="3296"/>
    <cellStyle name="40% - Ênfase4 2 4" xfId="725"/>
    <cellStyle name="40% - Ênfase4 2 4 2" xfId="4836"/>
    <cellStyle name="40% - Ênfase4 2 4 2 2" xfId="10895"/>
    <cellStyle name="40% - Ênfase4 2 4 2 2 2" xfId="23015"/>
    <cellStyle name="40% - Ênfase4 2 4 2 2 3" xfId="35104"/>
    <cellStyle name="40% - Ênfase4 2 4 2 2 4" xfId="51462"/>
    <cellStyle name="40% - Ênfase4 2 4 2 3" xfId="16955"/>
    <cellStyle name="40% - Ênfase4 2 4 2 4" xfId="29045"/>
    <cellStyle name="40% - Ênfase4 2 4 2 5" xfId="43185"/>
    <cellStyle name="40% - Ênfase4 2 4 3" xfId="6861"/>
    <cellStyle name="40% - Ênfase4 2 4 3 2" xfId="12920"/>
    <cellStyle name="40% - Ênfase4 2 4 3 2 2" xfId="25040"/>
    <cellStyle name="40% - Ênfase4 2 4 3 2 3" xfId="37129"/>
    <cellStyle name="40% - Ênfase4 2 4 3 2 4" xfId="53487"/>
    <cellStyle name="40% - Ênfase4 2 4 3 3" xfId="18980"/>
    <cellStyle name="40% - Ênfase4 2 4 3 4" xfId="31070"/>
    <cellStyle name="40% - Ênfase4 2 4 3 5" xfId="45210"/>
    <cellStyle name="40% - Ênfase4 2 4 4" xfId="8865"/>
    <cellStyle name="40% - Ênfase4 2 4 4 2" xfId="20985"/>
    <cellStyle name="40% - Ênfase4 2 4 4 2 2" xfId="49418"/>
    <cellStyle name="40% - Ênfase4 2 4 4 3" xfId="33074"/>
    <cellStyle name="40% - Ênfase4 2 4 4 4" xfId="41141"/>
    <cellStyle name="40% - Ênfase4 2 4 5" xfId="14925"/>
    <cellStyle name="40% - Ênfase4 2 4 5 2" xfId="47370"/>
    <cellStyle name="40% - Ênfase4 2 4 6" xfId="27040"/>
    <cellStyle name="40% - Ênfase4 2 4 7" xfId="39130"/>
    <cellStyle name="40% - Ênfase4 2 4 8" xfId="2790"/>
    <cellStyle name="40% - Ênfase4 2 5" xfId="1777"/>
    <cellStyle name="40% - Ênfase4 2 5 2" xfId="5869"/>
    <cellStyle name="40% - Ênfase4 2 5 2 2" xfId="11928"/>
    <cellStyle name="40% - Ênfase4 2 5 2 2 2" xfId="24048"/>
    <cellStyle name="40% - Ênfase4 2 5 2 2 3" xfId="36137"/>
    <cellStyle name="40% - Ênfase4 2 5 2 2 4" xfId="52495"/>
    <cellStyle name="40% - Ênfase4 2 5 2 3" xfId="17988"/>
    <cellStyle name="40% - Ênfase4 2 5 2 4" xfId="30078"/>
    <cellStyle name="40% - Ênfase4 2 5 2 5" xfId="44218"/>
    <cellStyle name="40% - Ênfase4 2 5 3" xfId="7869"/>
    <cellStyle name="40% - Ênfase4 2 5 3 2" xfId="13928"/>
    <cellStyle name="40% - Ênfase4 2 5 3 2 2" xfId="26048"/>
    <cellStyle name="40% - Ênfase4 2 5 3 2 3" xfId="38137"/>
    <cellStyle name="40% - Ênfase4 2 5 3 2 4" xfId="54495"/>
    <cellStyle name="40% - Ênfase4 2 5 3 3" xfId="19988"/>
    <cellStyle name="40% - Ênfase4 2 5 3 4" xfId="32078"/>
    <cellStyle name="40% - Ênfase4 2 5 3 5" xfId="46218"/>
    <cellStyle name="40% - Ênfase4 2 5 4" xfId="9898"/>
    <cellStyle name="40% - Ênfase4 2 5 4 2" xfId="22018"/>
    <cellStyle name="40% - Ênfase4 2 5 4 2 2" xfId="50461"/>
    <cellStyle name="40% - Ênfase4 2 5 4 3" xfId="34107"/>
    <cellStyle name="40% - Ênfase4 2 5 4 4" xfId="42184"/>
    <cellStyle name="40% - Ênfase4 2 5 5" xfId="15958"/>
    <cellStyle name="40% - Ênfase4 2 5 5 2" xfId="48412"/>
    <cellStyle name="40% - Ênfase4 2 5 6" xfId="28048"/>
    <cellStyle name="40% - Ênfase4 2 5 7" xfId="40138"/>
    <cellStyle name="40% - Ênfase4 2 5 8" xfId="3835"/>
    <cellStyle name="40% - Ênfase4 2 6" xfId="4332"/>
    <cellStyle name="40% - Ênfase4 2 6 2" xfId="10392"/>
    <cellStyle name="40% - Ênfase4 2 6 2 2" xfId="22512"/>
    <cellStyle name="40% - Ênfase4 2 6 2 3" xfId="34601"/>
    <cellStyle name="40% - Ênfase4 2 6 2 4" xfId="50958"/>
    <cellStyle name="40% - Ênfase4 2 6 3" xfId="16452"/>
    <cellStyle name="40% - Ênfase4 2 6 4" xfId="28542"/>
    <cellStyle name="40% - Ênfase4 2 6 5" xfId="42681"/>
    <cellStyle name="40% - Ênfase4 2 7" xfId="6363"/>
    <cellStyle name="40% - Ênfase4 2 7 2" xfId="12422"/>
    <cellStyle name="40% - Ênfase4 2 7 2 2" xfId="24542"/>
    <cellStyle name="40% - Ênfase4 2 7 2 3" xfId="36631"/>
    <cellStyle name="40% - Ênfase4 2 7 2 4" xfId="52989"/>
    <cellStyle name="40% - Ênfase4 2 7 3" xfId="18482"/>
    <cellStyle name="40% - Ênfase4 2 7 4" xfId="30572"/>
    <cellStyle name="40% - Ênfase4 2 7 5" xfId="44712"/>
    <cellStyle name="40% - Ênfase4 2 8" xfId="8362"/>
    <cellStyle name="40% - Ênfase4 2 8 2" xfId="20482"/>
    <cellStyle name="40% - Ênfase4 2 8 2 2" xfId="48909"/>
    <cellStyle name="40% - Ênfase4 2 8 3" xfId="32571"/>
    <cellStyle name="40% - Ênfase4 2 8 4" xfId="40632"/>
    <cellStyle name="40% - Ênfase4 2 9" xfId="14422"/>
    <cellStyle name="40% - Ênfase4 2 9 2" xfId="46863"/>
    <cellStyle name="40% - Ênfase4 20" xfId="416"/>
    <cellStyle name="40% - Ênfase4 20 10" xfId="38886"/>
    <cellStyle name="40% - Ênfase4 20 11" xfId="2538"/>
    <cellStyle name="40% - Ênfase4 20 2" xfId="1490"/>
    <cellStyle name="40% - Ênfase4 20 2 2" xfId="5587"/>
    <cellStyle name="40% - Ênfase4 20 2 2 2" xfId="11646"/>
    <cellStyle name="40% - Ênfase4 20 2 2 2 2" xfId="23766"/>
    <cellStyle name="40% - Ênfase4 20 2 2 2 3" xfId="35855"/>
    <cellStyle name="40% - Ênfase4 20 2 2 2 4" xfId="52213"/>
    <cellStyle name="40% - Ênfase4 20 2 2 3" xfId="17706"/>
    <cellStyle name="40% - Ênfase4 20 2 2 4" xfId="29796"/>
    <cellStyle name="40% - Ênfase4 20 2 2 5" xfId="43936"/>
    <cellStyle name="40% - Ênfase4 20 2 3" xfId="7611"/>
    <cellStyle name="40% - Ênfase4 20 2 3 2" xfId="13670"/>
    <cellStyle name="40% - Ênfase4 20 2 3 2 2" xfId="25790"/>
    <cellStyle name="40% - Ênfase4 20 2 3 2 3" xfId="37879"/>
    <cellStyle name="40% - Ênfase4 20 2 3 2 4" xfId="54237"/>
    <cellStyle name="40% - Ênfase4 20 2 3 3" xfId="19730"/>
    <cellStyle name="40% - Ênfase4 20 2 3 4" xfId="31820"/>
    <cellStyle name="40% - Ênfase4 20 2 3 5" xfId="45960"/>
    <cellStyle name="40% - Ênfase4 20 2 4" xfId="9616"/>
    <cellStyle name="40% - Ênfase4 20 2 4 2" xfId="21736"/>
    <cellStyle name="40% - Ênfase4 20 2 4 2 2" xfId="50179"/>
    <cellStyle name="40% - Ênfase4 20 2 4 3" xfId="33825"/>
    <cellStyle name="40% - Ênfase4 20 2 4 4" xfId="41902"/>
    <cellStyle name="40% - Ênfase4 20 2 5" xfId="15676"/>
    <cellStyle name="40% - Ênfase4 20 2 5 2" xfId="48130"/>
    <cellStyle name="40% - Ênfase4 20 2 6" xfId="27790"/>
    <cellStyle name="40% - Ênfase4 20 2 7" xfId="39880"/>
    <cellStyle name="40% - Ênfase4 20 2 8" xfId="3552"/>
    <cellStyle name="40% - Ênfase4 20 3" xfId="980"/>
    <cellStyle name="40% - Ênfase4 20 3 2" xfId="5090"/>
    <cellStyle name="40% - Ênfase4 20 3 2 2" xfId="11149"/>
    <cellStyle name="40% - Ênfase4 20 3 2 2 2" xfId="23269"/>
    <cellStyle name="40% - Ênfase4 20 3 2 2 3" xfId="35358"/>
    <cellStyle name="40% - Ênfase4 20 3 2 2 4" xfId="51716"/>
    <cellStyle name="40% - Ênfase4 20 3 2 3" xfId="17209"/>
    <cellStyle name="40% - Ênfase4 20 3 2 4" xfId="29299"/>
    <cellStyle name="40% - Ênfase4 20 3 2 5" xfId="43439"/>
    <cellStyle name="40% - Ênfase4 20 3 3" xfId="7115"/>
    <cellStyle name="40% - Ênfase4 20 3 3 2" xfId="13174"/>
    <cellStyle name="40% - Ênfase4 20 3 3 2 2" xfId="25294"/>
    <cellStyle name="40% - Ênfase4 20 3 3 2 3" xfId="37383"/>
    <cellStyle name="40% - Ênfase4 20 3 3 2 4" xfId="53741"/>
    <cellStyle name="40% - Ênfase4 20 3 3 3" xfId="19234"/>
    <cellStyle name="40% - Ênfase4 20 3 3 4" xfId="31324"/>
    <cellStyle name="40% - Ênfase4 20 3 3 5" xfId="45464"/>
    <cellStyle name="40% - Ênfase4 20 3 4" xfId="9119"/>
    <cellStyle name="40% - Ênfase4 20 3 4 2" xfId="21239"/>
    <cellStyle name="40% - Ênfase4 20 3 4 2 2" xfId="49673"/>
    <cellStyle name="40% - Ênfase4 20 3 4 3" xfId="33328"/>
    <cellStyle name="40% - Ênfase4 20 3 4 4" xfId="41396"/>
    <cellStyle name="40% - Ênfase4 20 3 5" xfId="15179"/>
    <cellStyle name="40% - Ênfase4 20 3 5 2" xfId="47625"/>
    <cellStyle name="40% - Ênfase4 20 3 6" xfId="27294"/>
    <cellStyle name="40% - Ênfase4 20 3 7" xfId="39384"/>
    <cellStyle name="40% - Ênfase4 20 3 8" xfId="3045"/>
    <cellStyle name="40% - Ênfase4 20 4" xfId="2032"/>
    <cellStyle name="40% - Ênfase4 20 4 2" xfId="6123"/>
    <cellStyle name="40% - Ênfase4 20 4 2 2" xfId="12182"/>
    <cellStyle name="40% - Ênfase4 20 4 2 2 2" xfId="24302"/>
    <cellStyle name="40% - Ênfase4 20 4 2 2 3" xfId="36391"/>
    <cellStyle name="40% - Ênfase4 20 4 2 2 4" xfId="52749"/>
    <cellStyle name="40% - Ênfase4 20 4 2 3" xfId="18242"/>
    <cellStyle name="40% - Ênfase4 20 4 2 4" xfId="30332"/>
    <cellStyle name="40% - Ênfase4 20 4 2 5" xfId="44472"/>
    <cellStyle name="40% - Ênfase4 20 4 3" xfId="8123"/>
    <cellStyle name="40% - Ênfase4 20 4 3 2" xfId="14182"/>
    <cellStyle name="40% - Ênfase4 20 4 3 2 2" xfId="26302"/>
    <cellStyle name="40% - Ênfase4 20 4 3 2 3" xfId="38391"/>
    <cellStyle name="40% - Ênfase4 20 4 3 2 4" xfId="54749"/>
    <cellStyle name="40% - Ênfase4 20 4 3 3" xfId="20242"/>
    <cellStyle name="40% - Ênfase4 20 4 3 4" xfId="32332"/>
    <cellStyle name="40% - Ênfase4 20 4 3 5" xfId="46472"/>
    <cellStyle name="40% - Ênfase4 20 4 4" xfId="10152"/>
    <cellStyle name="40% - Ênfase4 20 4 4 2" xfId="22272"/>
    <cellStyle name="40% - Ênfase4 20 4 4 2 2" xfId="50716"/>
    <cellStyle name="40% - Ênfase4 20 4 4 3" xfId="34361"/>
    <cellStyle name="40% - Ênfase4 20 4 4 4" xfId="42439"/>
    <cellStyle name="40% - Ênfase4 20 4 5" xfId="16212"/>
    <cellStyle name="40% - Ênfase4 20 4 5 2" xfId="48667"/>
    <cellStyle name="40% - Ênfase4 20 4 6" xfId="28302"/>
    <cellStyle name="40% - Ênfase4 20 4 7" xfId="40392"/>
    <cellStyle name="40% - Ênfase4 20 4 8" xfId="4090"/>
    <cellStyle name="40% - Ênfase4 20 5" xfId="4587"/>
    <cellStyle name="40% - Ênfase4 20 5 2" xfId="10647"/>
    <cellStyle name="40% - Ênfase4 20 5 2 2" xfId="22767"/>
    <cellStyle name="40% - Ênfase4 20 5 2 3" xfId="34856"/>
    <cellStyle name="40% - Ênfase4 20 5 2 4" xfId="51213"/>
    <cellStyle name="40% - Ênfase4 20 5 3" xfId="16707"/>
    <cellStyle name="40% - Ênfase4 20 5 4" xfId="28797"/>
    <cellStyle name="40% - Ênfase4 20 5 5" xfId="42936"/>
    <cellStyle name="40% - Ênfase4 20 6" xfId="6617"/>
    <cellStyle name="40% - Ênfase4 20 6 2" xfId="12676"/>
    <cellStyle name="40% - Ênfase4 20 6 2 2" xfId="24796"/>
    <cellStyle name="40% - Ênfase4 20 6 2 3" xfId="36885"/>
    <cellStyle name="40% - Ênfase4 20 6 2 4" xfId="53243"/>
    <cellStyle name="40% - Ênfase4 20 6 3" xfId="18736"/>
    <cellStyle name="40% - Ênfase4 20 6 4" xfId="30826"/>
    <cellStyle name="40% - Ênfase4 20 6 5" xfId="44966"/>
    <cellStyle name="40% - Ênfase4 20 7" xfId="8617"/>
    <cellStyle name="40% - Ênfase4 20 7 2" xfId="20737"/>
    <cellStyle name="40% - Ênfase4 20 7 2 2" xfId="49166"/>
    <cellStyle name="40% - Ênfase4 20 7 3" xfId="32826"/>
    <cellStyle name="40% - Ênfase4 20 7 4" xfId="40889"/>
    <cellStyle name="40% - Ênfase4 20 8" xfId="14677"/>
    <cellStyle name="40% - Ênfase4 20 8 2" xfId="47119"/>
    <cellStyle name="40% - Ênfase4 20 9" xfId="26796"/>
    <cellStyle name="40% - Ênfase4 21" xfId="203"/>
    <cellStyle name="40% - Ênfase4 21 10" xfId="38695"/>
    <cellStyle name="40% - Ênfase4 21 11" xfId="2346"/>
    <cellStyle name="40% - Ênfase4 21 2" xfId="1298"/>
    <cellStyle name="40% - Ênfase4 21 2 2" xfId="5395"/>
    <cellStyle name="40% - Ênfase4 21 2 2 2" xfId="11454"/>
    <cellStyle name="40% - Ênfase4 21 2 2 2 2" xfId="23574"/>
    <cellStyle name="40% - Ênfase4 21 2 2 2 3" xfId="35663"/>
    <cellStyle name="40% - Ênfase4 21 2 2 2 4" xfId="52021"/>
    <cellStyle name="40% - Ênfase4 21 2 2 3" xfId="17514"/>
    <cellStyle name="40% - Ênfase4 21 2 2 4" xfId="29604"/>
    <cellStyle name="40% - Ênfase4 21 2 2 5" xfId="43744"/>
    <cellStyle name="40% - Ênfase4 21 2 3" xfId="7420"/>
    <cellStyle name="40% - Ênfase4 21 2 3 2" xfId="13479"/>
    <cellStyle name="40% - Ênfase4 21 2 3 2 2" xfId="25599"/>
    <cellStyle name="40% - Ênfase4 21 2 3 2 3" xfId="37688"/>
    <cellStyle name="40% - Ênfase4 21 2 3 2 4" xfId="54046"/>
    <cellStyle name="40% - Ênfase4 21 2 3 3" xfId="19539"/>
    <cellStyle name="40% - Ênfase4 21 2 3 4" xfId="31629"/>
    <cellStyle name="40% - Ênfase4 21 2 3 5" xfId="45769"/>
    <cellStyle name="40% - Ênfase4 21 2 4" xfId="9424"/>
    <cellStyle name="40% - Ênfase4 21 2 4 2" xfId="21544"/>
    <cellStyle name="40% - Ênfase4 21 2 4 2 2" xfId="49987"/>
    <cellStyle name="40% - Ênfase4 21 2 4 3" xfId="33633"/>
    <cellStyle name="40% - Ênfase4 21 2 4 4" xfId="41710"/>
    <cellStyle name="40% - Ênfase4 21 2 5" xfId="15484"/>
    <cellStyle name="40% - Ênfase4 21 2 5 2" xfId="47938"/>
    <cellStyle name="40% - Ênfase4 21 2 6" xfId="27599"/>
    <cellStyle name="40% - Ênfase4 21 2 7" xfId="39689"/>
    <cellStyle name="40% - Ênfase4 21 2 8" xfId="3360"/>
    <cellStyle name="40% - Ênfase4 21 3" xfId="789"/>
    <cellStyle name="40% - Ênfase4 21 3 2" xfId="4899"/>
    <cellStyle name="40% - Ênfase4 21 3 2 2" xfId="10958"/>
    <cellStyle name="40% - Ênfase4 21 3 2 2 2" xfId="23078"/>
    <cellStyle name="40% - Ênfase4 21 3 2 2 3" xfId="35167"/>
    <cellStyle name="40% - Ênfase4 21 3 2 2 4" xfId="51525"/>
    <cellStyle name="40% - Ênfase4 21 3 2 3" xfId="17018"/>
    <cellStyle name="40% - Ênfase4 21 3 2 4" xfId="29108"/>
    <cellStyle name="40% - Ênfase4 21 3 2 5" xfId="43248"/>
    <cellStyle name="40% - Ênfase4 21 3 3" xfId="6924"/>
    <cellStyle name="40% - Ênfase4 21 3 3 2" xfId="12983"/>
    <cellStyle name="40% - Ênfase4 21 3 3 2 2" xfId="25103"/>
    <cellStyle name="40% - Ênfase4 21 3 3 2 3" xfId="37192"/>
    <cellStyle name="40% - Ênfase4 21 3 3 2 4" xfId="53550"/>
    <cellStyle name="40% - Ênfase4 21 3 3 3" xfId="19043"/>
    <cellStyle name="40% - Ênfase4 21 3 3 4" xfId="31133"/>
    <cellStyle name="40% - Ênfase4 21 3 3 5" xfId="45273"/>
    <cellStyle name="40% - Ênfase4 21 3 4" xfId="8928"/>
    <cellStyle name="40% - Ênfase4 21 3 4 2" xfId="21048"/>
    <cellStyle name="40% - Ênfase4 21 3 4 2 2" xfId="49482"/>
    <cellStyle name="40% - Ênfase4 21 3 4 3" xfId="33137"/>
    <cellStyle name="40% - Ênfase4 21 3 4 4" xfId="41205"/>
    <cellStyle name="40% - Ênfase4 21 3 5" xfId="14988"/>
    <cellStyle name="40% - Ênfase4 21 3 5 2" xfId="47434"/>
    <cellStyle name="40% - Ênfase4 21 3 6" xfId="27103"/>
    <cellStyle name="40% - Ênfase4 21 3 7" xfId="39193"/>
    <cellStyle name="40% - Ênfase4 21 3 8" xfId="2854"/>
    <cellStyle name="40% - Ênfase4 21 4" xfId="1841"/>
    <cellStyle name="40% - Ênfase4 21 4 2" xfId="5932"/>
    <cellStyle name="40% - Ênfase4 21 4 2 2" xfId="11991"/>
    <cellStyle name="40% - Ênfase4 21 4 2 2 2" xfId="24111"/>
    <cellStyle name="40% - Ênfase4 21 4 2 2 3" xfId="36200"/>
    <cellStyle name="40% - Ênfase4 21 4 2 2 4" xfId="52558"/>
    <cellStyle name="40% - Ênfase4 21 4 2 3" xfId="18051"/>
    <cellStyle name="40% - Ênfase4 21 4 2 4" xfId="30141"/>
    <cellStyle name="40% - Ênfase4 21 4 2 5" xfId="44281"/>
    <cellStyle name="40% - Ênfase4 21 4 3" xfId="7932"/>
    <cellStyle name="40% - Ênfase4 21 4 3 2" xfId="13991"/>
    <cellStyle name="40% - Ênfase4 21 4 3 2 2" xfId="26111"/>
    <cellStyle name="40% - Ênfase4 21 4 3 2 3" xfId="38200"/>
    <cellStyle name="40% - Ênfase4 21 4 3 2 4" xfId="54558"/>
    <cellStyle name="40% - Ênfase4 21 4 3 3" xfId="20051"/>
    <cellStyle name="40% - Ênfase4 21 4 3 4" xfId="32141"/>
    <cellStyle name="40% - Ênfase4 21 4 3 5" xfId="46281"/>
    <cellStyle name="40% - Ênfase4 21 4 4" xfId="9961"/>
    <cellStyle name="40% - Ênfase4 21 4 4 2" xfId="22081"/>
    <cellStyle name="40% - Ênfase4 21 4 4 2 2" xfId="50525"/>
    <cellStyle name="40% - Ênfase4 21 4 4 3" xfId="34170"/>
    <cellStyle name="40% - Ênfase4 21 4 4 4" xfId="42248"/>
    <cellStyle name="40% - Ênfase4 21 4 5" xfId="16021"/>
    <cellStyle name="40% - Ênfase4 21 4 5 2" xfId="48476"/>
    <cellStyle name="40% - Ênfase4 21 4 6" xfId="28111"/>
    <cellStyle name="40% - Ênfase4 21 4 7" xfId="40201"/>
    <cellStyle name="40% - Ênfase4 21 4 8" xfId="3899"/>
    <cellStyle name="40% - Ênfase4 21 5" xfId="4395"/>
    <cellStyle name="40% - Ênfase4 21 5 2" xfId="10455"/>
    <cellStyle name="40% - Ênfase4 21 5 2 2" xfId="22575"/>
    <cellStyle name="40% - Ênfase4 21 5 2 3" xfId="34664"/>
    <cellStyle name="40% - Ênfase4 21 5 2 4" xfId="51021"/>
    <cellStyle name="40% - Ênfase4 21 5 3" xfId="16515"/>
    <cellStyle name="40% - Ênfase4 21 5 4" xfId="28605"/>
    <cellStyle name="40% - Ênfase4 21 5 5" xfId="42744"/>
    <cellStyle name="40% - Ênfase4 21 6" xfId="6426"/>
    <cellStyle name="40% - Ênfase4 21 6 2" xfId="12485"/>
    <cellStyle name="40% - Ênfase4 21 6 2 2" xfId="24605"/>
    <cellStyle name="40% - Ênfase4 21 6 2 3" xfId="36694"/>
    <cellStyle name="40% - Ênfase4 21 6 2 4" xfId="53052"/>
    <cellStyle name="40% - Ênfase4 21 6 3" xfId="18545"/>
    <cellStyle name="40% - Ênfase4 21 6 4" xfId="30635"/>
    <cellStyle name="40% - Ênfase4 21 6 5" xfId="44775"/>
    <cellStyle name="40% - Ênfase4 21 7" xfId="8425"/>
    <cellStyle name="40% - Ênfase4 21 7 2" xfId="20545"/>
    <cellStyle name="40% - Ênfase4 21 7 2 2" xfId="48973"/>
    <cellStyle name="40% - Ênfase4 21 7 3" xfId="32634"/>
    <cellStyle name="40% - Ênfase4 21 7 4" xfId="40696"/>
    <cellStyle name="40% - Ênfase4 21 8" xfId="14485"/>
    <cellStyle name="40% - Ênfase4 21 8 2" xfId="46927"/>
    <cellStyle name="40% - Ênfase4 21 9" xfId="26605"/>
    <cellStyle name="40% - Ênfase4 22" xfId="419"/>
    <cellStyle name="40% - Ênfase4 3" xfId="133"/>
    <cellStyle name="40% - Ênfase4 3 10" xfId="26537"/>
    <cellStyle name="40% - Ênfase4 3 11" xfId="38627"/>
    <cellStyle name="40% - Ênfase4 3 12" xfId="2277"/>
    <cellStyle name="40% - Ênfase4 3 2" xfId="148"/>
    <cellStyle name="40% - Ênfase4 3 2 10" xfId="38642"/>
    <cellStyle name="40% - Ênfase4 3 2 11" xfId="2292"/>
    <cellStyle name="40% - Ênfase4 3 2 2" xfId="1244"/>
    <cellStyle name="40% - Ênfase4 3 2 2 2" xfId="5342"/>
    <cellStyle name="40% - Ênfase4 3 2 2 2 2" xfId="11401"/>
    <cellStyle name="40% - Ênfase4 3 2 2 2 2 2" xfId="23521"/>
    <cellStyle name="40% - Ênfase4 3 2 2 2 2 3" xfId="35610"/>
    <cellStyle name="40% - Ênfase4 3 2 2 2 2 4" xfId="51968"/>
    <cellStyle name="40% - Ênfase4 3 2 2 2 3" xfId="17461"/>
    <cellStyle name="40% - Ênfase4 3 2 2 2 4" xfId="29551"/>
    <cellStyle name="40% - Ênfase4 3 2 2 2 5" xfId="43691"/>
    <cellStyle name="40% - Ênfase4 3 2 2 3" xfId="7367"/>
    <cellStyle name="40% - Ênfase4 3 2 2 3 2" xfId="13426"/>
    <cellStyle name="40% - Ênfase4 3 2 2 3 2 2" xfId="25546"/>
    <cellStyle name="40% - Ênfase4 3 2 2 3 2 3" xfId="37635"/>
    <cellStyle name="40% - Ênfase4 3 2 2 3 2 4" xfId="53993"/>
    <cellStyle name="40% - Ênfase4 3 2 2 3 3" xfId="19486"/>
    <cellStyle name="40% - Ênfase4 3 2 2 3 4" xfId="31576"/>
    <cellStyle name="40% - Ênfase4 3 2 2 3 5" xfId="45716"/>
    <cellStyle name="40% - Ênfase4 3 2 2 4" xfId="9371"/>
    <cellStyle name="40% - Ênfase4 3 2 2 4 2" xfId="21491"/>
    <cellStyle name="40% - Ênfase4 3 2 2 4 2 2" xfId="49933"/>
    <cellStyle name="40% - Ênfase4 3 2 2 4 3" xfId="33580"/>
    <cellStyle name="40% - Ênfase4 3 2 2 4 4" xfId="41656"/>
    <cellStyle name="40% - Ênfase4 3 2 2 5" xfId="15431"/>
    <cellStyle name="40% - Ênfase4 3 2 2 5 2" xfId="47884"/>
    <cellStyle name="40% - Ênfase4 3 2 2 6" xfId="27546"/>
    <cellStyle name="40% - Ênfase4 3 2 2 7" xfId="39636"/>
    <cellStyle name="40% - Ênfase4 3 2 2 8" xfId="3306"/>
    <cellStyle name="40% - Ênfase4 3 2 3" xfId="735"/>
    <cellStyle name="40% - Ênfase4 3 2 3 2" xfId="4846"/>
    <cellStyle name="40% - Ênfase4 3 2 3 2 2" xfId="10905"/>
    <cellStyle name="40% - Ênfase4 3 2 3 2 2 2" xfId="23025"/>
    <cellStyle name="40% - Ênfase4 3 2 3 2 2 3" xfId="35114"/>
    <cellStyle name="40% - Ênfase4 3 2 3 2 2 4" xfId="51472"/>
    <cellStyle name="40% - Ênfase4 3 2 3 2 3" xfId="16965"/>
    <cellStyle name="40% - Ênfase4 3 2 3 2 4" xfId="29055"/>
    <cellStyle name="40% - Ênfase4 3 2 3 2 5" xfId="43195"/>
    <cellStyle name="40% - Ênfase4 3 2 3 3" xfId="6871"/>
    <cellStyle name="40% - Ênfase4 3 2 3 3 2" xfId="12930"/>
    <cellStyle name="40% - Ênfase4 3 2 3 3 2 2" xfId="25050"/>
    <cellStyle name="40% - Ênfase4 3 2 3 3 2 3" xfId="37139"/>
    <cellStyle name="40% - Ênfase4 3 2 3 3 2 4" xfId="53497"/>
    <cellStyle name="40% - Ênfase4 3 2 3 3 3" xfId="18990"/>
    <cellStyle name="40% - Ênfase4 3 2 3 3 4" xfId="31080"/>
    <cellStyle name="40% - Ênfase4 3 2 3 3 5" xfId="45220"/>
    <cellStyle name="40% - Ênfase4 3 2 3 4" xfId="8875"/>
    <cellStyle name="40% - Ênfase4 3 2 3 4 2" xfId="20995"/>
    <cellStyle name="40% - Ênfase4 3 2 3 4 2 2" xfId="49428"/>
    <cellStyle name="40% - Ênfase4 3 2 3 4 3" xfId="33084"/>
    <cellStyle name="40% - Ênfase4 3 2 3 4 4" xfId="41151"/>
    <cellStyle name="40% - Ênfase4 3 2 3 5" xfId="14935"/>
    <cellStyle name="40% - Ênfase4 3 2 3 5 2" xfId="47380"/>
    <cellStyle name="40% - Ênfase4 3 2 3 6" xfId="27050"/>
    <cellStyle name="40% - Ênfase4 3 2 3 7" xfId="39140"/>
    <cellStyle name="40% - Ênfase4 3 2 3 8" xfId="2800"/>
    <cellStyle name="40% - Ênfase4 3 2 4" xfId="1787"/>
    <cellStyle name="40% - Ênfase4 3 2 4 2" xfId="5879"/>
    <cellStyle name="40% - Ênfase4 3 2 4 2 2" xfId="11938"/>
    <cellStyle name="40% - Ênfase4 3 2 4 2 2 2" xfId="24058"/>
    <cellStyle name="40% - Ênfase4 3 2 4 2 2 3" xfId="36147"/>
    <cellStyle name="40% - Ênfase4 3 2 4 2 2 4" xfId="52505"/>
    <cellStyle name="40% - Ênfase4 3 2 4 2 3" xfId="17998"/>
    <cellStyle name="40% - Ênfase4 3 2 4 2 4" xfId="30088"/>
    <cellStyle name="40% - Ênfase4 3 2 4 2 5" xfId="44228"/>
    <cellStyle name="40% - Ênfase4 3 2 4 3" xfId="7879"/>
    <cellStyle name="40% - Ênfase4 3 2 4 3 2" xfId="13938"/>
    <cellStyle name="40% - Ênfase4 3 2 4 3 2 2" xfId="26058"/>
    <cellStyle name="40% - Ênfase4 3 2 4 3 2 3" xfId="38147"/>
    <cellStyle name="40% - Ênfase4 3 2 4 3 2 4" xfId="54505"/>
    <cellStyle name="40% - Ênfase4 3 2 4 3 3" xfId="19998"/>
    <cellStyle name="40% - Ênfase4 3 2 4 3 4" xfId="32088"/>
    <cellStyle name="40% - Ênfase4 3 2 4 3 5" xfId="46228"/>
    <cellStyle name="40% - Ênfase4 3 2 4 4" xfId="9908"/>
    <cellStyle name="40% - Ênfase4 3 2 4 4 2" xfId="22028"/>
    <cellStyle name="40% - Ênfase4 3 2 4 4 2 2" xfId="50471"/>
    <cellStyle name="40% - Ênfase4 3 2 4 4 3" xfId="34117"/>
    <cellStyle name="40% - Ênfase4 3 2 4 4 4" xfId="42194"/>
    <cellStyle name="40% - Ênfase4 3 2 4 5" xfId="15968"/>
    <cellStyle name="40% - Ênfase4 3 2 4 5 2" xfId="48422"/>
    <cellStyle name="40% - Ênfase4 3 2 4 6" xfId="28058"/>
    <cellStyle name="40% - Ênfase4 3 2 4 7" xfId="40148"/>
    <cellStyle name="40% - Ênfase4 3 2 4 8" xfId="3845"/>
    <cellStyle name="40% - Ênfase4 3 2 5" xfId="4342"/>
    <cellStyle name="40% - Ênfase4 3 2 5 2" xfId="10402"/>
    <cellStyle name="40% - Ênfase4 3 2 5 2 2" xfId="22522"/>
    <cellStyle name="40% - Ênfase4 3 2 5 2 3" xfId="34611"/>
    <cellStyle name="40% - Ênfase4 3 2 5 2 4" xfId="50968"/>
    <cellStyle name="40% - Ênfase4 3 2 5 3" xfId="16462"/>
    <cellStyle name="40% - Ênfase4 3 2 5 4" xfId="28552"/>
    <cellStyle name="40% - Ênfase4 3 2 5 5" xfId="42691"/>
    <cellStyle name="40% - Ênfase4 3 2 6" xfId="6373"/>
    <cellStyle name="40% - Ênfase4 3 2 6 2" xfId="12432"/>
    <cellStyle name="40% - Ênfase4 3 2 6 2 2" xfId="24552"/>
    <cellStyle name="40% - Ênfase4 3 2 6 2 3" xfId="36641"/>
    <cellStyle name="40% - Ênfase4 3 2 6 2 4" xfId="52999"/>
    <cellStyle name="40% - Ênfase4 3 2 6 3" xfId="18492"/>
    <cellStyle name="40% - Ênfase4 3 2 6 4" xfId="30582"/>
    <cellStyle name="40% - Ênfase4 3 2 6 5" xfId="44722"/>
    <cellStyle name="40% - Ênfase4 3 2 7" xfId="8372"/>
    <cellStyle name="40% - Ênfase4 3 2 7 2" xfId="20492"/>
    <cellStyle name="40% - Ênfase4 3 2 7 2 2" xfId="48919"/>
    <cellStyle name="40% - Ênfase4 3 2 7 3" xfId="32581"/>
    <cellStyle name="40% - Ênfase4 3 2 7 4" xfId="40642"/>
    <cellStyle name="40% - Ênfase4 3 2 8" xfId="14432"/>
    <cellStyle name="40% - Ênfase4 3 2 8 2" xfId="46873"/>
    <cellStyle name="40% - Ênfase4 3 2 9" xfId="26552"/>
    <cellStyle name="40% - Ênfase4 3 3" xfId="1229"/>
    <cellStyle name="40% - Ênfase4 3 3 2" xfId="5327"/>
    <cellStyle name="40% - Ênfase4 3 3 2 2" xfId="11386"/>
    <cellStyle name="40% - Ênfase4 3 3 2 2 2" xfId="23506"/>
    <cellStyle name="40% - Ênfase4 3 3 2 2 3" xfId="35595"/>
    <cellStyle name="40% - Ênfase4 3 3 2 2 4" xfId="51953"/>
    <cellStyle name="40% - Ênfase4 3 3 2 3" xfId="17446"/>
    <cellStyle name="40% - Ênfase4 3 3 2 4" xfId="29536"/>
    <cellStyle name="40% - Ênfase4 3 3 2 5" xfId="43676"/>
    <cellStyle name="40% - Ênfase4 3 3 3" xfId="7352"/>
    <cellStyle name="40% - Ênfase4 3 3 3 2" xfId="13411"/>
    <cellStyle name="40% - Ênfase4 3 3 3 2 2" xfId="25531"/>
    <cellStyle name="40% - Ênfase4 3 3 3 2 3" xfId="37620"/>
    <cellStyle name="40% - Ênfase4 3 3 3 2 4" xfId="53978"/>
    <cellStyle name="40% - Ênfase4 3 3 3 3" xfId="19471"/>
    <cellStyle name="40% - Ênfase4 3 3 3 4" xfId="31561"/>
    <cellStyle name="40% - Ênfase4 3 3 3 5" xfId="45701"/>
    <cellStyle name="40% - Ênfase4 3 3 4" xfId="9356"/>
    <cellStyle name="40% - Ênfase4 3 3 4 2" xfId="21476"/>
    <cellStyle name="40% - Ênfase4 3 3 4 2 2" xfId="49918"/>
    <cellStyle name="40% - Ênfase4 3 3 4 3" xfId="33565"/>
    <cellStyle name="40% - Ênfase4 3 3 4 4" xfId="41641"/>
    <cellStyle name="40% - Ênfase4 3 3 5" xfId="15416"/>
    <cellStyle name="40% - Ênfase4 3 3 5 2" xfId="47869"/>
    <cellStyle name="40% - Ênfase4 3 3 6" xfId="27531"/>
    <cellStyle name="40% - Ênfase4 3 3 7" xfId="39621"/>
    <cellStyle name="40% - Ênfase4 3 3 8" xfId="3291"/>
    <cellStyle name="40% - Ênfase4 3 4" xfId="720"/>
    <cellStyle name="40% - Ênfase4 3 4 2" xfId="4831"/>
    <cellStyle name="40% - Ênfase4 3 4 2 2" xfId="10890"/>
    <cellStyle name="40% - Ênfase4 3 4 2 2 2" xfId="23010"/>
    <cellStyle name="40% - Ênfase4 3 4 2 2 3" xfId="35099"/>
    <cellStyle name="40% - Ênfase4 3 4 2 2 4" xfId="51457"/>
    <cellStyle name="40% - Ênfase4 3 4 2 3" xfId="16950"/>
    <cellStyle name="40% - Ênfase4 3 4 2 4" xfId="29040"/>
    <cellStyle name="40% - Ênfase4 3 4 2 5" xfId="43180"/>
    <cellStyle name="40% - Ênfase4 3 4 3" xfId="6856"/>
    <cellStyle name="40% - Ênfase4 3 4 3 2" xfId="12915"/>
    <cellStyle name="40% - Ênfase4 3 4 3 2 2" xfId="25035"/>
    <cellStyle name="40% - Ênfase4 3 4 3 2 3" xfId="37124"/>
    <cellStyle name="40% - Ênfase4 3 4 3 2 4" xfId="53482"/>
    <cellStyle name="40% - Ênfase4 3 4 3 3" xfId="18975"/>
    <cellStyle name="40% - Ênfase4 3 4 3 4" xfId="31065"/>
    <cellStyle name="40% - Ênfase4 3 4 3 5" xfId="45205"/>
    <cellStyle name="40% - Ênfase4 3 4 4" xfId="8860"/>
    <cellStyle name="40% - Ênfase4 3 4 4 2" xfId="20980"/>
    <cellStyle name="40% - Ênfase4 3 4 4 2 2" xfId="49413"/>
    <cellStyle name="40% - Ênfase4 3 4 4 3" xfId="33069"/>
    <cellStyle name="40% - Ênfase4 3 4 4 4" xfId="41136"/>
    <cellStyle name="40% - Ênfase4 3 4 5" xfId="14920"/>
    <cellStyle name="40% - Ênfase4 3 4 5 2" xfId="47365"/>
    <cellStyle name="40% - Ênfase4 3 4 6" xfId="27035"/>
    <cellStyle name="40% - Ênfase4 3 4 7" xfId="39125"/>
    <cellStyle name="40% - Ênfase4 3 4 8" xfId="2785"/>
    <cellStyle name="40% - Ênfase4 3 5" xfId="1772"/>
    <cellStyle name="40% - Ênfase4 3 5 2" xfId="5864"/>
    <cellStyle name="40% - Ênfase4 3 5 2 2" xfId="11923"/>
    <cellStyle name="40% - Ênfase4 3 5 2 2 2" xfId="24043"/>
    <cellStyle name="40% - Ênfase4 3 5 2 2 3" xfId="36132"/>
    <cellStyle name="40% - Ênfase4 3 5 2 2 4" xfId="52490"/>
    <cellStyle name="40% - Ênfase4 3 5 2 3" xfId="17983"/>
    <cellStyle name="40% - Ênfase4 3 5 2 4" xfId="30073"/>
    <cellStyle name="40% - Ênfase4 3 5 2 5" xfId="44213"/>
    <cellStyle name="40% - Ênfase4 3 5 3" xfId="7864"/>
    <cellStyle name="40% - Ênfase4 3 5 3 2" xfId="13923"/>
    <cellStyle name="40% - Ênfase4 3 5 3 2 2" xfId="26043"/>
    <cellStyle name="40% - Ênfase4 3 5 3 2 3" xfId="38132"/>
    <cellStyle name="40% - Ênfase4 3 5 3 2 4" xfId="54490"/>
    <cellStyle name="40% - Ênfase4 3 5 3 3" xfId="19983"/>
    <cellStyle name="40% - Ênfase4 3 5 3 4" xfId="32073"/>
    <cellStyle name="40% - Ênfase4 3 5 3 5" xfId="46213"/>
    <cellStyle name="40% - Ênfase4 3 5 4" xfId="9893"/>
    <cellStyle name="40% - Ênfase4 3 5 4 2" xfId="22013"/>
    <cellStyle name="40% - Ênfase4 3 5 4 2 2" xfId="50456"/>
    <cellStyle name="40% - Ênfase4 3 5 4 3" xfId="34102"/>
    <cellStyle name="40% - Ênfase4 3 5 4 4" xfId="42179"/>
    <cellStyle name="40% - Ênfase4 3 5 5" xfId="15953"/>
    <cellStyle name="40% - Ênfase4 3 5 5 2" xfId="48407"/>
    <cellStyle name="40% - Ênfase4 3 5 6" xfId="28043"/>
    <cellStyle name="40% - Ênfase4 3 5 7" xfId="40133"/>
    <cellStyle name="40% - Ênfase4 3 5 8" xfId="3830"/>
    <cellStyle name="40% - Ênfase4 3 6" xfId="4327"/>
    <cellStyle name="40% - Ênfase4 3 6 2" xfId="10387"/>
    <cellStyle name="40% - Ênfase4 3 6 2 2" xfId="22507"/>
    <cellStyle name="40% - Ênfase4 3 6 2 3" xfId="34596"/>
    <cellStyle name="40% - Ênfase4 3 6 2 4" xfId="50953"/>
    <cellStyle name="40% - Ênfase4 3 6 3" xfId="16447"/>
    <cellStyle name="40% - Ênfase4 3 6 4" xfId="28537"/>
    <cellStyle name="40% - Ênfase4 3 6 5" xfId="42676"/>
    <cellStyle name="40% - Ênfase4 3 7" xfId="6358"/>
    <cellStyle name="40% - Ênfase4 3 7 2" xfId="12417"/>
    <cellStyle name="40% - Ênfase4 3 7 2 2" xfId="24537"/>
    <cellStyle name="40% - Ênfase4 3 7 2 3" xfId="36626"/>
    <cellStyle name="40% - Ênfase4 3 7 2 4" xfId="52984"/>
    <cellStyle name="40% - Ênfase4 3 7 3" xfId="18477"/>
    <cellStyle name="40% - Ênfase4 3 7 4" xfId="30567"/>
    <cellStyle name="40% - Ênfase4 3 7 5" xfId="44707"/>
    <cellStyle name="40% - Ênfase4 3 8" xfId="8357"/>
    <cellStyle name="40% - Ênfase4 3 8 2" xfId="20477"/>
    <cellStyle name="40% - Ênfase4 3 8 2 2" xfId="48904"/>
    <cellStyle name="40% - Ênfase4 3 8 3" xfId="32566"/>
    <cellStyle name="40% - Ênfase4 3 8 4" xfId="40627"/>
    <cellStyle name="40% - Ênfase4 3 9" xfId="14417"/>
    <cellStyle name="40% - Ênfase4 3 9 2" xfId="46858"/>
    <cellStyle name="40% - Ênfase4 4" xfId="151"/>
    <cellStyle name="40% - Ênfase4 4 10" xfId="26555"/>
    <cellStyle name="40% - Ênfase4 4 11" xfId="38645"/>
    <cellStyle name="40% - Ênfase4 4 12" xfId="2295"/>
    <cellStyle name="40% - Ênfase4 4 2" xfId="154"/>
    <cellStyle name="40% - Ênfase4 4 2 10" xfId="38648"/>
    <cellStyle name="40% - Ênfase4 4 2 11" xfId="2298"/>
    <cellStyle name="40% - Ênfase4 4 2 2" xfId="1250"/>
    <cellStyle name="40% - Ênfase4 4 2 2 2" xfId="5348"/>
    <cellStyle name="40% - Ênfase4 4 2 2 2 2" xfId="11407"/>
    <cellStyle name="40% - Ênfase4 4 2 2 2 2 2" xfId="23527"/>
    <cellStyle name="40% - Ênfase4 4 2 2 2 2 3" xfId="35616"/>
    <cellStyle name="40% - Ênfase4 4 2 2 2 2 4" xfId="51974"/>
    <cellStyle name="40% - Ênfase4 4 2 2 2 3" xfId="17467"/>
    <cellStyle name="40% - Ênfase4 4 2 2 2 4" xfId="29557"/>
    <cellStyle name="40% - Ênfase4 4 2 2 2 5" xfId="43697"/>
    <cellStyle name="40% - Ênfase4 4 2 2 3" xfId="7373"/>
    <cellStyle name="40% - Ênfase4 4 2 2 3 2" xfId="13432"/>
    <cellStyle name="40% - Ênfase4 4 2 2 3 2 2" xfId="25552"/>
    <cellStyle name="40% - Ênfase4 4 2 2 3 2 3" xfId="37641"/>
    <cellStyle name="40% - Ênfase4 4 2 2 3 2 4" xfId="53999"/>
    <cellStyle name="40% - Ênfase4 4 2 2 3 3" xfId="19492"/>
    <cellStyle name="40% - Ênfase4 4 2 2 3 4" xfId="31582"/>
    <cellStyle name="40% - Ênfase4 4 2 2 3 5" xfId="45722"/>
    <cellStyle name="40% - Ênfase4 4 2 2 4" xfId="9377"/>
    <cellStyle name="40% - Ênfase4 4 2 2 4 2" xfId="21497"/>
    <cellStyle name="40% - Ênfase4 4 2 2 4 2 2" xfId="49939"/>
    <cellStyle name="40% - Ênfase4 4 2 2 4 3" xfId="33586"/>
    <cellStyle name="40% - Ênfase4 4 2 2 4 4" xfId="41662"/>
    <cellStyle name="40% - Ênfase4 4 2 2 5" xfId="15437"/>
    <cellStyle name="40% - Ênfase4 4 2 2 5 2" xfId="47890"/>
    <cellStyle name="40% - Ênfase4 4 2 2 6" xfId="27552"/>
    <cellStyle name="40% - Ênfase4 4 2 2 7" xfId="39642"/>
    <cellStyle name="40% - Ênfase4 4 2 2 8" xfId="3312"/>
    <cellStyle name="40% - Ênfase4 4 2 3" xfId="741"/>
    <cellStyle name="40% - Ênfase4 4 2 3 2" xfId="4852"/>
    <cellStyle name="40% - Ênfase4 4 2 3 2 2" xfId="10911"/>
    <cellStyle name="40% - Ênfase4 4 2 3 2 2 2" xfId="23031"/>
    <cellStyle name="40% - Ênfase4 4 2 3 2 2 3" xfId="35120"/>
    <cellStyle name="40% - Ênfase4 4 2 3 2 2 4" xfId="51478"/>
    <cellStyle name="40% - Ênfase4 4 2 3 2 3" xfId="16971"/>
    <cellStyle name="40% - Ênfase4 4 2 3 2 4" xfId="29061"/>
    <cellStyle name="40% - Ênfase4 4 2 3 2 5" xfId="43201"/>
    <cellStyle name="40% - Ênfase4 4 2 3 3" xfId="6877"/>
    <cellStyle name="40% - Ênfase4 4 2 3 3 2" xfId="12936"/>
    <cellStyle name="40% - Ênfase4 4 2 3 3 2 2" xfId="25056"/>
    <cellStyle name="40% - Ênfase4 4 2 3 3 2 3" xfId="37145"/>
    <cellStyle name="40% - Ênfase4 4 2 3 3 2 4" xfId="53503"/>
    <cellStyle name="40% - Ênfase4 4 2 3 3 3" xfId="18996"/>
    <cellStyle name="40% - Ênfase4 4 2 3 3 4" xfId="31086"/>
    <cellStyle name="40% - Ênfase4 4 2 3 3 5" xfId="45226"/>
    <cellStyle name="40% - Ênfase4 4 2 3 4" xfId="8881"/>
    <cellStyle name="40% - Ênfase4 4 2 3 4 2" xfId="21001"/>
    <cellStyle name="40% - Ênfase4 4 2 3 4 2 2" xfId="49434"/>
    <cellStyle name="40% - Ênfase4 4 2 3 4 3" xfId="33090"/>
    <cellStyle name="40% - Ênfase4 4 2 3 4 4" xfId="41157"/>
    <cellStyle name="40% - Ênfase4 4 2 3 5" xfId="14941"/>
    <cellStyle name="40% - Ênfase4 4 2 3 5 2" xfId="47386"/>
    <cellStyle name="40% - Ênfase4 4 2 3 6" xfId="27056"/>
    <cellStyle name="40% - Ênfase4 4 2 3 7" xfId="39146"/>
    <cellStyle name="40% - Ênfase4 4 2 3 8" xfId="2806"/>
    <cellStyle name="40% - Ênfase4 4 2 4" xfId="1793"/>
    <cellStyle name="40% - Ênfase4 4 2 4 2" xfId="5885"/>
    <cellStyle name="40% - Ênfase4 4 2 4 2 2" xfId="11944"/>
    <cellStyle name="40% - Ênfase4 4 2 4 2 2 2" xfId="24064"/>
    <cellStyle name="40% - Ênfase4 4 2 4 2 2 3" xfId="36153"/>
    <cellStyle name="40% - Ênfase4 4 2 4 2 2 4" xfId="52511"/>
    <cellStyle name="40% - Ênfase4 4 2 4 2 3" xfId="18004"/>
    <cellStyle name="40% - Ênfase4 4 2 4 2 4" xfId="30094"/>
    <cellStyle name="40% - Ênfase4 4 2 4 2 5" xfId="44234"/>
    <cellStyle name="40% - Ênfase4 4 2 4 3" xfId="7885"/>
    <cellStyle name="40% - Ênfase4 4 2 4 3 2" xfId="13944"/>
    <cellStyle name="40% - Ênfase4 4 2 4 3 2 2" xfId="26064"/>
    <cellStyle name="40% - Ênfase4 4 2 4 3 2 3" xfId="38153"/>
    <cellStyle name="40% - Ênfase4 4 2 4 3 2 4" xfId="54511"/>
    <cellStyle name="40% - Ênfase4 4 2 4 3 3" xfId="20004"/>
    <cellStyle name="40% - Ênfase4 4 2 4 3 4" xfId="32094"/>
    <cellStyle name="40% - Ênfase4 4 2 4 3 5" xfId="46234"/>
    <cellStyle name="40% - Ênfase4 4 2 4 4" xfId="9914"/>
    <cellStyle name="40% - Ênfase4 4 2 4 4 2" xfId="22034"/>
    <cellStyle name="40% - Ênfase4 4 2 4 4 2 2" xfId="50477"/>
    <cellStyle name="40% - Ênfase4 4 2 4 4 3" xfId="34123"/>
    <cellStyle name="40% - Ênfase4 4 2 4 4 4" xfId="42200"/>
    <cellStyle name="40% - Ênfase4 4 2 4 5" xfId="15974"/>
    <cellStyle name="40% - Ênfase4 4 2 4 5 2" xfId="48428"/>
    <cellStyle name="40% - Ênfase4 4 2 4 6" xfId="28064"/>
    <cellStyle name="40% - Ênfase4 4 2 4 7" xfId="40154"/>
    <cellStyle name="40% - Ênfase4 4 2 4 8" xfId="3851"/>
    <cellStyle name="40% - Ênfase4 4 2 5" xfId="4348"/>
    <cellStyle name="40% - Ênfase4 4 2 5 2" xfId="10408"/>
    <cellStyle name="40% - Ênfase4 4 2 5 2 2" xfId="22528"/>
    <cellStyle name="40% - Ênfase4 4 2 5 2 3" xfId="34617"/>
    <cellStyle name="40% - Ênfase4 4 2 5 2 4" xfId="50974"/>
    <cellStyle name="40% - Ênfase4 4 2 5 3" xfId="16468"/>
    <cellStyle name="40% - Ênfase4 4 2 5 4" xfId="28558"/>
    <cellStyle name="40% - Ênfase4 4 2 5 5" xfId="42697"/>
    <cellStyle name="40% - Ênfase4 4 2 6" xfId="6379"/>
    <cellStyle name="40% - Ênfase4 4 2 6 2" xfId="12438"/>
    <cellStyle name="40% - Ênfase4 4 2 6 2 2" xfId="24558"/>
    <cellStyle name="40% - Ênfase4 4 2 6 2 3" xfId="36647"/>
    <cellStyle name="40% - Ênfase4 4 2 6 2 4" xfId="53005"/>
    <cellStyle name="40% - Ênfase4 4 2 6 3" xfId="18498"/>
    <cellStyle name="40% - Ênfase4 4 2 6 4" xfId="30588"/>
    <cellStyle name="40% - Ênfase4 4 2 6 5" xfId="44728"/>
    <cellStyle name="40% - Ênfase4 4 2 7" xfId="8378"/>
    <cellStyle name="40% - Ênfase4 4 2 7 2" xfId="20498"/>
    <cellStyle name="40% - Ênfase4 4 2 7 2 2" xfId="48925"/>
    <cellStyle name="40% - Ênfase4 4 2 7 3" xfId="32587"/>
    <cellStyle name="40% - Ênfase4 4 2 7 4" xfId="40648"/>
    <cellStyle name="40% - Ênfase4 4 2 8" xfId="14438"/>
    <cellStyle name="40% - Ênfase4 4 2 8 2" xfId="46879"/>
    <cellStyle name="40% - Ênfase4 4 2 9" xfId="26558"/>
    <cellStyle name="40% - Ênfase4 4 3" xfId="1247"/>
    <cellStyle name="40% - Ênfase4 4 3 2" xfId="5345"/>
    <cellStyle name="40% - Ênfase4 4 3 2 2" xfId="11404"/>
    <cellStyle name="40% - Ênfase4 4 3 2 2 2" xfId="23524"/>
    <cellStyle name="40% - Ênfase4 4 3 2 2 3" xfId="35613"/>
    <cellStyle name="40% - Ênfase4 4 3 2 2 4" xfId="51971"/>
    <cellStyle name="40% - Ênfase4 4 3 2 3" xfId="17464"/>
    <cellStyle name="40% - Ênfase4 4 3 2 4" xfId="29554"/>
    <cellStyle name="40% - Ênfase4 4 3 2 5" xfId="43694"/>
    <cellStyle name="40% - Ênfase4 4 3 3" xfId="7370"/>
    <cellStyle name="40% - Ênfase4 4 3 3 2" xfId="13429"/>
    <cellStyle name="40% - Ênfase4 4 3 3 2 2" xfId="25549"/>
    <cellStyle name="40% - Ênfase4 4 3 3 2 3" xfId="37638"/>
    <cellStyle name="40% - Ênfase4 4 3 3 2 4" xfId="53996"/>
    <cellStyle name="40% - Ênfase4 4 3 3 3" xfId="19489"/>
    <cellStyle name="40% - Ênfase4 4 3 3 4" xfId="31579"/>
    <cellStyle name="40% - Ênfase4 4 3 3 5" xfId="45719"/>
    <cellStyle name="40% - Ênfase4 4 3 4" xfId="9374"/>
    <cellStyle name="40% - Ênfase4 4 3 4 2" xfId="21494"/>
    <cellStyle name="40% - Ênfase4 4 3 4 2 2" xfId="49936"/>
    <cellStyle name="40% - Ênfase4 4 3 4 3" xfId="33583"/>
    <cellStyle name="40% - Ênfase4 4 3 4 4" xfId="41659"/>
    <cellStyle name="40% - Ênfase4 4 3 5" xfId="15434"/>
    <cellStyle name="40% - Ênfase4 4 3 5 2" xfId="47887"/>
    <cellStyle name="40% - Ênfase4 4 3 6" xfId="27549"/>
    <cellStyle name="40% - Ênfase4 4 3 7" xfId="39639"/>
    <cellStyle name="40% - Ênfase4 4 3 8" xfId="3309"/>
    <cellStyle name="40% - Ênfase4 4 4" xfId="738"/>
    <cellStyle name="40% - Ênfase4 4 4 2" xfId="4849"/>
    <cellStyle name="40% - Ênfase4 4 4 2 2" xfId="10908"/>
    <cellStyle name="40% - Ênfase4 4 4 2 2 2" xfId="23028"/>
    <cellStyle name="40% - Ênfase4 4 4 2 2 3" xfId="35117"/>
    <cellStyle name="40% - Ênfase4 4 4 2 2 4" xfId="51475"/>
    <cellStyle name="40% - Ênfase4 4 4 2 3" xfId="16968"/>
    <cellStyle name="40% - Ênfase4 4 4 2 4" xfId="29058"/>
    <cellStyle name="40% - Ênfase4 4 4 2 5" xfId="43198"/>
    <cellStyle name="40% - Ênfase4 4 4 3" xfId="6874"/>
    <cellStyle name="40% - Ênfase4 4 4 3 2" xfId="12933"/>
    <cellStyle name="40% - Ênfase4 4 4 3 2 2" xfId="25053"/>
    <cellStyle name="40% - Ênfase4 4 4 3 2 3" xfId="37142"/>
    <cellStyle name="40% - Ênfase4 4 4 3 2 4" xfId="53500"/>
    <cellStyle name="40% - Ênfase4 4 4 3 3" xfId="18993"/>
    <cellStyle name="40% - Ênfase4 4 4 3 4" xfId="31083"/>
    <cellStyle name="40% - Ênfase4 4 4 3 5" xfId="45223"/>
    <cellStyle name="40% - Ênfase4 4 4 4" xfId="8878"/>
    <cellStyle name="40% - Ênfase4 4 4 4 2" xfId="20998"/>
    <cellStyle name="40% - Ênfase4 4 4 4 2 2" xfId="49431"/>
    <cellStyle name="40% - Ênfase4 4 4 4 3" xfId="33087"/>
    <cellStyle name="40% - Ênfase4 4 4 4 4" xfId="41154"/>
    <cellStyle name="40% - Ênfase4 4 4 5" xfId="14938"/>
    <cellStyle name="40% - Ênfase4 4 4 5 2" xfId="47383"/>
    <cellStyle name="40% - Ênfase4 4 4 6" xfId="27053"/>
    <cellStyle name="40% - Ênfase4 4 4 7" xfId="39143"/>
    <cellStyle name="40% - Ênfase4 4 4 8" xfId="2803"/>
    <cellStyle name="40% - Ênfase4 4 5" xfId="1790"/>
    <cellStyle name="40% - Ênfase4 4 5 2" xfId="5882"/>
    <cellStyle name="40% - Ênfase4 4 5 2 2" xfId="11941"/>
    <cellStyle name="40% - Ênfase4 4 5 2 2 2" xfId="24061"/>
    <cellStyle name="40% - Ênfase4 4 5 2 2 3" xfId="36150"/>
    <cellStyle name="40% - Ênfase4 4 5 2 2 4" xfId="52508"/>
    <cellStyle name="40% - Ênfase4 4 5 2 3" xfId="18001"/>
    <cellStyle name="40% - Ênfase4 4 5 2 4" xfId="30091"/>
    <cellStyle name="40% - Ênfase4 4 5 2 5" xfId="44231"/>
    <cellStyle name="40% - Ênfase4 4 5 3" xfId="7882"/>
    <cellStyle name="40% - Ênfase4 4 5 3 2" xfId="13941"/>
    <cellStyle name="40% - Ênfase4 4 5 3 2 2" xfId="26061"/>
    <cellStyle name="40% - Ênfase4 4 5 3 2 3" xfId="38150"/>
    <cellStyle name="40% - Ênfase4 4 5 3 2 4" xfId="54508"/>
    <cellStyle name="40% - Ênfase4 4 5 3 3" xfId="20001"/>
    <cellStyle name="40% - Ênfase4 4 5 3 4" xfId="32091"/>
    <cellStyle name="40% - Ênfase4 4 5 3 5" xfId="46231"/>
    <cellStyle name="40% - Ênfase4 4 5 4" xfId="9911"/>
    <cellStyle name="40% - Ênfase4 4 5 4 2" xfId="22031"/>
    <cellStyle name="40% - Ênfase4 4 5 4 2 2" xfId="50474"/>
    <cellStyle name="40% - Ênfase4 4 5 4 3" xfId="34120"/>
    <cellStyle name="40% - Ênfase4 4 5 4 4" xfId="42197"/>
    <cellStyle name="40% - Ênfase4 4 5 5" xfId="15971"/>
    <cellStyle name="40% - Ênfase4 4 5 5 2" xfId="48425"/>
    <cellStyle name="40% - Ênfase4 4 5 6" xfId="28061"/>
    <cellStyle name="40% - Ênfase4 4 5 7" xfId="40151"/>
    <cellStyle name="40% - Ênfase4 4 5 8" xfId="3848"/>
    <cellStyle name="40% - Ênfase4 4 6" xfId="4345"/>
    <cellStyle name="40% - Ênfase4 4 6 2" xfId="10405"/>
    <cellStyle name="40% - Ênfase4 4 6 2 2" xfId="22525"/>
    <cellStyle name="40% - Ênfase4 4 6 2 3" xfId="34614"/>
    <cellStyle name="40% - Ênfase4 4 6 2 4" xfId="50971"/>
    <cellStyle name="40% - Ênfase4 4 6 3" xfId="16465"/>
    <cellStyle name="40% - Ênfase4 4 6 4" xfId="28555"/>
    <cellStyle name="40% - Ênfase4 4 6 5" xfId="42694"/>
    <cellStyle name="40% - Ênfase4 4 7" xfId="6376"/>
    <cellStyle name="40% - Ênfase4 4 7 2" xfId="12435"/>
    <cellStyle name="40% - Ênfase4 4 7 2 2" xfId="24555"/>
    <cellStyle name="40% - Ênfase4 4 7 2 3" xfId="36644"/>
    <cellStyle name="40% - Ênfase4 4 7 2 4" xfId="53002"/>
    <cellStyle name="40% - Ênfase4 4 7 3" xfId="18495"/>
    <cellStyle name="40% - Ênfase4 4 7 4" xfId="30585"/>
    <cellStyle name="40% - Ênfase4 4 7 5" xfId="44725"/>
    <cellStyle name="40% - Ênfase4 4 8" xfId="8375"/>
    <cellStyle name="40% - Ênfase4 4 8 2" xfId="20495"/>
    <cellStyle name="40% - Ênfase4 4 8 2 2" xfId="48922"/>
    <cellStyle name="40% - Ênfase4 4 8 3" xfId="32584"/>
    <cellStyle name="40% - Ênfase4 4 8 4" xfId="40645"/>
    <cellStyle name="40% - Ênfase4 4 9" xfId="14435"/>
    <cellStyle name="40% - Ênfase4 4 9 2" xfId="46876"/>
    <cellStyle name="40% - Ênfase4 5" xfId="157"/>
    <cellStyle name="40% - Ênfase4 5 10" xfId="26561"/>
    <cellStyle name="40% - Ênfase4 5 11" xfId="38651"/>
    <cellStyle name="40% - Ênfase4 5 12" xfId="2301"/>
    <cellStyle name="40% - Ênfase4 5 2" xfId="159"/>
    <cellStyle name="40% - Ênfase4 5 2 10" xfId="38653"/>
    <cellStyle name="40% - Ênfase4 5 2 11" xfId="2303"/>
    <cellStyle name="40% - Ênfase4 5 2 2" xfId="1255"/>
    <cellStyle name="40% - Ênfase4 5 2 2 2" xfId="5353"/>
    <cellStyle name="40% - Ênfase4 5 2 2 2 2" xfId="11412"/>
    <cellStyle name="40% - Ênfase4 5 2 2 2 2 2" xfId="23532"/>
    <cellStyle name="40% - Ênfase4 5 2 2 2 2 3" xfId="35621"/>
    <cellStyle name="40% - Ênfase4 5 2 2 2 2 4" xfId="51979"/>
    <cellStyle name="40% - Ênfase4 5 2 2 2 3" xfId="17472"/>
    <cellStyle name="40% - Ênfase4 5 2 2 2 4" xfId="29562"/>
    <cellStyle name="40% - Ênfase4 5 2 2 2 5" xfId="43702"/>
    <cellStyle name="40% - Ênfase4 5 2 2 3" xfId="7378"/>
    <cellStyle name="40% - Ênfase4 5 2 2 3 2" xfId="13437"/>
    <cellStyle name="40% - Ênfase4 5 2 2 3 2 2" xfId="25557"/>
    <cellStyle name="40% - Ênfase4 5 2 2 3 2 3" xfId="37646"/>
    <cellStyle name="40% - Ênfase4 5 2 2 3 2 4" xfId="54004"/>
    <cellStyle name="40% - Ênfase4 5 2 2 3 3" xfId="19497"/>
    <cellStyle name="40% - Ênfase4 5 2 2 3 4" xfId="31587"/>
    <cellStyle name="40% - Ênfase4 5 2 2 3 5" xfId="45727"/>
    <cellStyle name="40% - Ênfase4 5 2 2 4" xfId="9382"/>
    <cellStyle name="40% - Ênfase4 5 2 2 4 2" xfId="21502"/>
    <cellStyle name="40% - Ênfase4 5 2 2 4 2 2" xfId="49944"/>
    <cellStyle name="40% - Ênfase4 5 2 2 4 3" xfId="33591"/>
    <cellStyle name="40% - Ênfase4 5 2 2 4 4" xfId="41667"/>
    <cellStyle name="40% - Ênfase4 5 2 2 5" xfId="15442"/>
    <cellStyle name="40% - Ênfase4 5 2 2 5 2" xfId="47895"/>
    <cellStyle name="40% - Ênfase4 5 2 2 6" xfId="27557"/>
    <cellStyle name="40% - Ênfase4 5 2 2 7" xfId="39647"/>
    <cellStyle name="40% - Ênfase4 5 2 2 8" xfId="3317"/>
    <cellStyle name="40% - Ênfase4 5 2 3" xfId="746"/>
    <cellStyle name="40% - Ênfase4 5 2 3 2" xfId="4857"/>
    <cellStyle name="40% - Ênfase4 5 2 3 2 2" xfId="10916"/>
    <cellStyle name="40% - Ênfase4 5 2 3 2 2 2" xfId="23036"/>
    <cellStyle name="40% - Ênfase4 5 2 3 2 2 3" xfId="35125"/>
    <cellStyle name="40% - Ênfase4 5 2 3 2 2 4" xfId="51483"/>
    <cellStyle name="40% - Ênfase4 5 2 3 2 3" xfId="16976"/>
    <cellStyle name="40% - Ênfase4 5 2 3 2 4" xfId="29066"/>
    <cellStyle name="40% - Ênfase4 5 2 3 2 5" xfId="43206"/>
    <cellStyle name="40% - Ênfase4 5 2 3 3" xfId="6882"/>
    <cellStyle name="40% - Ênfase4 5 2 3 3 2" xfId="12941"/>
    <cellStyle name="40% - Ênfase4 5 2 3 3 2 2" xfId="25061"/>
    <cellStyle name="40% - Ênfase4 5 2 3 3 2 3" xfId="37150"/>
    <cellStyle name="40% - Ênfase4 5 2 3 3 2 4" xfId="53508"/>
    <cellStyle name="40% - Ênfase4 5 2 3 3 3" xfId="19001"/>
    <cellStyle name="40% - Ênfase4 5 2 3 3 4" xfId="31091"/>
    <cellStyle name="40% - Ênfase4 5 2 3 3 5" xfId="45231"/>
    <cellStyle name="40% - Ênfase4 5 2 3 4" xfId="8886"/>
    <cellStyle name="40% - Ênfase4 5 2 3 4 2" xfId="21006"/>
    <cellStyle name="40% - Ênfase4 5 2 3 4 2 2" xfId="49439"/>
    <cellStyle name="40% - Ênfase4 5 2 3 4 3" xfId="33095"/>
    <cellStyle name="40% - Ênfase4 5 2 3 4 4" xfId="41162"/>
    <cellStyle name="40% - Ênfase4 5 2 3 5" xfId="14946"/>
    <cellStyle name="40% - Ênfase4 5 2 3 5 2" xfId="47391"/>
    <cellStyle name="40% - Ênfase4 5 2 3 6" xfId="27061"/>
    <cellStyle name="40% - Ênfase4 5 2 3 7" xfId="39151"/>
    <cellStyle name="40% - Ênfase4 5 2 3 8" xfId="2811"/>
    <cellStyle name="40% - Ênfase4 5 2 4" xfId="1798"/>
    <cellStyle name="40% - Ênfase4 5 2 4 2" xfId="5890"/>
    <cellStyle name="40% - Ênfase4 5 2 4 2 2" xfId="11949"/>
    <cellStyle name="40% - Ênfase4 5 2 4 2 2 2" xfId="24069"/>
    <cellStyle name="40% - Ênfase4 5 2 4 2 2 3" xfId="36158"/>
    <cellStyle name="40% - Ênfase4 5 2 4 2 2 4" xfId="52516"/>
    <cellStyle name="40% - Ênfase4 5 2 4 2 3" xfId="18009"/>
    <cellStyle name="40% - Ênfase4 5 2 4 2 4" xfId="30099"/>
    <cellStyle name="40% - Ênfase4 5 2 4 2 5" xfId="44239"/>
    <cellStyle name="40% - Ênfase4 5 2 4 3" xfId="7890"/>
    <cellStyle name="40% - Ênfase4 5 2 4 3 2" xfId="13949"/>
    <cellStyle name="40% - Ênfase4 5 2 4 3 2 2" xfId="26069"/>
    <cellStyle name="40% - Ênfase4 5 2 4 3 2 3" xfId="38158"/>
    <cellStyle name="40% - Ênfase4 5 2 4 3 2 4" xfId="54516"/>
    <cellStyle name="40% - Ênfase4 5 2 4 3 3" xfId="20009"/>
    <cellStyle name="40% - Ênfase4 5 2 4 3 4" xfId="32099"/>
    <cellStyle name="40% - Ênfase4 5 2 4 3 5" xfId="46239"/>
    <cellStyle name="40% - Ênfase4 5 2 4 4" xfId="9919"/>
    <cellStyle name="40% - Ênfase4 5 2 4 4 2" xfId="22039"/>
    <cellStyle name="40% - Ênfase4 5 2 4 4 2 2" xfId="50482"/>
    <cellStyle name="40% - Ênfase4 5 2 4 4 3" xfId="34128"/>
    <cellStyle name="40% - Ênfase4 5 2 4 4 4" xfId="42205"/>
    <cellStyle name="40% - Ênfase4 5 2 4 5" xfId="15979"/>
    <cellStyle name="40% - Ênfase4 5 2 4 5 2" xfId="48433"/>
    <cellStyle name="40% - Ênfase4 5 2 4 6" xfId="28069"/>
    <cellStyle name="40% - Ênfase4 5 2 4 7" xfId="40159"/>
    <cellStyle name="40% - Ênfase4 5 2 4 8" xfId="3856"/>
    <cellStyle name="40% - Ênfase4 5 2 5" xfId="4353"/>
    <cellStyle name="40% - Ênfase4 5 2 5 2" xfId="10413"/>
    <cellStyle name="40% - Ênfase4 5 2 5 2 2" xfId="22533"/>
    <cellStyle name="40% - Ênfase4 5 2 5 2 3" xfId="34622"/>
    <cellStyle name="40% - Ênfase4 5 2 5 2 4" xfId="50979"/>
    <cellStyle name="40% - Ênfase4 5 2 5 3" xfId="16473"/>
    <cellStyle name="40% - Ênfase4 5 2 5 4" xfId="28563"/>
    <cellStyle name="40% - Ênfase4 5 2 5 5" xfId="42702"/>
    <cellStyle name="40% - Ênfase4 5 2 6" xfId="6384"/>
    <cellStyle name="40% - Ênfase4 5 2 6 2" xfId="12443"/>
    <cellStyle name="40% - Ênfase4 5 2 6 2 2" xfId="24563"/>
    <cellStyle name="40% - Ênfase4 5 2 6 2 3" xfId="36652"/>
    <cellStyle name="40% - Ênfase4 5 2 6 2 4" xfId="53010"/>
    <cellStyle name="40% - Ênfase4 5 2 6 3" xfId="18503"/>
    <cellStyle name="40% - Ênfase4 5 2 6 4" xfId="30593"/>
    <cellStyle name="40% - Ênfase4 5 2 6 5" xfId="44733"/>
    <cellStyle name="40% - Ênfase4 5 2 7" xfId="8383"/>
    <cellStyle name="40% - Ênfase4 5 2 7 2" xfId="20503"/>
    <cellStyle name="40% - Ênfase4 5 2 7 2 2" xfId="48930"/>
    <cellStyle name="40% - Ênfase4 5 2 7 3" xfId="32592"/>
    <cellStyle name="40% - Ênfase4 5 2 7 4" xfId="40653"/>
    <cellStyle name="40% - Ênfase4 5 2 8" xfId="14443"/>
    <cellStyle name="40% - Ênfase4 5 2 8 2" xfId="46884"/>
    <cellStyle name="40% - Ênfase4 5 2 9" xfId="26563"/>
    <cellStyle name="40% - Ênfase4 5 3" xfId="1253"/>
    <cellStyle name="40% - Ênfase4 5 3 2" xfId="5351"/>
    <cellStyle name="40% - Ênfase4 5 3 2 2" xfId="11410"/>
    <cellStyle name="40% - Ênfase4 5 3 2 2 2" xfId="23530"/>
    <cellStyle name="40% - Ênfase4 5 3 2 2 3" xfId="35619"/>
    <cellStyle name="40% - Ênfase4 5 3 2 2 4" xfId="51977"/>
    <cellStyle name="40% - Ênfase4 5 3 2 3" xfId="17470"/>
    <cellStyle name="40% - Ênfase4 5 3 2 4" xfId="29560"/>
    <cellStyle name="40% - Ênfase4 5 3 2 5" xfId="43700"/>
    <cellStyle name="40% - Ênfase4 5 3 3" xfId="7376"/>
    <cellStyle name="40% - Ênfase4 5 3 3 2" xfId="13435"/>
    <cellStyle name="40% - Ênfase4 5 3 3 2 2" xfId="25555"/>
    <cellStyle name="40% - Ênfase4 5 3 3 2 3" xfId="37644"/>
    <cellStyle name="40% - Ênfase4 5 3 3 2 4" xfId="54002"/>
    <cellStyle name="40% - Ênfase4 5 3 3 3" xfId="19495"/>
    <cellStyle name="40% - Ênfase4 5 3 3 4" xfId="31585"/>
    <cellStyle name="40% - Ênfase4 5 3 3 5" xfId="45725"/>
    <cellStyle name="40% - Ênfase4 5 3 4" xfId="9380"/>
    <cellStyle name="40% - Ênfase4 5 3 4 2" xfId="21500"/>
    <cellStyle name="40% - Ênfase4 5 3 4 2 2" xfId="49942"/>
    <cellStyle name="40% - Ênfase4 5 3 4 3" xfId="33589"/>
    <cellStyle name="40% - Ênfase4 5 3 4 4" xfId="41665"/>
    <cellStyle name="40% - Ênfase4 5 3 5" xfId="15440"/>
    <cellStyle name="40% - Ênfase4 5 3 5 2" xfId="47893"/>
    <cellStyle name="40% - Ênfase4 5 3 6" xfId="27555"/>
    <cellStyle name="40% - Ênfase4 5 3 7" xfId="39645"/>
    <cellStyle name="40% - Ênfase4 5 3 8" xfId="3315"/>
    <cellStyle name="40% - Ênfase4 5 4" xfId="744"/>
    <cellStyle name="40% - Ênfase4 5 4 2" xfId="4855"/>
    <cellStyle name="40% - Ênfase4 5 4 2 2" xfId="10914"/>
    <cellStyle name="40% - Ênfase4 5 4 2 2 2" xfId="23034"/>
    <cellStyle name="40% - Ênfase4 5 4 2 2 3" xfId="35123"/>
    <cellStyle name="40% - Ênfase4 5 4 2 2 4" xfId="51481"/>
    <cellStyle name="40% - Ênfase4 5 4 2 3" xfId="16974"/>
    <cellStyle name="40% - Ênfase4 5 4 2 4" xfId="29064"/>
    <cellStyle name="40% - Ênfase4 5 4 2 5" xfId="43204"/>
    <cellStyle name="40% - Ênfase4 5 4 3" xfId="6880"/>
    <cellStyle name="40% - Ênfase4 5 4 3 2" xfId="12939"/>
    <cellStyle name="40% - Ênfase4 5 4 3 2 2" xfId="25059"/>
    <cellStyle name="40% - Ênfase4 5 4 3 2 3" xfId="37148"/>
    <cellStyle name="40% - Ênfase4 5 4 3 2 4" xfId="53506"/>
    <cellStyle name="40% - Ênfase4 5 4 3 3" xfId="18999"/>
    <cellStyle name="40% - Ênfase4 5 4 3 4" xfId="31089"/>
    <cellStyle name="40% - Ênfase4 5 4 3 5" xfId="45229"/>
    <cellStyle name="40% - Ênfase4 5 4 4" xfId="8884"/>
    <cellStyle name="40% - Ênfase4 5 4 4 2" xfId="21004"/>
    <cellStyle name="40% - Ênfase4 5 4 4 2 2" xfId="49437"/>
    <cellStyle name="40% - Ênfase4 5 4 4 3" xfId="33093"/>
    <cellStyle name="40% - Ênfase4 5 4 4 4" xfId="41160"/>
    <cellStyle name="40% - Ênfase4 5 4 5" xfId="14944"/>
    <cellStyle name="40% - Ênfase4 5 4 5 2" xfId="47389"/>
    <cellStyle name="40% - Ênfase4 5 4 6" xfId="27059"/>
    <cellStyle name="40% - Ênfase4 5 4 7" xfId="39149"/>
    <cellStyle name="40% - Ênfase4 5 4 8" xfId="2809"/>
    <cellStyle name="40% - Ênfase4 5 5" xfId="1796"/>
    <cellStyle name="40% - Ênfase4 5 5 2" xfId="5888"/>
    <cellStyle name="40% - Ênfase4 5 5 2 2" xfId="11947"/>
    <cellStyle name="40% - Ênfase4 5 5 2 2 2" xfId="24067"/>
    <cellStyle name="40% - Ênfase4 5 5 2 2 3" xfId="36156"/>
    <cellStyle name="40% - Ênfase4 5 5 2 2 4" xfId="52514"/>
    <cellStyle name="40% - Ênfase4 5 5 2 3" xfId="18007"/>
    <cellStyle name="40% - Ênfase4 5 5 2 4" xfId="30097"/>
    <cellStyle name="40% - Ênfase4 5 5 2 5" xfId="44237"/>
    <cellStyle name="40% - Ênfase4 5 5 3" xfId="7888"/>
    <cellStyle name="40% - Ênfase4 5 5 3 2" xfId="13947"/>
    <cellStyle name="40% - Ênfase4 5 5 3 2 2" xfId="26067"/>
    <cellStyle name="40% - Ênfase4 5 5 3 2 3" xfId="38156"/>
    <cellStyle name="40% - Ênfase4 5 5 3 2 4" xfId="54514"/>
    <cellStyle name="40% - Ênfase4 5 5 3 3" xfId="20007"/>
    <cellStyle name="40% - Ênfase4 5 5 3 4" xfId="32097"/>
    <cellStyle name="40% - Ênfase4 5 5 3 5" xfId="46237"/>
    <cellStyle name="40% - Ênfase4 5 5 4" xfId="9917"/>
    <cellStyle name="40% - Ênfase4 5 5 4 2" xfId="22037"/>
    <cellStyle name="40% - Ênfase4 5 5 4 2 2" xfId="50480"/>
    <cellStyle name="40% - Ênfase4 5 5 4 3" xfId="34126"/>
    <cellStyle name="40% - Ênfase4 5 5 4 4" xfId="42203"/>
    <cellStyle name="40% - Ênfase4 5 5 5" xfId="15977"/>
    <cellStyle name="40% - Ênfase4 5 5 5 2" xfId="48431"/>
    <cellStyle name="40% - Ênfase4 5 5 6" xfId="28067"/>
    <cellStyle name="40% - Ênfase4 5 5 7" xfId="40157"/>
    <cellStyle name="40% - Ênfase4 5 5 8" xfId="3854"/>
    <cellStyle name="40% - Ênfase4 5 6" xfId="4351"/>
    <cellStyle name="40% - Ênfase4 5 6 2" xfId="10411"/>
    <cellStyle name="40% - Ênfase4 5 6 2 2" xfId="22531"/>
    <cellStyle name="40% - Ênfase4 5 6 2 3" xfId="34620"/>
    <cellStyle name="40% - Ênfase4 5 6 2 4" xfId="50977"/>
    <cellStyle name="40% - Ênfase4 5 6 3" xfId="16471"/>
    <cellStyle name="40% - Ênfase4 5 6 4" xfId="28561"/>
    <cellStyle name="40% - Ênfase4 5 6 5" xfId="42700"/>
    <cellStyle name="40% - Ênfase4 5 7" xfId="6382"/>
    <cellStyle name="40% - Ênfase4 5 7 2" xfId="12441"/>
    <cellStyle name="40% - Ênfase4 5 7 2 2" xfId="24561"/>
    <cellStyle name="40% - Ênfase4 5 7 2 3" xfId="36650"/>
    <cellStyle name="40% - Ênfase4 5 7 2 4" xfId="53008"/>
    <cellStyle name="40% - Ênfase4 5 7 3" xfId="18501"/>
    <cellStyle name="40% - Ênfase4 5 7 4" xfId="30591"/>
    <cellStyle name="40% - Ênfase4 5 7 5" xfId="44731"/>
    <cellStyle name="40% - Ênfase4 5 8" xfId="8381"/>
    <cellStyle name="40% - Ênfase4 5 8 2" xfId="20501"/>
    <cellStyle name="40% - Ênfase4 5 8 2 2" xfId="48928"/>
    <cellStyle name="40% - Ênfase4 5 8 3" xfId="32590"/>
    <cellStyle name="40% - Ênfase4 5 8 4" xfId="40651"/>
    <cellStyle name="40% - Ênfase4 5 9" xfId="14441"/>
    <cellStyle name="40% - Ênfase4 5 9 2" xfId="46882"/>
    <cellStyle name="40% - Ênfase4 6" xfId="425"/>
    <cellStyle name="40% - Ênfase4 6 10" xfId="26803"/>
    <cellStyle name="40% - Ênfase4 6 11" xfId="38893"/>
    <cellStyle name="40% - Ênfase4 6 12" xfId="2545"/>
    <cellStyle name="40% - Ênfase4 6 2" xfId="426"/>
    <cellStyle name="40% - Ênfase4 6 2 10" xfId="38894"/>
    <cellStyle name="40% - Ênfase4 6 2 11" xfId="2546"/>
    <cellStyle name="40% - Ênfase4 6 2 2" xfId="1498"/>
    <cellStyle name="40% - Ênfase4 6 2 2 2" xfId="5595"/>
    <cellStyle name="40% - Ênfase4 6 2 2 2 2" xfId="11654"/>
    <cellStyle name="40% - Ênfase4 6 2 2 2 2 2" xfId="23774"/>
    <cellStyle name="40% - Ênfase4 6 2 2 2 2 3" xfId="35863"/>
    <cellStyle name="40% - Ênfase4 6 2 2 2 2 4" xfId="52221"/>
    <cellStyle name="40% - Ênfase4 6 2 2 2 3" xfId="17714"/>
    <cellStyle name="40% - Ênfase4 6 2 2 2 4" xfId="29804"/>
    <cellStyle name="40% - Ênfase4 6 2 2 2 5" xfId="43944"/>
    <cellStyle name="40% - Ênfase4 6 2 2 3" xfId="7619"/>
    <cellStyle name="40% - Ênfase4 6 2 2 3 2" xfId="13678"/>
    <cellStyle name="40% - Ênfase4 6 2 2 3 2 2" xfId="25798"/>
    <cellStyle name="40% - Ênfase4 6 2 2 3 2 3" xfId="37887"/>
    <cellStyle name="40% - Ênfase4 6 2 2 3 2 4" xfId="54245"/>
    <cellStyle name="40% - Ênfase4 6 2 2 3 3" xfId="19738"/>
    <cellStyle name="40% - Ênfase4 6 2 2 3 4" xfId="31828"/>
    <cellStyle name="40% - Ênfase4 6 2 2 3 5" xfId="45968"/>
    <cellStyle name="40% - Ênfase4 6 2 2 4" xfId="9624"/>
    <cellStyle name="40% - Ênfase4 6 2 2 4 2" xfId="21744"/>
    <cellStyle name="40% - Ênfase4 6 2 2 4 2 2" xfId="50187"/>
    <cellStyle name="40% - Ênfase4 6 2 2 4 3" xfId="33833"/>
    <cellStyle name="40% - Ênfase4 6 2 2 4 4" xfId="41910"/>
    <cellStyle name="40% - Ênfase4 6 2 2 5" xfId="15684"/>
    <cellStyle name="40% - Ênfase4 6 2 2 5 2" xfId="48138"/>
    <cellStyle name="40% - Ênfase4 6 2 2 6" xfId="27798"/>
    <cellStyle name="40% - Ênfase4 6 2 2 7" xfId="39888"/>
    <cellStyle name="40% - Ênfase4 6 2 2 8" xfId="3560"/>
    <cellStyle name="40% - Ênfase4 6 2 3" xfId="988"/>
    <cellStyle name="40% - Ênfase4 6 2 3 2" xfId="5098"/>
    <cellStyle name="40% - Ênfase4 6 2 3 2 2" xfId="11157"/>
    <cellStyle name="40% - Ênfase4 6 2 3 2 2 2" xfId="23277"/>
    <cellStyle name="40% - Ênfase4 6 2 3 2 2 3" xfId="35366"/>
    <cellStyle name="40% - Ênfase4 6 2 3 2 2 4" xfId="51724"/>
    <cellStyle name="40% - Ênfase4 6 2 3 2 3" xfId="17217"/>
    <cellStyle name="40% - Ênfase4 6 2 3 2 4" xfId="29307"/>
    <cellStyle name="40% - Ênfase4 6 2 3 2 5" xfId="43447"/>
    <cellStyle name="40% - Ênfase4 6 2 3 3" xfId="7123"/>
    <cellStyle name="40% - Ênfase4 6 2 3 3 2" xfId="13182"/>
    <cellStyle name="40% - Ênfase4 6 2 3 3 2 2" xfId="25302"/>
    <cellStyle name="40% - Ênfase4 6 2 3 3 2 3" xfId="37391"/>
    <cellStyle name="40% - Ênfase4 6 2 3 3 2 4" xfId="53749"/>
    <cellStyle name="40% - Ênfase4 6 2 3 3 3" xfId="19242"/>
    <cellStyle name="40% - Ênfase4 6 2 3 3 4" xfId="31332"/>
    <cellStyle name="40% - Ênfase4 6 2 3 3 5" xfId="45472"/>
    <cellStyle name="40% - Ênfase4 6 2 3 4" xfId="9127"/>
    <cellStyle name="40% - Ênfase4 6 2 3 4 2" xfId="21247"/>
    <cellStyle name="40% - Ênfase4 6 2 3 4 2 2" xfId="49681"/>
    <cellStyle name="40% - Ênfase4 6 2 3 4 3" xfId="33336"/>
    <cellStyle name="40% - Ênfase4 6 2 3 4 4" xfId="41404"/>
    <cellStyle name="40% - Ênfase4 6 2 3 5" xfId="15187"/>
    <cellStyle name="40% - Ênfase4 6 2 3 5 2" xfId="47633"/>
    <cellStyle name="40% - Ênfase4 6 2 3 6" xfId="27302"/>
    <cellStyle name="40% - Ênfase4 6 2 3 7" xfId="39392"/>
    <cellStyle name="40% - Ênfase4 6 2 3 8" xfId="3053"/>
    <cellStyle name="40% - Ênfase4 6 2 4" xfId="2040"/>
    <cellStyle name="40% - Ênfase4 6 2 4 2" xfId="6131"/>
    <cellStyle name="40% - Ênfase4 6 2 4 2 2" xfId="12190"/>
    <cellStyle name="40% - Ênfase4 6 2 4 2 2 2" xfId="24310"/>
    <cellStyle name="40% - Ênfase4 6 2 4 2 2 3" xfId="36399"/>
    <cellStyle name="40% - Ênfase4 6 2 4 2 2 4" xfId="52757"/>
    <cellStyle name="40% - Ênfase4 6 2 4 2 3" xfId="18250"/>
    <cellStyle name="40% - Ênfase4 6 2 4 2 4" xfId="30340"/>
    <cellStyle name="40% - Ênfase4 6 2 4 2 5" xfId="44480"/>
    <cellStyle name="40% - Ênfase4 6 2 4 3" xfId="8131"/>
    <cellStyle name="40% - Ênfase4 6 2 4 3 2" xfId="14190"/>
    <cellStyle name="40% - Ênfase4 6 2 4 3 2 2" xfId="26310"/>
    <cellStyle name="40% - Ênfase4 6 2 4 3 2 3" xfId="38399"/>
    <cellStyle name="40% - Ênfase4 6 2 4 3 2 4" xfId="54757"/>
    <cellStyle name="40% - Ênfase4 6 2 4 3 3" xfId="20250"/>
    <cellStyle name="40% - Ênfase4 6 2 4 3 4" xfId="32340"/>
    <cellStyle name="40% - Ênfase4 6 2 4 3 5" xfId="46480"/>
    <cellStyle name="40% - Ênfase4 6 2 4 4" xfId="10160"/>
    <cellStyle name="40% - Ênfase4 6 2 4 4 2" xfId="22280"/>
    <cellStyle name="40% - Ênfase4 6 2 4 4 2 2" xfId="50724"/>
    <cellStyle name="40% - Ênfase4 6 2 4 4 3" xfId="34369"/>
    <cellStyle name="40% - Ênfase4 6 2 4 4 4" xfId="42447"/>
    <cellStyle name="40% - Ênfase4 6 2 4 5" xfId="16220"/>
    <cellStyle name="40% - Ênfase4 6 2 4 5 2" xfId="48675"/>
    <cellStyle name="40% - Ênfase4 6 2 4 6" xfId="28310"/>
    <cellStyle name="40% - Ênfase4 6 2 4 7" xfId="40400"/>
    <cellStyle name="40% - Ênfase4 6 2 4 8" xfId="4098"/>
    <cellStyle name="40% - Ênfase4 6 2 5" xfId="4595"/>
    <cellStyle name="40% - Ênfase4 6 2 5 2" xfId="10655"/>
    <cellStyle name="40% - Ênfase4 6 2 5 2 2" xfId="22775"/>
    <cellStyle name="40% - Ênfase4 6 2 5 2 3" xfId="34864"/>
    <cellStyle name="40% - Ênfase4 6 2 5 2 4" xfId="51221"/>
    <cellStyle name="40% - Ênfase4 6 2 5 3" xfId="16715"/>
    <cellStyle name="40% - Ênfase4 6 2 5 4" xfId="28805"/>
    <cellStyle name="40% - Ênfase4 6 2 5 5" xfId="42944"/>
    <cellStyle name="40% - Ênfase4 6 2 6" xfId="6625"/>
    <cellStyle name="40% - Ênfase4 6 2 6 2" xfId="12684"/>
    <cellStyle name="40% - Ênfase4 6 2 6 2 2" xfId="24804"/>
    <cellStyle name="40% - Ênfase4 6 2 6 2 3" xfId="36893"/>
    <cellStyle name="40% - Ênfase4 6 2 6 2 4" xfId="53251"/>
    <cellStyle name="40% - Ênfase4 6 2 6 3" xfId="18744"/>
    <cellStyle name="40% - Ênfase4 6 2 6 4" xfId="30834"/>
    <cellStyle name="40% - Ênfase4 6 2 6 5" xfId="44974"/>
    <cellStyle name="40% - Ênfase4 6 2 7" xfId="8625"/>
    <cellStyle name="40% - Ênfase4 6 2 7 2" xfId="20745"/>
    <cellStyle name="40% - Ênfase4 6 2 7 2 2" xfId="49174"/>
    <cellStyle name="40% - Ênfase4 6 2 7 3" xfId="32834"/>
    <cellStyle name="40% - Ênfase4 6 2 7 4" xfId="40897"/>
    <cellStyle name="40% - Ênfase4 6 2 8" xfId="14685"/>
    <cellStyle name="40% - Ênfase4 6 2 8 2" xfId="47127"/>
    <cellStyle name="40% - Ênfase4 6 2 9" xfId="26804"/>
    <cellStyle name="40% - Ênfase4 6 3" xfId="1497"/>
    <cellStyle name="40% - Ênfase4 6 3 2" xfId="5594"/>
    <cellStyle name="40% - Ênfase4 6 3 2 2" xfId="11653"/>
    <cellStyle name="40% - Ênfase4 6 3 2 2 2" xfId="23773"/>
    <cellStyle name="40% - Ênfase4 6 3 2 2 3" xfId="35862"/>
    <cellStyle name="40% - Ênfase4 6 3 2 2 4" xfId="52220"/>
    <cellStyle name="40% - Ênfase4 6 3 2 3" xfId="17713"/>
    <cellStyle name="40% - Ênfase4 6 3 2 4" xfId="29803"/>
    <cellStyle name="40% - Ênfase4 6 3 2 5" xfId="43943"/>
    <cellStyle name="40% - Ênfase4 6 3 3" xfId="7618"/>
    <cellStyle name="40% - Ênfase4 6 3 3 2" xfId="13677"/>
    <cellStyle name="40% - Ênfase4 6 3 3 2 2" xfId="25797"/>
    <cellStyle name="40% - Ênfase4 6 3 3 2 3" xfId="37886"/>
    <cellStyle name="40% - Ênfase4 6 3 3 2 4" xfId="54244"/>
    <cellStyle name="40% - Ênfase4 6 3 3 3" xfId="19737"/>
    <cellStyle name="40% - Ênfase4 6 3 3 4" xfId="31827"/>
    <cellStyle name="40% - Ênfase4 6 3 3 5" xfId="45967"/>
    <cellStyle name="40% - Ênfase4 6 3 4" xfId="9623"/>
    <cellStyle name="40% - Ênfase4 6 3 4 2" xfId="21743"/>
    <cellStyle name="40% - Ênfase4 6 3 4 2 2" xfId="50186"/>
    <cellStyle name="40% - Ênfase4 6 3 4 3" xfId="33832"/>
    <cellStyle name="40% - Ênfase4 6 3 4 4" xfId="41909"/>
    <cellStyle name="40% - Ênfase4 6 3 5" xfId="15683"/>
    <cellStyle name="40% - Ênfase4 6 3 5 2" xfId="48137"/>
    <cellStyle name="40% - Ênfase4 6 3 6" xfId="27797"/>
    <cellStyle name="40% - Ênfase4 6 3 7" xfId="39887"/>
    <cellStyle name="40% - Ênfase4 6 3 8" xfId="3559"/>
    <cellStyle name="40% - Ênfase4 6 4" xfId="987"/>
    <cellStyle name="40% - Ênfase4 6 4 2" xfId="5097"/>
    <cellStyle name="40% - Ênfase4 6 4 2 2" xfId="11156"/>
    <cellStyle name="40% - Ênfase4 6 4 2 2 2" xfId="23276"/>
    <cellStyle name="40% - Ênfase4 6 4 2 2 3" xfId="35365"/>
    <cellStyle name="40% - Ênfase4 6 4 2 2 4" xfId="51723"/>
    <cellStyle name="40% - Ênfase4 6 4 2 3" xfId="17216"/>
    <cellStyle name="40% - Ênfase4 6 4 2 4" xfId="29306"/>
    <cellStyle name="40% - Ênfase4 6 4 2 5" xfId="43446"/>
    <cellStyle name="40% - Ênfase4 6 4 3" xfId="7122"/>
    <cellStyle name="40% - Ênfase4 6 4 3 2" xfId="13181"/>
    <cellStyle name="40% - Ênfase4 6 4 3 2 2" xfId="25301"/>
    <cellStyle name="40% - Ênfase4 6 4 3 2 3" xfId="37390"/>
    <cellStyle name="40% - Ênfase4 6 4 3 2 4" xfId="53748"/>
    <cellStyle name="40% - Ênfase4 6 4 3 3" xfId="19241"/>
    <cellStyle name="40% - Ênfase4 6 4 3 4" xfId="31331"/>
    <cellStyle name="40% - Ênfase4 6 4 3 5" xfId="45471"/>
    <cellStyle name="40% - Ênfase4 6 4 4" xfId="9126"/>
    <cellStyle name="40% - Ênfase4 6 4 4 2" xfId="21246"/>
    <cellStyle name="40% - Ênfase4 6 4 4 2 2" xfId="49680"/>
    <cellStyle name="40% - Ênfase4 6 4 4 3" xfId="33335"/>
    <cellStyle name="40% - Ênfase4 6 4 4 4" xfId="41403"/>
    <cellStyle name="40% - Ênfase4 6 4 5" xfId="15186"/>
    <cellStyle name="40% - Ênfase4 6 4 5 2" xfId="47632"/>
    <cellStyle name="40% - Ênfase4 6 4 6" xfId="27301"/>
    <cellStyle name="40% - Ênfase4 6 4 7" xfId="39391"/>
    <cellStyle name="40% - Ênfase4 6 4 8" xfId="3052"/>
    <cellStyle name="40% - Ênfase4 6 5" xfId="2039"/>
    <cellStyle name="40% - Ênfase4 6 5 2" xfId="6130"/>
    <cellStyle name="40% - Ênfase4 6 5 2 2" xfId="12189"/>
    <cellStyle name="40% - Ênfase4 6 5 2 2 2" xfId="24309"/>
    <cellStyle name="40% - Ênfase4 6 5 2 2 3" xfId="36398"/>
    <cellStyle name="40% - Ênfase4 6 5 2 2 4" xfId="52756"/>
    <cellStyle name="40% - Ênfase4 6 5 2 3" xfId="18249"/>
    <cellStyle name="40% - Ênfase4 6 5 2 4" xfId="30339"/>
    <cellStyle name="40% - Ênfase4 6 5 2 5" xfId="44479"/>
    <cellStyle name="40% - Ênfase4 6 5 3" xfId="8130"/>
    <cellStyle name="40% - Ênfase4 6 5 3 2" xfId="14189"/>
    <cellStyle name="40% - Ênfase4 6 5 3 2 2" xfId="26309"/>
    <cellStyle name="40% - Ênfase4 6 5 3 2 3" xfId="38398"/>
    <cellStyle name="40% - Ênfase4 6 5 3 2 4" xfId="54756"/>
    <cellStyle name="40% - Ênfase4 6 5 3 3" xfId="20249"/>
    <cellStyle name="40% - Ênfase4 6 5 3 4" xfId="32339"/>
    <cellStyle name="40% - Ênfase4 6 5 3 5" xfId="46479"/>
    <cellStyle name="40% - Ênfase4 6 5 4" xfId="10159"/>
    <cellStyle name="40% - Ênfase4 6 5 4 2" xfId="22279"/>
    <cellStyle name="40% - Ênfase4 6 5 4 2 2" xfId="50723"/>
    <cellStyle name="40% - Ênfase4 6 5 4 3" xfId="34368"/>
    <cellStyle name="40% - Ênfase4 6 5 4 4" xfId="42446"/>
    <cellStyle name="40% - Ênfase4 6 5 5" xfId="16219"/>
    <cellStyle name="40% - Ênfase4 6 5 5 2" xfId="48674"/>
    <cellStyle name="40% - Ênfase4 6 5 6" xfId="28309"/>
    <cellStyle name="40% - Ênfase4 6 5 7" xfId="40399"/>
    <cellStyle name="40% - Ênfase4 6 5 8" xfId="4097"/>
    <cellStyle name="40% - Ênfase4 6 6" xfId="4594"/>
    <cellStyle name="40% - Ênfase4 6 6 2" xfId="10654"/>
    <cellStyle name="40% - Ênfase4 6 6 2 2" xfId="22774"/>
    <cellStyle name="40% - Ênfase4 6 6 2 3" xfId="34863"/>
    <cellStyle name="40% - Ênfase4 6 6 2 4" xfId="51220"/>
    <cellStyle name="40% - Ênfase4 6 6 3" xfId="16714"/>
    <cellStyle name="40% - Ênfase4 6 6 4" xfId="28804"/>
    <cellStyle name="40% - Ênfase4 6 6 5" xfId="42943"/>
    <cellStyle name="40% - Ênfase4 6 7" xfId="6624"/>
    <cellStyle name="40% - Ênfase4 6 7 2" xfId="12683"/>
    <cellStyle name="40% - Ênfase4 6 7 2 2" xfId="24803"/>
    <cellStyle name="40% - Ênfase4 6 7 2 3" xfId="36892"/>
    <cellStyle name="40% - Ênfase4 6 7 2 4" xfId="53250"/>
    <cellStyle name="40% - Ênfase4 6 7 3" xfId="18743"/>
    <cellStyle name="40% - Ênfase4 6 7 4" xfId="30833"/>
    <cellStyle name="40% - Ênfase4 6 7 5" xfId="44973"/>
    <cellStyle name="40% - Ênfase4 6 8" xfId="8624"/>
    <cellStyle name="40% - Ênfase4 6 8 2" xfId="20744"/>
    <cellStyle name="40% - Ênfase4 6 8 2 2" xfId="49173"/>
    <cellStyle name="40% - Ênfase4 6 8 3" xfId="32833"/>
    <cellStyle name="40% - Ênfase4 6 8 4" xfId="40896"/>
    <cellStyle name="40% - Ênfase4 6 9" xfId="14684"/>
    <cellStyle name="40% - Ênfase4 6 9 2" xfId="47126"/>
    <cellStyle name="40% - Ênfase4 7" xfId="97"/>
    <cellStyle name="40% - Ênfase4 7 10" xfId="26503"/>
    <cellStyle name="40% - Ênfase4 7 11" xfId="38593"/>
    <cellStyle name="40% - Ênfase4 7 12" xfId="2243"/>
    <cellStyle name="40% - Ênfase4 7 2" xfId="296"/>
    <cellStyle name="40% - Ênfase4 7 2 10" xfId="38781"/>
    <cellStyle name="40% - Ênfase4 7 2 11" xfId="2432"/>
    <cellStyle name="40% - Ênfase4 7 2 2" xfId="1384"/>
    <cellStyle name="40% - Ênfase4 7 2 2 2" xfId="5481"/>
    <cellStyle name="40% - Ênfase4 7 2 2 2 2" xfId="11540"/>
    <cellStyle name="40% - Ênfase4 7 2 2 2 2 2" xfId="23660"/>
    <cellStyle name="40% - Ênfase4 7 2 2 2 2 3" xfId="35749"/>
    <cellStyle name="40% - Ênfase4 7 2 2 2 2 4" xfId="52107"/>
    <cellStyle name="40% - Ênfase4 7 2 2 2 3" xfId="17600"/>
    <cellStyle name="40% - Ênfase4 7 2 2 2 4" xfId="29690"/>
    <cellStyle name="40% - Ênfase4 7 2 2 2 5" xfId="43830"/>
    <cellStyle name="40% - Ênfase4 7 2 2 3" xfId="7506"/>
    <cellStyle name="40% - Ênfase4 7 2 2 3 2" xfId="13565"/>
    <cellStyle name="40% - Ênfase4 7 2 2 3 2 2" xfId="25685"/>
    <cellStyle name="40% - Ênfase4 7 2 2 3 2 3" xfId="37774"/>
    <cellStyle name="40% - Ênfase4 7 2 2 3 2 4" xfId="54132"/>
    <cellStyle name="40% - Ênfase4 7 2 2 3 3" xfId="19625"/>
    <cellStyle name="40% - Ênfase4 7 2 2 3 4" xfId="31715"/>
    <cellStyle name="40% - Ênfase4 7 2 2 3 5" xfId="45855"/>
    <cellStyle name="40% - Ênfase4 7 2 2 4" xfId="9510"/>
    <cellStyle name="40% - Ênfase4 7 2 2 4 2" xfId="21630"/>
    <cellStyle name="40% - Ênfase4 7 2 2 4 2 2" xfId="50073"/>
    <cellStyle name="40% - Ênfase4 7 2 2 4 3" xfId="33719"/>
    <cellStyle name="40% - Ênfase4 7 2 2 4 4" xfId="41796"/>
    <cellStyle name="40% - Ênfase4 7 2 2 5" xfId="15570"/>
    <cellStyle name="40% - Ênfase4 7 2 2 5 2" xfId="48024"/>
    <cellStyle name="40% - Ênfase4 7 2 2 6" xfId="27685"/>
    <cellStyle name="40% - Ênfase4 7 2 2 7" xfId="39775"/>
    <cellStyle name="40% - Ênfase4 7 2 2 8" xfId="3446"/>
    <cellStyle name="40% - Ênfase4 7 2 3" xfId="875"/>
    <cellStyle name="40% - Ênfase4 7 2 3 2" xfId="4985"/>
    <cellStyle name="40% - Ênfase4 7 2 3 2 2" xfId="11044"/>
    <cellStyle name="40% - Ênfase4 7 2 3 2 2 2" xfId="23164"/>
    <cellStyle name="40% - Ênfase4 7 2 3 2 2 3" xfId="35253"/>
    <cellStyle name="40% - Ênfase4 7 2 3 2 2 4" xfId="51611"/>
    <cellStyle name="40% - Ênfase4 7 2 3 2 3" xfId="17104"/>
    <cellStyle name="40% - Ênfase4 7 2 3 2 4" xfId="29194"/>
    <cellStyle name="40% - Ênfase4 7 2 3 2 5" xfId="43334"/>
    <cellStyle name="40% - Ênfase4 7 2 3 3" xfId="7010"/>
    <cellStyle name="40% - Ênfase4 7 2 3 3 2" xfId="13069"/>
    <cellStyle name="40% - Ênfase4 7 2 3 3 2 2" xfId="25189"/>
    <cellStyle name="40% - Ênfase4 7 2 3 3 2 3" xfId="37278"/>
    <cellStyle name="40% - Ênfase4 7 2 3 3 2 4" xfId="53636"/>
    <cellStyle name="40% - Ênfase4 7 2 3 3 3" xfId="19129"/>
    <cellStyle name="40% - Ênfase4 7 2 3 3 4" xfId="31219"/>
    <cellStyle name="40% - Ênfase4 7 2 3 3 5" xfId="45359"/>
    <cellStyle name="40% - Ênfase4 7 2 3 4" xfId="9014"/>
    <cellStyle name="40% - Ênfase4 7 2 3 4 2" xfId="21134"/>
    <cellStyle name="40% - Ênfase4 7 2 3 4 2 2" xfId="49568"/>
    <cellStyle name="40% - Ênfase4 7 2 3 4 3" xfId="33223"/>
    <cellStyle name="40% - Ênfase4 7 2 3 4 4" xfId="41291"/>
    <cellStyle name="40% - Ênfase4 7 2 3 5" xfId="15074"/>
    <cellStyle name="40% - Ênfase4 7 2 3 5 2" xfId="47520"/>
    <cellStyle name="40% - Ênfase4 7 2 3 6" xfId="27189"/>
    <cellStyle name="40% - Ênfase4 7 2 3 7" xfId="39279"/>
    <cellStyle name="40% - Ênfase4 7 2 3 8" xfId="2940"/>
    <cellStyle name="40% - Ênfase4 7 2 4" xfId="1927"/>
    <cellStyle name="40% - Ênfase4 7 2 4 2" xfId="6018"/>
    <cellStyle name="40% - Ênfase4 7 2 4 2 2" xfId="12077"/>
    <cellStyle name="40% - Ênfase4 7 2 4 2 2 2" xfId="24197"/>
    <cellStyle name="40% - Ênfase4 7 2 4 2 2 3" xfId="36286"/>
    <cellStyle name="40% - Ênfase4 7 2 4 2 2 4" xfId="52644"/>
    <cellStyle name="40% - Ênfase4 7 2 4 2 3" xfId="18137"/>
    <cellStyle name="40% - Ênfase4 7 2 4 2 4" xfId="30227"/>
    <cellStyle name="40% - Ênfase4 7 2 4 2 5" xfId="44367"/>
    <cellStyle name="40% - Ênfase4 7 2 4 3" xfId="8018"/>
    <cellStyle name="40% - Ênfase4 7 2 4 3 2" xfId="14077"/>
    <cellStyle name="40% - Ênfase4 7 2 4 3 2 2" xfId="26197"/>
    <cellStyle name="40% - Ênfase4 7 2 4 3 2 3" xfId="38286"/>
    <cellStyle name="40% - Ênfase4 7 2 4 3 2 4" xfId="54644"/>
    <cellStyle name="40% - Ênfase4 7 2 4 3 3" xfId="20137"/>
    <cellStyle name="40% - Ênfase4 7 2 4 3 4" xfId="32227"/>
    <cellStyle name="40% - Ênfase4 7 2 4 3 5" xfId="46367"/>
    <cellStyle name="40% - Ênfase4 7 2 4 4" xfId="10047"/>
    <cellStyle name="40% - Ênfase4 7 2 4 4 2" xfId="22167"/>
    <cellStyle name="40% - Ênfase4 7 2 4 4 2 2" xfId="50611"/>
    <cellStyle name="40% - Ênfase4 7 2 4 4 3" xfId="34256"/>
    <cellStyle name="40% - Ênfase4 7 2 4 4 4" xfId="42334"/>
    <cellStyle name="40% - Ênfase4 7 2 4 5" xfId="16107"/>
    <cellStyle name="40% - Ênfase4 7 2 4 5 2" xfId="48562"/>
    <cellStyle name="40% - Ênfase4 7 2 4 6" xfId="28197"/>
    <cellStyle name="40% - Ênfase4 7 2 4 7" xfId="40287"/>
    <cellStyle name="40% - Ênfase4 7 2 4 8" xfId="3985"/>
    <cellStyle name="40% - Ênfase4 7 2 5" xfId="4481"/>
    <cellStyle name="40% - Ênfase4 7 2 5 2" xfId="10541"/>
    <cellStyle name="40% - Ênfase4 7 2 5 2 2" xfId="22661"/>
    <cellStyle name="40% - Ênfase4 7 2 5 2 3" xfId="34750"/>
    <cellStyle name="40% - Ênfase4 7 2 5 2 4" xfId="51107"/>
    <cellStyle name="40% - Ênfase4 7 2 5 3" xfId="16601"/>
    <cellStyle name="40% - Ênfase4 7 2 5 4" xfId="28691"/>
    <cellStyle name="40% - Ênfase4 7 2 5 5" xfId="42830"/>
    <cellStyle name="40% - Ênfase4 7 2 6" xfId="6512"/>
    <cellStyle name="40% - Ênfase4 7 2 6 2" xfId="12571"/>
    <cellStyle name="40% - Ênfase4 7 2 6 2 2" xfId="24691"/>
    <cellStyle name="40% - Ênfase4 7 2 6 2 3" xfId="36780"/>
    <cellStyle name="40% - Ênfase4 7 2 6 2 4" xfId="53138"/>
    <cellStyle name="40% - Ênfase4 7 2 6 3" xfId="18631"/>
    <cellStyle name="40% - Ênfase4 7 2 6 4" xfId="30721"/>
    <cellStyle name="40% - Ênfase4 7 2 6 5" xfId="44861"/>
    <cellStyle name="40% - Ênfase4 7 2 7" xfId="8511"/>
    <cellStyle name="40% - Ênfase4 7 2 7 2" xfId="20631"/>
    <cellStyle name="40% - Ênfase4 7 2 7 2 2" xfId="49059"/>
    <cellStyle name="40% - Ênfase4 7 2 7 3" xfId="32720"/>
    <cellStyle name="40% - Ênfase4 7 2 7 4" xfId="40782"/>
    <cellStyle name="40% - Ênfase4 7 2 8" xfId="14571"/>
    <cellStyle name="40% - Ênfase4 7 2 8 2" xfId="47013"/>
    <cellStyle name="40% - Ênfase4 7 2 9" xfId="26691"/>
    <cellStyle name="40% - Ênfase4 7 3" xfId="1195"/>
    <cellStyle name="40% - Ênfase4 7 3 2" xfId="5293"/>
    <cellStyle name="40% - Ênfase4 7 3 2 2" xfId="11352"/>
    <cellStyle name="40% - Ênfase4 7 3 2 2 2" xfId="23472"/>
    <cellStyle name="40% - Ênfase4 7 3 2 2 3" xfId="35561"/>
    <cellStyle name="40% - Ênfase4 7 3 2 2 4" xfId="51919"/>
    <cellStyle name="40% - Ênfase4 7 3 2 3" xfId="17412"/>
    <cellStyle name="40% - Ênfase4 7 3 2 4" xfId="29502"/>
    <cellStyle name="40% - Ênfase4 7 3 2 5" xfId="43642"/>
    <cellStyle name="40% - Ênfase4 7 3 3" xfId="7318"/>
    <cellStyle name="40% - Ênfase4 7 3 3 2" xfId="13377"/>
    <cellStyle name="40% - Ênfase4 7 3 3 2 2" xfId="25497"/>
    <cellStyle name="40% - Ênfase4 7 3 3 2 3" xfId="37586"/>
    <cellStyle name="40% - Ênfase4 7 3 3 2 4" xfId="53944"/>
    <cellStyle name="40% - Ênfase4 7 3 3 3" xfId="19437"/>
    <cellStyle name="40% - Ênfase4 7 3 3 4" xfId="31527"/>
    <cellStyle name="40% - Ênfase4 7 3 3 5" xfId="45667"/>
    <cellStyle name="40% - Ênfase4 7 3 4" xfId="9322"/>
    <cellStyle name="40% - Ênfase4 7 3 4 2" xfId="21442"/>
    <cellStyle name="40% - Ênfase4 7 3 4 2 2" xfId="49884"/>
    <cellStyle name="40% - Ênfase4 7 3 4 3" xfId="33531"/>
    <cellStyle name="40% - Ênfase4 7 3 4 4" xfId="41607"/>
    <cellStyle name="40% - Ênfase4 7 3 5" xfId="15382"/>
    <cellStyle name="40% - Ênfase4 7 3 5 2" xfId="47835"/>
    <cellStyle name="40% - Ênfase4 7 3 6" xfId="27497"/>
    <cellStyle name="40% - Ênfase4 7 3 7" xfId="39587"/>
    <cellStyle name="40% - Ênfase4 7 3 8" xfId="3257"/>
    <cellStyle name="40% - Ênfase4 7 4" xfId="685"/>
    <cellStyle name="40% - Ênfase4 7 4 2" xfId="4797"/>
    <cellStyle name="40% - Ênfase4 7 4 2 2" xfId="10856"/>
    <cellStyle name="40% - Ênfase4 7 4 2 2 2" xfId="22976"/>
    <cellStyle name="40% - Ênfase4 7 4 2 2 3" xfId="35065"/>
    <cellStyle name="40% - Ênfase4 7 4 2 2 4" xfId="51423"/>
    <cellStyle name="40% - Ênfase4 7 4 2 3" xfId="16916"/>
    <cellStyle name="40% - Ênfase4 7 4 2 4" xfId="29006"/>
    <cellStyle name="40% - Ênfase4 7 4 2 5" xfId="43146"/>
    <cellStyle name="40% - Ênfase4 7 4 3" xfId="6822"/>
    <cellStyle name="40% - Ênfase4 7 4 3 2" xfId="12881"/>
    <cellStyle name="40% - Ênfase4 7 4 3 2 2" xfId="25001"/>
    <cellStyle name="40% - Ênfase4 7 4 3 2 3" xfId="37090"/>
    <cellStyle name="40% - Ênfase4 7 4 3 2 4" xfId="53448"/>
    <cellStyle name="40% - Ênfase4 7 4 3 3" xfId="18941"/>
    <cellStyle name="40% - Ênfase4 7 4 3 4" xfId="31031"/>
    <cellStyle name="40% - Ênfase4 7 4 3 5" xfId="45171"/>
    <cellStyle name="40% - Ênfase4 7 4 4" xfId="8826"/>
    <cellStyle name="40% - Ênfase4 7 4 4 2" xfId="20946"/>
    <cellStyle name="40% - Ênfase4 7 4 4 2 2" xfId="49378"/>
    <cellStyle name="40% - Ênfase4 7 4 4 3" xfId="33035"/>
    <cellStyle name="40% - Ênfase4 7 4 4 4" xfId="41101"/>
    <cellStyle name="40% - Ênfase4 7 4 5" xfId="14886"/>
    <cellStyle name="40% - Ênfase4 7 4 5 2" xfId="47330"/>
    <cellStyle name="40% - Ênfase4 7 4 6" xfId="27001"/>
    <cellStyle name="40% - Ênfase4 7 4 7" xfId="39091"/>
    <cellStyle name="40% - Ênfase4 7 4 8" xfId="2750"/>
    <cellStyle name="40% - Ênfase4 7 5" xfId="1738"/>
    <cellStyle name="40% - Ênfase4 7 5 2" xfId="5830"/>
    <cellStyle name="40% - Ênfase4 7 5 2 2" xfId="11889"/>
    <cellStyle name="40% - Ênfase4 7 5 2 2 2" xfId="24009"/>
    <cellStyle name="40% - Ênfase4 7 5 2 2 3" xfId="36098"/>
    <cellStyle name="40% - Ênfase4 7 5 2 2 4" xfId="52456"/>
    <cellStyle name="40% - Ênfase4 7 5 2 3" xfId="17949"/>
    <cellStyle name="40% - Ênfase4 7 5 2 4" xfId="30039"/>
    <cellStyle name="40% - Ênfase4 7 5 2 5" xfId="44179"/>
    <cellStyle name="40% - Ênfase4 7 5 3" xfId="7830"/>
    <cellStyle name="40% - Ênfase4 7 5 3 2" xfId="13889"/>
    <cellStyle name="40% - Ênfase4 7 5 3 2 2" xfId="26009"/>
    <cellStyle name="40% - Ênfase4 7 5 3 2 3" xfId="38098"/>
    <cellStyle name="40% - Ênfase4 7 5 3 2 4" xfId="54456"/>
    <cellStyle name="40% - Ênfase4 7 5 3 3" xfId="19949"/>
    <cellStyle name="40% - Ênfase4 7 5 3 4" xfId="32039"/>
    <cellStyle name="40% - Ênfase4 7 5 3 5" xfId="46179"/>
    <cellStyle name="40% - Ênfase4 7 5 4" xfId="9859"/>
    <cellStyle name="40% - Ênfase4 7 5 4 2" xfId="21979"/>
    <cellStyle name="40% - Ênfase4 7 5 4 2 2" xfId="50422"/>
    <cellStyle name="40% - Ênfase4 7 5 4 3" xfId="34068"/>
    <cellStyle name="40% - Ênfase4 7 5 4 4" xfId="42145"/>
    <cellStyle name="40% - Ênfase4 7 5 5" xfId="15919"/>
    <cellStyle name="40% - Ênfase4 7 5 5 2" xfId="48373"/>
    <cellStyle name="40% - Ênfase4 7 5 6" xfId="28009"/>
    <cellStyle name="40% - Ênfase4 7 5 7" xfId="40099"/>
    <cellStyle name="40% - Ênfase4 7 5 8" xfId="3796"/>
    <cellStyle name="40% - Ênfase4 7 6" xfId="4293"/>
    <cellStyle name="40% - Ênfase4 7 6 2" xfId="10353"/>
    <cellStyle name="40% - Ênfase4 7 6 2 2" xfId="22473"/>
    <cellStyle name="40% - Ênfase4 7 6 2 3" xfId="34562"/>
    <cellStyle name="40% - Ênfase4 7 6 2 4" xfId="50919"/>
    <cellStyle name="40% - Ênfase4 7 6 3" xfId="16413"/>
    <cellStyle name="40% - Ênfase4 7 6 4" xfId="28503"/>
    <cellStyle name="40% - Ênfase4 7 6 5" xfId="42642"/>
    <cellStyle name="40% - Ênfase4 7 7" xfId="6324"/>
    <cellStyle name="40% - Ênfase4 7 7 2" xfId="12383"/>
    <cellStyle name="40% - Ênfase4 7 7 2 2" xfId="24503"/>
    <cellStyle name="40% - Ênfase4 7 7 2 3" xfId="36592"/>
    <cellStyle name="40% - Ênfase4 7 7 2 4" xfId="52950"/>
    <cellStyle name="40% - Ênfase4 7 7 3" xfId="18443"/>
    <cellStyle name="40% - Ênfase4 7 7 4" xfId="30533"/>
    <cellStyle name="40% - Ênfase4 7 7 5" xfId="44673"/>
    <cellStyle name="40% - Ênfase4 7 8" xfId="8323"/>
    <cellStyle name="40% - Ênfase4 7 8 2" xfId="20443"/>
    <cellStyle name="40% - Ênfase4 7 8 2 2" xfId="48870"/>
    <cellStyle name="40% - Ênfase4 7 8 3" xfId="32532"/>
    <cellStyle name="40% - Ênfase4 7 8 4" xfId="40593"/>
    <cellStyle name="40% - Ênfase4 7 9" xfId="14383"/>
    <cellStyle name="40% - Ênfase4 7 9 2" xfId="46824"/>
    <cellStyle name="40% - Ênfase4 8" xfId="427"/>
    <cellStyle name="40% - Ênfase4 8 10" xfId="26805"/>
    <cellStyle name="40% - Ênfase4 8 11" xfId="38895"/>
    <cellStyle name="40% - Ênfase4 8 12" xfId="2547"/>
    <cellStyle name="40% - Ênfase4 8 2" xfId="428"/>
    <cellStyle name="40% - Ênfase4 8 2 10" xfId="38896"/>
    <cellStyle name="40% - Ênfase4 8 2 11" xfId="2548"/>
    <cellStyle name="40% - Ênfase4 8 2 2" xfId="1500"/>
    <cellStyle name="40% - Ênfase4 8 2 2 2" xfId="5597"/>
    <cellStyle name="40% - Ênfase4 8 2 2 2 2" xfId="11656"/>
    <cellStyle name="40% - Ênfase4 8 2 2 2 2 2" xfId="23776"/>
    <cellStyle name="40% - Ênfase4 8 2 2 2 2 3" xfId="35865"/>
    <cellStyle name="40% - Ênfase4 8 2 2 2 2 4" xfId="52223"/>
    <cellStyle name="40% - Ênfase4 8 2 2 2 3" xfId="17716"/>
    <cellStyle name="40% - Ênfase4 8 2 2 2 4" xfId="29806"/>
    <cellStyle name="40% - Ênfase4 8 2 2 2 5" xfId="43946"/>
    <cellStyle name="40% - Ênfase4 8 2 2 3" xfId="7621"/>
    <cellStyle name="40% - Ênfase4 8 2 2 3 2" xfId="13680"/>
    <cellStyle name="40% - Ênfase4 8 2 2 3 2 2" xfId="25800"/>
    <cellStyle name="40% - Ênfase4 8 2 2 3 2 3" xfId="37889"/>
    <cellStyle name="40% - Ênfase4 8 2 2 3 2 4" xfId="54247"/>
    <cellStyle name="40% - Ênfase4 8 2 2 3 3" xfId="19740"/>
    <cellStyle name="40% - Ênfase4 8 2 2 3 4" xfId="31830"/>
    <cellStyle name="40% - Ênfase4 8 2 2 3 5" xfId="45970"/>
    <cellStyle name="40% - Ênfase4 8 2 2 4" xfId="9626"/>
    <cellStyle name="40% - Ênfase4 8 2 2 4 2" xfId="21746"/>
    <cellStyle name="40% - Ênfase4 8 2 2 4 2 2" xfId="50189"/>
    <cellStyle name="40% - Ênfase4 8 2 2 4 3" xfId="33835"/>
    <cellStyle name="40% - Ênfase4 8 2 2 4 4" xfId="41912"/>
    <cellStyle name="40% - Ênfase4 8 2 2 5" xfId="15686"/>
    <cellStyle name="40% - Ênfase4 8 2 2 5 2" xfId="48140"/>
    <cellStyle name="40% - Ênfase4 8 2 2 6" xfId="27800"/>
    <cellStyle name="40% - Ênfase4 8 2 2 7" xfId="39890"/>
    <cellStyle name="40% - Ênfase4 8 2 2 8" xfId="3562"/>
    <cellStyle name="40% - Ênfase4 8 2 3" xfId="990"/>
    <cellStyle name="40% - Ênfase4 8 2 3 2" xfId="5100"/>
    <cellStyle name="40% - Ênfase4 8 2 3 2 2" xfId="11159"/>
    <cellStyle name="40% - Ênfase4 8 2 3 2 2 2" xfId="23279"/>
    <cellStyle name="40% - Ênfase4 8 2 3 2 2 3" xfId="35368"/>
    <cellStyle name="40% - Ênfase4 8 2 3 2 2 4" xfId="51726"/>
    <cellStyle name="40% - Ênfase4 8 2 3 2 3" xfId="17219"/>
    <cellStyle name="40% - Ênfase4 8 2 3 2 4" xfId="29309"/>
    <cellStyle name="40% - Ênfase4 8 2 3 2 5" xfId="43449"/>
    <cellStyle name="40% - Ênfase4 8 2 3 3" xfId="7125"/>
    <cellStyle name="40% - Ênfase4 8 2 3 3 2" xfId="13184"/>
    <cellStyle name="40% - Ênfase4 8 2 3 3 2 2" xfId="25304"/>
    <cellStyle name="40% - Ênfase4 8 2 3 3 2 3" xfId="37393"/>
    <cellStyle name="40% - Ênfase4 8 2 3 3 2 4" xfId="53751"/>
    <cellStyle name="40% - Ênfase4 8 2 3 3 3" xfId="19244"/>
    <cellStyle name="40% - Ênfase4 8 2 3 3 4" xfId="31334"/>
    <cellStyle name="40% - Ênfase4 8 2 3 3 5" xfId="45474"/>
    <cellStyle name="40% - Ênfase4 8 2 3 4" xfId="9129"/>
    <cellStyle name="40% - Ênfase4 8 2 3 4 2" xfId="21249"/>
    <cellStyle name="40% - Ênfase4 8 2 3 4 2 2" xfId="49683"/>
    <cellStyle name="40% - Ênfase4 8 2 3 4 3" xfId="33338"/>
    <cellStyle name="40% - Ênfase4 8 2 3 4 4" xfId="41406"/>
    <cellStyle name="40% - Ênfase4 8 2 3 5" xfId="15189"/>
    <cellStyle name="40% - Ênfase4 8 2 3 5 2" xfId="47635"/>
    <cellStyle name="40% - Ênfase4 8 2 3 6" xfId="27304"/>
    <cellStyle name="40% - Ênfase4 8 2 3 7" xfId="39394"/>
    <cellStyle name="40% - Ênfase4 8 2 3 8" xfId="3055"/>
    <cellStyle name="40% - Ênfase4 8 2 4" xfId="2042"/>
    <cellStyle name="40% - Ênfase4 8 2 4 2" xfId="6133"/>
    <cellStyle name="40% - Ênfase4 8 2 4 2 2" xfId="12192"/>
    <cellStyle name="40% - Ênfase4 8 2 4 2 2 2" xfId="24312"/>
    <cellStyle name="40% - Ênfase4 8 2 4 2 2 3" xfId="36401"/>
    <cellStyle name="40% - Ênfase4 8 2 4 2 2 4" xfId="52759"/>
    <cellStyle name="40% - Ênfase4 8 2 4 2 3" xfId="18252"/>
    <cellStyle name="40% - Ênfase4 8 2 4 2 4" xfId="30342"/>
    <cellStyle name="40% - Ênfase4 8 2 4 2 5" xfId="44482"/>
    <cellStyle name="40% - Ênfase4 8 2 4 3" xfId="8133"/>
    <cellStyle name="40% - Ênfase4 8 2 4 3 2" xfId="14192"/>
    <cellStyle name="40% - Ênfase4 8 2 4 3 2 2" xfId="26312"/>
    <cellStyle name="40% - Ênfase4 8 2 4 3 2 3" xfId="38401"/>
    <cellStyle name="40% - Ênfase4 8 2 4 3 2 4" xfId="54759"/>
    <cellStyle name="40% - Ênfase4 8 2 4 3 3" xfId="20252"/>
    <cellStyle name="40% - Ênfase4 8 2 4 3 4" xfId="32342"/>
    <cellStyle name="40% - Ênfase4 8 2 4 3 5" xfId="46482"/>
    <cellStyle name="40% - Ênfase4 8 2 4 4" xfId="10162"/>
    <cellStyle name="40% - Ênfase4 8 2 4 4 2" xfId="22282"/>
    <cellStyle name="40% - Ênfase4 8 2 4 4 2 2" xfId="50726"/>
    <cellStyle name="40% - Ênfase4 8 2 4 4 3" xfId="34371"/>
    <cellStyle name="40% - Ênfase4 8 2 4 4 4" xfId="42449"/>
    <cellStyle name="40% - Ênfase4 8 2 4 5" xfId="16222"/>
    <cellStyle name="40% - Ênfase4 8 2 4 5 2" xfId="48677"/>
    <cellStyle name="40% - Ênfase4 8 2 4 6" xfId="28312"/>
    <cellStyle name="40% - Ênfase4 8 2 4 7" xfId="40402"/>
    <cellStyle name="40% - Ênfase4 8 2 4 8" xfId="4100"/>
    <cellStyle name="40% - Ênfase4 8 2 5" xfId="4597"/>
    <cellStyle name="40% - Ênfase4 8 2 5 2" xfId="10657"/>
    <cellStyle name="40% - Ênfase4 8 2 5 2 2" xfId="22777"/>
    <cellStyle name="40% - Ênfase4 8 2 5 2 3" xfId="34866"/>
    <cellStyle name="40% - Ênfase4 8 2 5 2 4" xfId="51223"/>
    <cellStyle name="40% - Ênfase4 8 2 5 3" xfId="16717"/>
    <cellStyle name="40% - Ênfase4 8 2 5 4" xfId="28807"/>
    <cellStyle name="40% - Ênfase4 8 2 5 5" xfId="42946"/>
    <cellStyle name="40% - Ênfase4 8 2 6" xfId="6627"/>
    <cellStyle name="40% - Ênfase4 8 2 6 2" xfId="12686"/>
    <cellStyle name="40% - Ênfase4 8 2 6 2 2" xfId="24806"/>
    <cellStyle name="40% - Ênfase4 8 2 6 2 3" xfId="36895"/>
    <cellStyle name="40% - Ênfase4 8 2 6 2 4" xfId="53253"/>
    <cellStyle name="40% - Ênfase4 8 2 6 3" xfId="18746"/>
    <cellStyle name="40% - Ênfase4 8 2 6 4" xfId="30836"/>
    <cellStyle name="40% - Ênfase4 8 2 6 5" xfId="44976"/>
    <cellStyle name="40% - Ênfase4 8 2 7" xfId="8627"/>
    <cellStyle name="40% - Ênfase4 8 2 7 2" xfId="20747"/>
    <cellStyle name="40% - Ênfase4 8 2 7 2 2" xfId="49176"/>
    <cellStyle name="40% - Ênfase4 8 2 7 3" xfId="32836"/>
    <cellStyle name="40% - Ênfase4 8 2 7 4" xfId="40899"/>
    <cellStyle name="40% - Ênfase4 8 2 8" xfId="14687"/>
    <cellStyle name="40% - Ênfase4 8 2 8 2" xfId="47129"/>
    <cellStyle name="40% - Ênfase4 8 2 9" xfId="26806"/>
    <cellStyle name="40% - Ênfase4 8 3" xfId="1499"/>
    <cellStyle name="40% - Ênfase4 8 3 2" xfId="5596"/>
    <cellStyle name="40% - Ênfase4 8 3 2 2" xfId="11655"/>
    <cellStyle name="40% - Ênfase4 8 3 2 2 2" xfId="23775"/>
    <cellStyle name="40% - Ênfase4 8 3 2 2 3" xfId="35864"/>
    <cellStyle name="40% - Ênfase4 8 3 2 2 4" xfId="52222"/>
    <cellStyle name="40% - Ênfase4 8 3 2 3" xfId="17715"/>
    <cellStyle name="40% - Ênfase4 8 3 2 4" xfId="29805"/>
    <cellStyle name="40% - Ênfase4 8 3 2 5" xfId="43945"/>
    <cellStyle name="40% - Ênfase4 8 3 3" xfId="7620"/>
    <cellStyle name="40% - Ênfase4 8 3 3 2" xfId="13679"/>
    <cellStyle name="40% - Ênfase4 8 3 3 2 2" xfId="25799"/>
    <cellStyle name="40% - Ênfase4 8 3 3 2 3" xfId="37888"/>
    <cellStyle name="40% - Ênfase4 8 3 3 2 4" xfId="54246"/>
    <cellStyle name="40% - Ênfase4 8 3 3 3" xfId="19739"/>
    <cellStyle name="40% - Ênfase4 8 3 3 4" xfId="31829"/>
    <cellStyle name="40% - Ênfase4 8 3 3 5" xfId="45969"/>
    <cellStyle name="40% - Ênfase4 8 3 4" xfId="9625"/>
    <cellStyle name="40% - Ênfase4 8 3 4 2" xfId="21745"/>
    <cellStyle name="40% - Ênfase4 8 3 4 2 2" xfId="50188"/>
    <cellStyle name="40% - Ênfase4 8 3 4 3" xfId="33834"/>
    <cellStyle name="40% - Ênfase4 8 3 4 4" xfId="41911"/>
    <cellStyle name="40% - Ênfase4 8 3 5" xfId="15685"/>
    <cellStyle name="40% - Ênfase4 8 3 5 2" xfId="48139"/>
    <cellStyle name="40% - Ênfase4 8 3 6" xfId="27799"/>
    <cellStyle name="40% - Ênfase4 8 3 7" xfId="39889"/>
    <cellStyle name="40% - Ênfase4 8 3 8" xfId="3561"/>
    <cellStyle name="40% - Ênfase4 8 4" xfId="989"/>
    <cellStyle name="40% - Ênfase4 8 4 2" xfId="5099"/>
    <cellStyle name="40% - Ênfase4 8 4 2 2" xfId="11158"/>
    <cellStyle name="40% - Ênfase4 8 4 2 2 2" xfId="23278"/>
    <cellStyle name="40% - Ênfase4 8 4 2 2 3" xfId="35367"/>
    <cellStyle name="40% - Ênfase4 8 4 2 2 4" xfId="51725"/>
    <cellStyle name="40% - Ênfase4 8 4 2 3" xfId="17218"/>
    <cellStyle name="40% - Ênfase4 8 4 2 4" xfId="29308"/>
    <cellStyle name="40% - Ênfase4 8 4 2 5" xfId="43448"/>
    <cellStyle name="40% - Ênfase4 8 4 3" xfId="7124"/>
    <cellStyle name="40% - Ênfase4 8 4 3 2" xfId="13183"/>
    <cellStyle name="40% - Ênfase4 8 4 3 2 2" xfId="25303"/>
    <cellStyle name="40% - Ênfase4 8 4 3 2 3" xfId="37392"/>
    <cellStyle name="40% - Ênfase4 8 4 3 2 4" xfId="53750"/>
    <cellStyle name="40% - Ênfase4 8 4 3 3" xfId="19243"/>
    <cellStyle name="40% - Ênfase4 8 4 3 4" xfId="31333"/>
    <cellStyle name="40% - Ênfase4 8 4 3 5" xfId="45473"/>
    <cellStyle name="40% - Ênfase4 8 4 4" xfId="9128"/>
    <cellStyle name="40% - Ênfase4 8 4 4 2" xfId="21248"/>
    <cellStyle name="40% - Ênfase4 8 4 4 2 2" xfId="49682"/>
    <cellStyle name="40% - Ênfase4 8 4 4 3" xfId="33337"/>
    <cellStyle name="40% - Ênfase4 8 4 4 4" xfId="41405"/>
    <cellStyle name="40% - Ênfase4 8 4 5" xfId="15188"/>
    <cellStyle name="40% - Ênfase4 8 4 5 2" xfId="47634"/>
    <cellStyle name="40% - Ênfase4 8 4 6" xfId="27303"/>
    <cellStyle name="40% - Ênfase4 8 4 7" xfId="39393"/>
    <cellStyle name="40% - Ênfase4 8 4 8" xfId="3054"/>
    <cellStyle name="40% - Ênfase4 8 5" xfId="2041"/>
    <cellStyle name="40% - Ênfase4 8 5 2" xfId="6132"/>
    <cellStyle name="40% - Ênfase4 8 5 2 2" xfId="12191"/>
    <cellStyle name="40% - Ênfase4 8 5 2 2 2" xfId="24311"/>
    <cellStyle name="40% - Ênfase4 8 5 2 2 3" xfId="36400"/>
    <cellStyle name="40% - Ênfase4 8 5 2 2 4" xfId="52758"/>
    <cellStyle name="40% - Ênfase4 8 5 2 3" xfId="18251"/>
    <cellStyle name="40% - Ênfase4 8 5 2 4" xfId="30341"/>
    <cellStyle name="40% - Ênfase4 8 5 2 5" xfId="44481"/>
    <cellStyle name="40% - Ênfase4 8 5 3" xfId="8132"/>
    <cellStyle name="40% - Ênfase4 8 5 3 2" xfId="14191"/>
    <cellStyle name="40% - Ênfase4 8 5 3 2 2" xfId="26311"/>
    <cellStyle name="40% - Ênfase4 8 5 3 2 3" xfId="38400"/>
    <cellStyle name="40% - Ênfase4 8 5 3 2 4" xfId="54758"/>
    <cellStyle name="40% - Ênfase4 8 5 3 3" xfId="20251"/>
    <cellStyle name="40% - Ênfase4 8 5 3 4" xfId="32341"/>
    <cellStyle name="40% - Ênfase4 8 5 3 5" xfId="46481"/>
    <cellStyle name="40% - Ênfase4 8 5 4" xfId="10161"/>
    <cellStyle name="40% - Ênfase4 8 5 4 2" xfId="22281"/>
    <cellStyle name="40% - Ênfase4 8 5 4 2 2" xfId="50725"/>
    <cellStyle name="40% - Ênfase4 8 5 4 3" xfId="34370"/>
    <cellStyle name="40% - Ênfase4 8 5 4 4" xfId="42448"/>
    <cellStyle name="40% - Ênfase4 8 5 5" xfId="16221"/>
    <cellStyle name="40% - Ênfase4 8 5 5 2" xfId="48676"/>
    <cellStyle name="40% - Ênfase4 8 5 6" xfId="28311"/>
    <cellStyle name="40% - Ênfase4 8 5 7" xfId="40401"/>
    <cellStyle name="40% - Ênfase4 8 5 8" xfId="4099"/>
    <cellStyle name="40% - Ênfase4 8 6" xfId="4596"/>
    <cellStyle name="40% - Ênfase4 8 6 2" xfId="10656"/>
    <cellStyle name="40% - Ênfase4 8 6 2 2" xfId="22776"/>
    <cellStyle name="40% - Ênfase4 8 6 2 3" xfId="34865"/>
    <cellStyle name="40% - Ênfase4 8 6 2 4" xfId="51222"/>
    <cellStyle name="40% - Ênfase4 8 6 3" xfId="16716"/>
    <cellStyle name="40% - Ênfase4 8 6 4" xfId="28806"/>
    <cellStyle name="40% - Ênfase4 8 6 5" xfId="42945"/>
    <cellStyle name="40% - Ênfase4 8 7" xfId="6626"/>
    <cellStyle name="40% - Ênfase4 8 7 2" xfId="12685"/>
    <cellStyle name="40% - Ênfase4 8 7 2 2" xfId="24805"/>
    <cellStyle name="40% - Ênfase4 8 7 2 3" xfId="36894"/>
    <cellStyle name="40% - Ênfase4 8 7 2 4" xfId="53252"/>
    <cellStyle name="40% - Ênfase4 8 7 3" xfId="18745"/>
    <cellStyle name="40% - Ênfase4 8 7 4" xfId="30835"/>
    <cellStyle name="40% - Ênfase4 8 7 5" xfId="44975"/>
    <cellStyle name="40% - Ênfase4 8 8" xfId="8626"/>
    <cellStyle name="40% - Ênfase4 8 8 2" xfId="20746"/>
    <cellStyle name="40% - Ênfase4 8 8 2 2" xfId="49175"/>
    <cellStyle name="40% - Ênfase4 8 8 3" xfId="32835"/>
    <cellStyle name="40% - Ênfase4 8 8 4" xfId="40898"/>
    <cellStyle name="40% - Ênfase4 8 9" xfId="14686"/>
    <cellStyle name="40% - Ênfase4 8 9 2" xfId="47128"/>
    <cellStyle name="40% - Ênfase4 9" xfId="429"/>
    <cellStyle name="40% - Ênfase4 9 10" xfId="26807"/>
    <cellStyle name="40% - Ênfase4 9 11" xfId="38897"/>
    <cellStyle name="40% - Ênfase4 9 12" xfId="2549"/>
    <cellStyle name="40% - Ênfase4 9 2" xfId="430"/>
    <cellStyle name="40% - Ênfase4 9 2 10" xfId="38898"/>
    <cellStyle name="40% - Ênfase4 9 2 11" xfId="2550"/>
    <cellStyle name="40% - Ênfase4 9 2 2" xfId="1502"/>
    <cellStyle name="40% - Ênfase4 9 2 2 2" xfId="5599"/>
    <cellStyle name="40% - Ênfase4 9 2 2 2 2" xfId="11658"/>
    <cellStyle name="40% - Ênfase4 9 2 2 2 2 2" xfId="23778"/>
    <cellStyle name="40% - Ênfase4 9 2 2 2 2 3" xfId="35867"/>
    <cellStyle name="40% - Ênfase4 9 2 2 2 2 4" xfId="52225"/>
    <cellStyle name="40% - Ênfase4 9 2 2 2 3" xfId="17718"/>
    <cellStyle name="40% - Ênfase4 9 2 2 2 4" xfId="29808"/>
    <cellStyle name="40% - Ênfase4 9 2 2 2 5" xfId="43948"/>
    <cellStyle name="40% - Ênfase4 9 2 2 3" xfId="7623"/>
    <cellStyle name="40% - Ênfase4 9 2 2 3 2" xfId="13682"/>
    <cellStyle name="40% - Ênfase4 9 2 2 3 2 2" xfId="25802"/>
    <cellStyle name="40% - Ênfase4 9 2 2 3 2 3" xfId="37891"/>
    <cellStyle name="40% - Ênfase4 9 2 2 3 2 4" xfId="54249"/>
    <cellStyle name="40% - Ênfase4 9 2 2 3 3" xfId="19742"/>
    <cellStyle name="40% - Ênfase4 9 2 2 3 4" xfId="31832"/>
    <cellStyle name="40% - Ênfase4 9 2 2 3 5" xfId="45972"/>
    <cellStyle name="40% - Ênfase4 9 2 2 4" xfId="9628"/>
    <cellStyle name="40% - Ênfase4 9 2 2 4 2" xfId="21748"/>
    <cellStyle name="40% - Ênfase4 9 2 2 4 2 2" xfId="50191"/>
    <cellStyle name="40% - Ênfase4 9 2 2 4 3" xfId="33837"/>
    <cellStyle name="40% - Ênfase4 9 2 2 4 4" xfId="41914"/>
    <cellStyle name="40% - Ênfase4 9 2 2 5" xfId="15688"/>
    <cellStyle name="40% - Ênfase4 9 2 2 5 2" xfId="48142"/>
    <cellStyle name="40% - Ênfase4 9 2 2 6" xfId="27802"/>
    <cellStyle name="40% - Ênfase4 9 2 2 7" xfId="39892"/>
    <cellStyle name="40% - Ênfase4 9 2 2 8" xfId="3564"/>
    <cellStyle name="40% - Ênfase4 9 2 3" xfId="992"/>
    <cellStyle name="40% - Ênfase4 9 2 3 2" xfId="5102"/>
    <cellStyle name="40% - Ênfase4 9 2 3 2 2" xfId="11161"/>
    <cellStyle name="40% - Ênfase4 9 2 3 2 2 2" xfId="23281"/>
    <cellStyle name="40% - Ênfase4 9 2 3 2 2 3" xfId="35370"/>
    <cellStyle name="40% - Ênfase4 9 2 3 2 2 4" xfId="51728"/>
    <cellStyle name="40% - Ênfase4 9 2 3 2 3" xfId="17221"/>
    <cellStyle name="40% - Ênfase4 9 2 3 2 4" xfId="29311"/>
    <cellStyle name="40% - Ênfase4 9 2 3 2 5" xfId="43451"/>
    <cellStyle name="40% - Ênfase4 9 2 3 3" xfId="7127"/>
    <cellStyle name="40% - Ênfase4 9 2 3 3 2" xfId="13186"/>
    <cellStyle name="40% - Ênfase4 9 2 3 3 2 2" xfId="25306"/>
    <cellStyle name="40% - Ênfase4 9 2 3 3 2 3" xfId="37395"/>
    <cellStyle name="40% - Ênfase4 9 2 3 3 2 4" xfId="53753"/>
    <cellStyle name="40% - Ênfase4 9 2 3 3 3" xfId="19246"/>
    <cellStyle name="40% - Ênfase4 9 2 3 3 4" xfId="31336"/>
    <cellStyle name="40% - Ênfase4 9 2 3 3 5" xfId="45476"/>
    <cellStyle name="40% - Ênfase4 9 2 3 4" xfId="9131"/>
    <cellStyle name="40% - Ênfase4 9 2 3 4 2" xfId="21251"/>
    <cellStyle name="40% - Ênfase4 9 2 3 4 2 2" xfId="49685"/>
    <cellStyle name="40% - Ênfase4 9 2 3 4 3" xfId="33340"/>
    <cellStyle name="40% - Ênfase4 9 2 3 4 4" xfId="41408"/>
    <cellStyle name="40% - Ênfase4 9 2 3 5" xfId="15191"/>
    <cellStyle name="40% - Ênfase4 9 2 3 5 2" xfId="47637"/>
    <cellStyle name="40% - Ênfase4 9 2 3 6" xfId="27306"/>
    <cellStyle name="40% - Ênfase4 9 2 3 7" xfId="39396"/>
    <cellStyle name="40% - Ênfase4 9 2 3 8" xfId="3057"/>
    <cellStyle name="40% - Ênfase4 9 2 4" xfId="2044"/>
    <cellStyle name="40% - Ênfase4 9 2 4 2" xfId="6135"/>
    <cellStyle name="40% - Ênfase4 9 2 4 2 2" xfId="12194"/>
    <cellStyle name="40% - Ênfase4 9 2 4 2 2 2" xfId="24314"/>
    <cellStyle name="40% - Ênfase4 9 2 4 2 2 3" xfId="36403"/>
    <cellStyle name="40% - Ênfase4 9 2 4 2 2 4" xfId="52761"/>
    <cellStyle name="40% - Ênfase4 9 2 4 2 3" xfId="18254"/>
    <cellStyle name="40% - Ênfase4 9 2 4 2 4" xfId="30344"/>
    <cellStyle name="40% - Ênfase4 9 2 4 2 5" xfId="44484"/>
    <cellStyle name="40% - Ênfase4 9 2 4 3" xfId="8135"/>
    <cellStyle name="40% - Ênfase4 9 2 4 3 2" xfId="14194"/>
    <cellStyle name="40% - Ênfase4 9 2 4 3 2 2" xfId="26314"/>
    <cellStyle name="40% - Ênfase4 9 2 4 3 2 3" xfId="38403"/>
    <cellStyle name="40% - Ênfase4 9 2 4 3 2 4" xfId="54761"/>
    <cellStyle name="40% - Ênfase4 9 2 4 3 3" xfId="20254"/>
    <cellStyle name="40% - Ênfase4 9 2 4 3 4" xfId="32344"/>
    <cellStyle name="40% - Ênfase4 9 2 4 3 5" xfId="46484"/>
    <cellStyle name="40% - Ênfase4 9 2 4 4" xfId="10164"/>
    <cellStyle name="40% - Ênfase4 9 2 4 4 2" xfId="22284"/>
    <cellStyle name="40% - Ênfase4 9 2 4 4 2 2" xfId="50728"/>
    <cellStyle name="40% - Ênfase4 9 2 4 4 3" xfId="34373"/>
    <cellStyle name="40% - Ênfase4 9 2 4 4 4" xfId="42451"/>
    <cellStyle name="40% - Ênfase4 9 2 4 5" xfId="16224"/>
    <cellStyle name="40% - Ênfase4 9 2 4 5 2" xfId="48679"/>
    <cellStyle name="40% - Ênfase4 9 2 4 6" xfId="28314"/>
    <cellStyle name="40% - Ênfase4 9 2 4 7" xfId="40404"/>
    <cellStyle name="40% - Ênfase4 9 2 4 8" xfId="4102"/>
    <cellStyle name="40% - Ênfase4 9 2 5" xfId="4599"/>
    <cellStyle name="40% - Ênfase4 9 2 5 2" xfId="10659"/>
    <cellStyle name="40% - Ênfase4 9 2 5 2 2" xfId="22779"/>
    <cellStyle name="40% - Ênfase4 9 2 5 2 3" xfId="34868"/>
    <cellStyle name="40% - Ênfase4 9 2 5 2 4" xfId="51225"/>
    <cellStyle name="40% - Ênfase4 9 2 5 3" xfId="16719"/>
    <cellStyle name="40% - Ênfase4 9 2 5 4" xfId="28809"/>
    <cellStyle name="40% - Ênfase4 9 2 5 5" xfId="42948"/>
    <cellStyle name="40% - Ênfase4 9 2 6" xfId="6629"/>
    <cellStyle name="40% - Ênfase4 9 2 6 2" xfId="12688"/>
    <cellStyle name="40% - Ênfase4 9 2 6 2 2" xfId="24808"/>
    <cellStyle name="40% - Ênfase4 9 2 6 2 3" xfId="36897"/>
    <cellStyle name="40% - Ênfase4 9 2 6 2 4" xfId="53255"/>
    <cellStyle name="40% - Ênfase4 9 2 6 3" xfId="18748"/>
    <cellStyle name="40% - Ênfase4 9 2 6 4" xfId="30838"/>
    <cellStyle name="40% - Ênfase4 9 2 6 5" xfId="44978"/>
    <cellStyle name="40% - Ênfase4 9 2 7" xfId="8629"/>
    <cellStyle name="40% - Ênfase4 9 2 7 2" xfId="20749"/>
    <cellStyle name="40% - Ênfase4 9 2 7 2 2" xfId="49178"/>
    <cellStyle name="40% - Ênfase4 9 2 7 3" xfId="32838"/>
    <cellStyle name="40% - Ênfase4 9 2 7 4" xfId="40901"/>
    <cellStyle name="40% - Ênfase4 9 2 8" xfId="14689"/>
    <cellStyle name="40% - Ênfase4 9 2 8 2" xfId="47131"/>
    <cellStyle name="40% - Ênfase4 9 2 9" xfId="26808"/>
    <cellStyle name="40% - Ênfase4 9 3" xfId="1501"/>
    <cellStyle name="40% - Ênfase4 9 3 2" xfId="5598"/>
    <cellStyle name="40% - Ênfase4 9 3 2 2" xfId="11657"/>
    <cellStyle name="40% - Ênfase4 9 3 2 2 2" xfId="23777"/>
    <cellStyle name="40% - Ênfase4 9 3 2 2 3" xfId="35866"/>
    <cellStyle name="40% - Ênfase4 9 3 2 2 4" xfId="52224"/>
    <cellStyle name="40% - Ênfase4 9 3 2 3" xfId="17717"/>
    <cellStyle name="40% - Ênfase4 9 3 2 4" xfId="29807"/>
    <cellStyle name="40% - Ênfase4 9 3 2 5" xfId="43947"/>
    <cellStyle name="40% - Ênfase4 9 3 3" xfId="7622"/>
    <cellStyle name="40% - Ênfase4 9 3 3 2" xfId="13681"/>
    <cellStyle name="40% - Ênfase4 9 3 3 2 2" xfId="25801"/>
    <cellStyle name="40% - Ênfase4 9 3 3 2 3" xfId="37890"/>
    <cellStyle name="40% - Ênfase4 9 3 3 2 4" xfId="54248"/>
    <cellStyle name="40% - Ênfase4 9 3 3 3" xfId="19741"/>
    <cellStyle name="40% - Ênfase4 9 3 3 4" xfId="31831"/>
    <cellStyle name="40% - Ênfase4 9 3 3 5" xfId="45971"/>
    <cellStyle name="40% - Ênfase4 9 3 4" xfId="9627"/>
    <cellStyle name="40% - Ênfase4 9 3 4 2" xfId="21747"/>
    <cellStyle name="40% - Ênfase4 9 3 4 2 2" xfId="50190"/>
    <cellStyle name="40% - Ênfase4 9 3 4 3" xfId="33836"/>
    <cellStyle name="40% - Ênfase4 9 3 4 4" xfId="41913"/>
    <cellStyle name="40% - Ênfase4 9 3 5" xfId="15687"/>
    <cellStyle name="40% - Ênfase4 9 3 5 2" xfId="48141"/>
    <cellStyle name="40% - Ênfase4 9 3 6" xfId="27801"/>
    <cellStyle name="40% - Ênfase4 9 3 7" xfId="39891"/>
    <cellStyle name="40% - Ênfase4 9 3 8" xfId="3563"/>
    <cellStyle name="40% - Ênfase4 9 4" xfId="991"/>
    <cellStyle name="40% - Ênfase4 9 4 2" xfId="5101"/>
    <cellStyle name="40% - Ênfase4 9 4 2 2" xfId="11160"/>
    <cellStyle name="40% - Ênfase4 9 4 2 2 2" xfId="23280"/>
    <cellStyle name="40% - Ênfase4 9 4 2 2 3" xfId="35369"/>
    <cellStyle name="40% - Ênfase4 9 4 2 2 4" xfId="51727"/>
    <cellStyle name="40% - Ênfase4 9 4 2 3" xfId="17220"/>
    <cellStyle name="40% - Ênfase4 9 4 2 4" xfId="29310"/>
    <cellStyle name="40% - Ênfase4 9 4 2 5" xfId="43450"/>
    <cellStyle name="40% - Ênfase4 9 4 3" xfId="7126"/>
    <cellStyle name="40% - Ênfase4 9 4 3 2" xfId="13185"/>
    <cellStyle name="40% - Ênfase4 9 4 3 2 2" xfId="25305"/>
    <cellStyle name="40% - Ênfase4 9 4 3 2 3" xfId="37394"/>
    <cellStyle name="40% - Ênfase4 9 4 3 2 4" xfId="53752"/>
    <cellStyle name="40% - Ênfase4 9 4 3 3" xfId="19245"/>
    <cellStyle name="40% - Ênfase4 9 4 3 4" xfId="31335"/>
    <cellStyle name="40% - Ênfase4 9 4 3 5" xfId="45475"/>
    <cellStyle name="40% - Ênfase4 9 4 4" xfId="9130"/>
    <cellStyle name="40% - Ênfase4 9 4 4 2" xfId="21250"/>
    <cellStyle name="40% - Ênfase4 9 4 4 2 2" xfId="49684"/>
    <cellStyle name="40% - Ênfase4 9 4 4 3" xfId="33339"/>
    <cellStyle name="40% - Ênfase4 9 4 4 4" xfId="41407"/>
    <cellStyle name="40% - Ênfase4 9 4 5" xfId="15190"/>
    <cellStyle name="40% - Ênfase4 9 4 5 2" xfId="47636"/>
    <cellStyle name="40% - Ênfase4 9 4 6" xfId="27305"/>
    <cellStyle name="40% - Ênfase4 9 4 7" xfId="39395"/>
    <cellStyle name="40% - Ênfase4 9 4 8" xfId="3056"/>
    <cellStyle name="40% - Ênfase4 9 5" xfId="2043"/>
    <cellStyle name="40% - Ênfase4 9 5 2" xfId="6134"/>
    <cellStyle name="40% - Ênfase4 9 5 2 2" xfId="12193"/>
    <cellStyle name="40% - Ênfase4 9 5 2 2 2" xfId="24313"/>
    <cellStyle name="40% - Ênfase4 9 5 2 2 3" xfId="36402"/>
    <cellStyle name="40% - Ênfase4 9 5 2 2 4" xfId="52760"/>
    <cellStyle name="40% - Ênfase4 9 5 2 3" xfId="18253"/>
    <cellStyle name="40% - Ênfase4 9 5 2 4" xfId="30343"/>
    <cellStyle name="40% - Ênfase4 9 5 2 5" xfId="44483"/>
    <cellStyle name="40% - Ênfase4 9 5 3" xfId="8134"/>
    <cellStyle name="40% - Ênfase4 9 5 3 2" xfId="14193"/>
    <cellStyle name="40% - Ênfase4 9 5 3 2 2" xfId="26313"/>
    <cellStyle name="40% - Ênfase4 9 5 3 2 3" xfId="38402"/>
    <cellStyle name="40% - Ênfase4 9 5 3 2 4" xfId="54760"/>
    <cellStyle name="40% - Ênfase4 9 5 3 3" xfId="20253"/>
    <cellStyle name="40% - Ênfase4 9 5 3 4" xfId="32343"/>
    <cellStyle name="40% - Ênfase4 9 5 3 5" xfId="46483"/>
    <cellStyle name="40% - Ênfase4 9 5 4" xfId="10163"/>
    <cellStyle name="40% - Ênfase4 9 5 4 2" xfId="22283"/>
    <cellStyle name="40% - Ênfase4 9 5 4 2 2" xfId="50727"/>
    <cellStyle name="40% - Ênfase4 9 5 4 3" xfId="34372"/>
    <cellStyle name="40% - Ênfase4 9 5 4 4" xfId="42450"/>
    <cellStyle name="40% - Ênfase4 9 5 5" xfId="16223"/>
    <cellStyle name="40% - Ênfase4 9 5 5 2" xfId="48678"/>
    <cellStyle name="40% - Ênfase4 9 5 6" xfId="28313"/>
    <cellStyle name="40% - Ênfase4 9 5 7" xfId="40403"/>
    <cellStyle name="40% - Ênfase4 9 5 8" xfId="4101"/>
    <cellStyle name="40% - Ênfase4 9 6" xfId="4598"/>
    <cellStyle name="40% - Ênfase4 9 6 2" xfId="10658"/>
    <cellStyle name="40% - Ênfase4 9 6 2 2" xfId="22778"/>
    <cellStyle name="40% - Ênfase4 9 6 2 3" xfId="34867"/>
    <cellStyle name="40% - Ênfase4 9 6 2 4" xfId="51224"/>
    <cellStyle name="40% - Ênfase4 9 6 3" xfId="16718"/>
    <cellStyle name="40% - Ênfase4 9 6 4" xfId="28808"/>
    <cellStyle name="40% - Ênfase4 9 6 5" xfId="42947"/>
    <cellStyle name="40% - Ênfase4 9 7" xfId="6628"/>
    <cellStyle name="40% - Ênfase4 9 7 2" xfId="12687"/>
    <cellStyle name="40% - Ênfase4 9 7 2 2" xfId="24807"/>
    <cellStyle name="40% - Ênfase4 9 7 2 3" xfId="36896"/>
    <cellStyle name="40% - Ênfase4 9 7 2 4" xfId="53254"/>
    <cellStyle name="40% - Ênfase4 9 7 3" xfId="18747"/>
    <cellStyle name="40% - Ênfase4 9 7 4" xfId="30837"/>
    <cellStyle name="40% - Ênfase4 9 7 5" xfId="44977"/>
    <cellStyle name="40% - Ênfase4 9 8" xfId="8628"/>
    <cellStyle name="40% - Ênfase4 9 8 2" xfId="20748"/>
    <cellStyle name="40% - Ênfase4 9 8 2 2" xfId="49177"/>
    <cellStyle name="40% - Ênfase4 9 8 3" xfId="32837"/>
    <cellStyle name="40% - Ênfase4 9 8 4" xfId="40900"/>
    <cellStyle name="40% - Ênfase4 9 9" xfId="14688"/>
    <cellStyle name="40% - Ênfase4 9 9 2" xfId="47130"/>
    <cellStyle name="40% - Ênfase5 10" xfId="431"/>
    <cellStyle name="40% - Ênfase5 10 10" xfId="26809"/>
    <cellStyle name="40% - Ênfase5 10 11" xfId="38899"/>
    <cellStyle name="40% - Ênfase5 10 12" xfId="2551"/>
    <cellStyle name="40% - Ênfase5 10 2" xfId="48"/>
    <cellStyle name="40% - Ênfase5 10 2 10" xfId="38548"/>
    <cellStyle name="40% - Ênfase5 10 2 11" xfId="2197"/>
    <cellStyle name="40% - Ênfase5 10 2 2" xfId="1148"/>
    <cellStyle name="40% - Ênfase5 10 2 2 2" xfId="5247"/>
    <cellStyle name="40% - Ênfase5 10 2 2 2 2" xfId="11306"/>
    <cellStyle name="40% - Ênfase5 10 2 2 2 2 2" xfId="23426"/>
    <cellStyle name="40% - Ênfase5 10 2 2 2 2 3" xfId="35515"/>
    <cellStyle name="40% - Ênfase5 10 2 2 2 2 4" xfId="51873"/>
    <cellStyle name="40% - Ênfase5 10 2 2 2 3" xfId="17366"/>
    <cellStyle name="40% - Ênfase5 10 2 2 2 4" xfId="29456"/>
    <cellStyle name="40% - Ênfase5 10 2 2 2 5" xfId="43596"/>
    <cellStyle name="40% - Ênfase5 10 2 2 3" xfId="7272"/>
    <cellStyle name="40% - Ênfase5 10 2 2 3 2" xfId="13331"/>
    <cellStyle name="40% - Ênfase5 10 2 2 3 2 2" xfId="25451"/>
    <cellStyle name="40% - Ênfase5 10 2 2 3 2 3" xfId="37540"/>
    <cellStyle name="40% - Ênfase5 10 2 2 3 2 4" xfId="53898"/>
    <cellStyle name="40% - Ênfase5 10 2 2 3 3" xfId="19391"/>
    <cellStyle name="40% - Ênfase5 10 2 2 3 4" xfId="31481"/>
    <cellStyle name="40% - Ênfase5 10 2 2 3 5" xfId="45621"/>
    <cellStyle name="40% - Ênfase5 10 2 2 4" xfId="9276"/>
    <cellStyle name="40% - Ênfase5 10 2 2 4 2" xfId="21396"/>
    <cellStyle name="40% - Ênfase5 10 2 2 4 2 2" xfId="49838"/>
    <cellStyle name="40% - Ênfase5 10 2 2 4 3" xfId="33485"/>
    <cellStyle name="40% - Ênfase5 10 2 2 4 4" xfId="41561"/>
    <cellStyle name="40% - Ênfase5 10 2 2 5" xfId="15336"/>
    <cellStyle name="40% - Ênfase5 10 2 2 5 2" xfId="47789"/>
    <cellStyle name="40% - Ênfase5 10 2 2 6" xfId="27451"/>
    <cellStyle name="40% - Ênfase5 10 2 2 7" xfId="39541"/>
    <cellStyle name="40% - Ênfase5 10 2 2 8" xfId="3210"/>
    <cellStyle name="40% - Ênfase5 10 2 3" xfId="639"/>
    <cellStyle name="40% - Ênfase5 10 2 3 2" xfId="4752"/>
    <cellStyle name="40% - Ênfase5 10 2 3 2 2" xfId="10811"/>
    <cellStyle name="40% - Ênfase5 10 2 3 2 2 2" xfId="22931"/>
    <cellStyle name="40% - Ênfase5 10 2 3 2 2 3" xfId="35020"/>
    <cellStyle name="40% - Ênfase5 10 2 3 2 2 4" xfId="51378"/>
    <cellStyle name="40% - Ênfase5 10 2 3 2 3" xfId="16871"/>
    <cellStyle name="40% - Ênfase5 10 2 3 2 4" xfId="28961"/>
    <cellStyle name="40% - Ênfase5 10 2 3 2 5" xfId="43101"/>
    <cellStyle name="40% - Ênfase5 10 2 3 3" xfId="6777"/>
    <cellStyle name="40% - Ênfase5 10 2 3 3 2" xfId="12836"/>
    <cellStyle name="40% - Ênfase5 10 2 3 3 2 2" xfId="24956"/>
    <cellStyle name="40% - Ênfase5 10 2 3 3 2 3" xfId="37045"/>
    <cellStyle name="40% - Ênfase5 10 2 3 3 2 4" xfId="53403"/>
    <cellStyle name="40% - Ênfase5 10 2 3 3 3" xfId="18896"/>
    <cellStyle name="40% - Ênfase5 10 2 3 3 4" xfId="30986"/>
    <cellStyle name="40% - Ênfase5 10 2 3 3 5" xfId="45126"/>
    <cellStyle name="40% - Ênfase5 10 2 3 4" xfId="8781"/>
    <cellStyle name="40% - Ênfase5 10 2 3 4 2" xfId="20901"/>
    <cellStyle name="40% - Ênfase5 10 2 3 4 2 2" xfId="49333"/>
    <cellStyle name="40% - Ênfase5 10 2 3 4 3" xfId="32990"/>
    <cellStyle name="40% - Ênfase5 10 2 3 4 4" xfId="41056"/>
    <cellStyle name="40% - Ênfase5 10 2 3 5" xfId="14841"/>
    <cellStyle name="40% - Ênfase5 10 2 3 5 2" xfId="47285"/>
    <cellStyle name="40% - Ênfase5 10 2 3 6" xfId="26956"/>
    <cellStyle name="40% - Ênfase5 10 2 3 7" xfId="39046"/>
    <cellStyle name="40% - Ênfase5 10 2 3 8" xfId="2704"/>
    <cellStyle name="40% - Ênfase5 10 2 4" xfId="1693"/>
    <cellStyle name="40% - Ênfase5 10 2 4 2" xfId="5785"/>
    <cellStyle name="40% - Ênfase5 10 2 4 2 2" xfId="11844"/>
    <cellStyle name="40% - Ênfase5 10 2 4 2 2 2" xfId="23964"/>
    <cellStyle name="40% - Ênfase5 10 2 4 2 2 3" xfId="36053"/>
    <cellStyle name="40% - Ênfase5 10 2 4 2 2 4" xfId="52411"/>
    <cellStyle name="40% - Ênfase5 10 2 4 2 3" xfId="17904"/>
    <cellStyle name="40% - Ênfase5 10 2 4 2 4" xfId="29994"/>
    <cellStyle name="40% - Ênfase5 10 2 4 2 5" xfId="44134"/>
    <cellStyle name="40% - Ênfase5 10 2 4 3" xfId="7785"/>
    <cellStyle name="40% - Ênfase5 10 2 4 3 2" xfId="13844"/>
    <cellStyle name="40% - Ênfase5 10 2 4 3 2 2" xfId="25964"/>
    <cellStyle name="40% - Ênfase5 10 2 4 3 2 3" xfId="38053"/>
    <cellStyle name="40% - Ênfase5 10 2 4 3 2 4" xfId="54411"/>
    <cellStyle name="40% - Ênfase5 10 2 4 3 3" xfId="19904"/>
    <cellStyle name="40% - Ênfase5 10 2 4 3 4" xfId="31994"/>
    <cellStyle name="40% - Ênfase5 10 2 4 3 5" xfId="46134"/>
    <cellStyle name="40% - Ênfase5 10 2 4 4" xfId="9814"/>
    <cellStyle name="40% - Ênfase5 10 2 4 4 2" xfId="21934"/>
    <cellStyle name="40% - Ênfase5 10 2 4 4 2 2" xfId="50377"/>
    <cellStyle name="40% - Ênfase5 10 2 4 4 3" xfId="34023"/>
    <cellStyle name="40% - Ênfase5 10 2 4 4 4" xfId="42100"/>
    <cellStyle name="40% - Ênfase5 10 2 4 5" xfId="15874"/>
    <cellStyle name="40% - Ênfase5 10 2 4 5 2" xfId="48328"/>
    <cellStyle name="40% - Ênfase5 10 2 4 6" xfId="27964"/>
    <cellStyle name="40% - Ênfase5 10 2 4 7" xfId="40054"/>
    <cellStyle name="40% - Ênfase5 10 2 4 8" xfId="3751"/>
    <cellStyle name="40% - Ênfase5 10 2 5" xfId="4248"/>
    <cellStyle name="40% - Ênfase5 10 2 5 2" xfId="10308"/>
    <cellStyle name="40% - Ênfase5 10 2 5 2 2" xfId="22428"/>
    <cellStyle name="40% - Ênfase5 10 2 5 2 3" xfId="34517"/>
    <cellStyle name="40% - Ênfase5 10 2 5 2 4" xfId="50874"/>
    <cellStyle name="40% - Ênfase5 10 2 5 3" xfId="16368"/>
    <cellStyle name="40% - Ênfase5 10 2 5 4" xfId="28458"/>
    <cellStyle name="40% - Ênfase5 10 2 5 5" xfId="42597"/>
    <cellStyle name="40% - Ênfase5 10 2 6" xfId="6279"/>
    <cellStyle name="40% - Ênfase5 10 2 6 2" xfId="12338"/>
    <cellStyle name="40% - Ênfase5 10 2 6 2 2" xfId="24458"/>
    <cellStyle name="40% - Ênfase5 10 2 6 2 3" xfId="36547"/>
    <cellStyle name="40% - Ênfase5 10 2 6 2 4" xfId="52905"/>
    <cellStyle name="40% - Ênfase5 10 2 6 3" xfId="18398"/>
    <cellStyle name="40% - Ênfase5 10 2 6 4" xfId="30488"/>
    <cellStyle name="40% - Ênfase5 10 2 6 5" xfId="44628"/>
    <cellStyle name="40% - Ênfase5 10 2 7" xfId="8278"/>
    <cellStyle name="40% - Ênfase5 10 2 7 2" xfId="20398"/>
    <cellStyle name="40% - Ênfase5 10 2 7 2 2" xfId="48824"/>
    <cellStyle name="40% - Ênfase5 10 2 7 3" xfId="32487"/>
    <cellStyle name="40% - Ênfase5 10 2 7 4" xfId="40547"/>
    <cellStyle name="40% - Ênfase5 10 2 8" xfId="14338"/>
    <cellStyle name="40% - Ênfase5 10 2 8 2" xfId="46779"/>
    <cellStyle name="40% - Ênfase5 10 2 9" xfId="26458"/>
    <cellStyle name="40% - Ênfase5 10 3" xfId="1503"/>
    <cellStyle name="40% - Ênfase5 10 3 2" xfId="5600"/>
    <cellStyle name="40% - Ênfase5 10 3 2 2" xfId="11659"/>
    <cellStyle name="40% - Ênfase5 10 3 2 2 2" xfId="23779"/>
    <cellStyle name="40% - Ênfase5 10 3 2 2 3" xfId="35868"/>
    <cellStyle name="40% - Ênfase5 10 3 2 2 4" xfId="52226"/>
    <cellStyle name="40% - Ênfase5 10 3 2 3" xfId="17719"/>
    <cellStyle name="40% - Ênfase5 10 3 2 4" xfId="29809"/>
    <cellStyle name="40% - Ênfase5 10 3 2 5" xfId="43949"/>
    <cellStyle name="40% - Ênfase5 10 3 3" xfId="7624"/>
    <cellStyle name="40% - Ênfase5 10 3 3 2" xfId="13683"/>
    <cellStyle name="40% - Ênfase5 10 3 3 2 2" xfId="25803"/>
    <cellStyle name="40% - Ênfase5 10 3 3 2 3" xfId="37892"/>
    <cellStyle name="40% - Ênfase5 10 3 3 2 4" xfId="54250"/>
    <cellStyle name="40% - Ênfase5 10 3 3 3" xfId="19743"/>
    <cellStyle name="40% - Ênfase5 10 3 3 4" xfId="31833"/>
    <cellStyle name="40% - Ênfase5 10 3 3 5" xfId="45973"/>
    <cellStyle name="40% - Ênfase5 10 3 4" xfId="9629"/>
    <cellStyle name="40% - Ênfase5 10 3 4 2" xfId="21749"/>
    <cellStyle name="40% - Ênfase5 10 3 4 2 2" xfId="50192"/>
    <cellStyle name="40% - Ênfase5 10 3 4 3" xfId="33838"/>
    <cellStyle name="40% - Ênfase5 10 3 4 4" xfId="41915"/>
    <cellStyle name="40% - Ênfase5 10 3 5" xfId="15689"/>
    <cellStyle name="40% - Ênfase5 10 3 5 2" xfId="48143"/>
    <cellStyle name="40% - Ênfase5 10 3 6" xfId="27803"/>
    <cellStyle name="40% - Ênfase5 10 3 7" xfId="39893"/>
    <cellStyle name="40% - Ênfase5 10 3 8" xfId="3565"/>
    <cellStyle name="40% - Ênfase5 10 4" xfId="993"/>
    <cellStyle name="40% - Ênfase5 10 4 2" xfId="5103"/>
    <cellStyle name="40% - Ênfase5 10 4 2 2" xfId="11162"/>
    <cellStyle name="40% - Ênfase5 10 4 2 2 2" xfId="23282"/>
    <cellStyle name="40% - Ênfase5 10 4 2 2 3" xfId="35371"/>
    <cellStyle name="40% - Ênfase5 10 4 2 2 4" xfId="51729"/>
    <cellStyle name="40% - Ênfase5 10 4 2 3" xfId="17222"/>
    <cellStyle name="40% - Ênfase5 10 4 2 4" xfId="29312"/>
    <cellStyle name="40% - Ênfase5 10 4 2 5" xfId="43452"/>
    <cellStyle name="40% - Ênfase5 10 4 3" xfId="7128"/>
    <cellStyle name="40% - Ênfase5 10 4 3 2" xfId="13187"/>
    <cellStyle name="40% - Ênfase5 10 4 3 2 2" xfId="25307"/>
    <cellStyle name="40% - Ênfase5 10 4 3 2 3" xfId="37396"/>
    <cellStyle name="40% - Ênfase5 10 4 3 2 4" xfId="53754"/>
    <cellStyle name="40% - Ênfase5 10 4 3 3" xfId="19247"/>
    <cellStyle name="40% - Ênfase5 10 4 3 4" xfId="31337"/>
    <cellStyle name="40% - Ênfase5 10 4 3 5" xfId="45477"/>
    <cellStyle name="40% - Ênfase5 10 4 4" xfId="9132"/>
    <cellStyle name="40% - Ênfase5 10 4 4 2" xfId="21252"/>
    <cellStyle name="40% - Ênfase5 10 4 4 2 2" xfId="49686"/>
    <cellStyle name="40% - Ênfase5 10 4 4 3" xfId="33341"/>
    <cellStyle name="40% - Ênfase5 10 4 4 4" xfId="41409"/>
    <cellStyle name="40% - Ênfase5 10 4 5" xfId="15192"/>
    <cellStyle name="40% - Ênfase5 10 4 5 2" xfId="47638"/>
    <cellStyle name="40% - Ênfase5 10 4 6" xfId="27307"/>
    <cellStyle name="40% - Ênfase5 10 4 7" xfId="39397"/>
    <cellStyle name="40% - Ênfase5 10 4 8" xfId="3058"/>
    <cellStyle name="40% - Ênfase5 10 5" xfId="2045"/>
    <cellStyle name="40% - Ênfase5 10 5 2" xfId="6136"/>
    <cellStyle name="40% - Ênfase5 10 5 2 2" xfId="12195"/>
    <cellStyle name="40% - Ênfase5 10 5 2 2 2" xfId="24315"/>
    <cellStyle name="40% - Ênfase5 10 5 2 2 3" xfId="36404"/>
    <cellStyle name="40% - Ênfase5 10 5 2 2 4" xfId="52762"/>
    <cellStyle name="40% - Ênfase5 10 5 2 3" xfId="18255"/>
    <cellStyle name="40% - Ênfase5 10 5 2 4" xfId="30345"/>
    <cellStyle name="40% - Ênfase5 10 5 2 5" xfId="44485"/>
    <cellStyle name="40% - Ênfase5 10 5 3" xfId="8136"/>
    <cellStyle name="40% - Ênfase5 10 5 3 2" xfId="14195"/>
    <cellStyle name="40% - Ênfase5 10 5 3 2 2" xfId="26315"/>
    <cellStyle name="40% - Ênfase5 10 5 3 2 3" xfId="38404"/>
    <cellStyle name="40% - Ênfase5 10 5 3 2 4" xfId="54762"/>
    <cellStyle name="40% - Ênfase5 10 5 3 3" xfId="20255"/>
    <cellStyle name="40% - Ênfase5 10 5 3 4" xfId="32345"/>
    <cellStyle name="40% - Ênfase5 10 5 3 5" xfId="46485"/>
    <cellStyle name="40% - Ênfase5 10 5 4" xfId="10165"/>
    <cellStyle name="40% - Ênfase5 10 5 4 2" xfId="22285"/>
    <cellStyle name="40% - Ênfase5 10 5 4 2 2" xfId="50729"/>
    <cellStyle name="40% - Ênfase5 10 5 4 3" xfId="34374"/>
    <cellStyle name="40% - Ênfase5 10 5 4 4" xfId="42452"/>
    <cellStyle name="40% - Ênfase5 10 5 5" xfId="16225"/>
    <cellStyle name="40% - Ênfase5 10 5 5 2" xfId="48680"/>
    <cellStyle name="40% - Ênfase5 10 5 6" xfId="28315"/>
    <cellStyle name="40% - Ênfase5 10 5 7" xfId="40405"/>
    <cellStyle name="40% - Ênfase5 10 5 8" xfId="4103"/>
    <cellStyle name="40% - Ênfase5 10 6" xfId="4600"/>
    <cellStyle name="40% - Ênfase5 10 6 2" xfId="10660"/>
    <cellStyle name="40% - Ênfase5 10 6 2 2" xfId="22780"/>
    <cellStyle name="40% - Ênfase5 10 6 2 3" xfId="34869"/>
    <cellStyle name="40% - Ênfase5 10 6 2 4" xfId="51226"/>
    <cellStyle name="40% - Ênfase5 10 6 3" xfId="16720"/>
    <cellStyle name="40% - Ênfase5 10 6 4" xfId="28810"/>
    <cellStyle name="40% - Ênfase5 10 6 5" xfId="42949"/>
    <cellStyle name="40% - Ênfase5 10 7" xfId="6630"/>
    <cellStyle name="40% - Ênfase5 10 7 2" xfId="12689"/>
    <cellStyle name="40% - Ênfase5 10 7 2 2" xfId="24809"/>
    <cellStyle name="40% - Ênfase5 10 7 2 3" xfId="36898"/>
    <cellStyle name="40% - Ênfase5 10 7 2 4" xfId="53256"/>
    <cellStyle name="40% - Ênfase5 10 7 3" xfId="18749"/>
    <cellStyle name="40% - Ênfase5 10 7 4" xfId="30839"/>
    <cellStyle name="40% - Ênfase5 10 7 5" xfId="44979"/>
    <cellStyle name="40% - Ênfase5 10 8" xfId="8630"/>
    <cellStyle name="40% - Ênfase5 10 8 2" xfId="20750"/>
    <cellStyle name="40% - Ênfase5 10 8 2 2" xfId="49179"/>
    <cellStyle name="40% - Ênfase5 10 8 3" xfId="32839"/>
    <cellStyle name="40% - Ênfase5 10 8 4" xfId="40902"/>
    <cellStyle name="40% - Ênfase5 10 9" xfId="14690"/>
    <cellStyle name="40% - Ênfase5 10 9 2" xfId="47132"/>
    <cellStyle name="40% - Ênfase5 11" xfId="433"/>
    <cellStyle name="40% - Ênfase5 11 10" xfId="38900"/>
    <cellStyle name="40% - Ênfase5 11 11" xfId="2552"/>
    <cellStyle name="40% - Ênfase5 11 2" xfId="1504"/>
    <cellStyle name="40% - Ênfase5 11 2 2" xfId="5601"/>
    <cellStyle name="40% - Ênfase5 11 2 2 2" xfId="11660"/>
    <cellStyle name="40% - Ênfase5 11 2 2 2 2" xfId="23780"/>
    <cellStyle name="40% - Ênfase5 11 2 2 2 3" xfId="35869"/>
    <cellStyle name="40% - Ênfase5 11 2 2 2 4" xfId="52227"/>
    <cellStyle name="40% - Ênfase5 11 2 2 3" xfId="17720"/>
    <cellStyle name="40% - Ênfase5 11 2 2 4" xfId="29810"/>
    <cellStyle name="40% - Ênfase5 11 2 2 5" xfId="43950"/>
    <cellStyle name="40% - Ênfase5 11 2 3" xfId="7625"/>
    <cellStyle name="40% - Ênfase5 11 2 3 2" xfId="13684"/>
    <cellStyle name="40% - Ênfase5 11 2 3 2 2" xfId="25804"/>
    <cellStyle name="40% - Ênfase5 11 2 3 2 3" xfId="37893"/>
    <cellStyle name="40% - Ênfase5 11 2 3 2 4" xfId="54251"/>
    <cellStyle name="40% - Ênfase5 11 2 3 3" xfId="19744"/>
    <cellStyle name="40% - Ênfase5 11 2 3 4" xfId="31834"/>
    <cellStyle name="40% - Ênfase5 11 2 3 5" xfId="45974"/>
    <cellStyle name="40% - Ênfase5 11 2 4" xfId="9630"/>
    <cellStyle name="40% - Ênfase5 11 2 4 2" xfId="21750"/>
    <cellStyle name="40% - Ênfase5 11 2 4 2 2" xfId="50193"/>
    <cellStyle name="40% - Ênfase5 11 2 4 3" xfId="33839"/>
    <cellStyle name="40% - Ênfase5 11 2 4 4" xfId="41916"/>
    <cellStyle name="40% - Ênfase5 11 2 5" xfId="15690"/>
    <cellStyle name="40% - Ênfase5 11 2 5 2" xfId="48144"/>
    <cellStyle name="40% - Ênfase5 11 2 6" xfId="27804"/>
    <cellStyle name="40% - Ênfase5 11 2 7" xfId="39894"/>
    <cellStyle name="40% - Ênfase5 11 2 8" xfId="3566"/>
    <cellStyle name="40% - Ênfase5 11 3" xfId="994"/>
    <cellStyle name="40% - Ênfase5 11 3 2" xfId="5104"/>
    <cellStyle name="40% - Ênfase5 11 3 2 2" xfId="11163"/>
    <cellStyle name="40% - Ênfase5 11 3 2 2 2" xfId="23283"/>
    <cellStyle name="40% - Ênfase5 11 3 2 2 3" xfId="35372"/>
    <cellStyle name="40% - Ênfase5 11 3 2 2 4" xfId="51730"/>
    <cellStyle name="40% - Ênfase5 11 3 2 3" xfId="17223"/>
    <cellStyle name="40% - Ênfase5 11 3 2 4" xfId="29313"/>
    <cellStyle name="40% - Ênfase5 11 3 2 5" xfId="43453"/>
    <cellStyle name="40% - Ênfase5 11 3 3" xfId="7129"/>
    <cellStyle name="40% - Ênfase5 11 3 3 2" xfId="13188"/>
    <cellStyle name="40% - Ênfase5 11 3 3 2 2" xfId="25308"/>
    <cellStyle name="40% - Ênfase5 11 3 3 2 3" xfId="37397"/>
    <cellStyle name="40% - Ênfase5 11 3 3 2 4" xfId="53755"/>
    <cellStyle name="40% - Ênfase5 11 3 3 3" xfId="19248"/>
    <cellStyle name="40% - Ênfase5 11 3 3 4" xfId="31338"/>
    <cellStyle name="40% - Ênfase5 11 3 3 5" xfId="45478"/>
    <cellStyle name="40% - Ênfase5 11 3 4" xfId="9133"/>
    <cellStyle name="40% - Ênfase5 11 3 4 2" xfId="21253"/>
    <cellStyle name="40% - Ênfase5 11 3 4 2 2" xfId="49687"/>
    <cellStyle name="40% - Ênfase5 11 3 4 3" xfId="33342"/>
    <cellStyle name="40% - Ênfase5 11 3 4 4" xfId="41410"/>
    <cellStyle name="40% - Ênfase5 11 3 5" xfId="15193"/>
    <cellStyle name="40% - Ênfase5 11 3 5 2" xfId="47639"/>
    <cellStyle name="40% - Ênfase5 11 3 6" xfId="27308"/>
    <cellStyle name="40% - Ênfase5 11 3 7" xfId="39398"/>
    <cellStyle name="40% - Ênfase5 11 3 8" xfId="3059"/>
    <cellStyle name="40% - Ênfase5 11 4" xfId="2046"/>
    <cellStyle name="40% - Ênfase5 11 4 2" xfId="6137"/>
    <cellStyle name="40% - Ênfase5 11 4 2 2" xfId="12196"/>
    <cellStyle name="40% - Ênfase5 11 4 2 2 2" xfId="24316"/>
    <cellStyle name="40% - Ênfase5 11 4 2 2 3" xfId="36405"/>
    <cellStyle name="40% - Ênfase5 11 4 2 2 4" xfId="52763"/>
    <cellStyle name="40% - Ênfase5 11 4 2 3" xfId="18256"/>
    <cellStyle name="40% - Ênfase5 11 4 2 4" xfId="30346"/>
    <cellStyle name="40% - Ênfase5 11 4 2 5" xfId="44486"/>
    <cellStyle name="40% - Ênfase5 11 4 3" xfId="8137"/>
    <cellStyle name="40% - Ênfase5 11 4 3 2" xfId="14196"/>
    <cellStyle name="40% - Ênfase5 11 4 3 2 2" xfId="26316"/>
    <cellStyle name="40% - Ênfase5 11 4 3 2 3" xfId="38405"/>
    <cellStyle name="40% - Ênfase5 11 4 3 2 4" xfId="54763"/>
    <cellStyle name="40% - Ênfase5 11 4 3 3" xfId="20256"/>
    <cellStyle name="40% - Ênfase5 11 4 3 4" xfId="32346"/>
    <cellStyle name="40% - Ênfase5 11 4 3 5" xfId="46486"/>
    <cellStyle name="40% - Ênfase5 11 4 4" xfId="10166"/>
    <cellStyle name="40% - Ênfase5 11 4 4 2" xfId="22286"/>
    <cellStyle name="40% - Ênfase5 11 4 4 2 2" xfId="50730"/>
    <cellStyle name="40% - Ênfase5 11 4 4 3" xfId="34375"/>
    <cellStyle name="40% - Ênfase5 11 4 4 4" xfId="42453"/>
    <cellStyle name="40% - Ênfase5 11 4 5" xfId="16226"/>
    <cellStyle name="40% - Ênfase5 11 4 5 2" xfId="48681"/>
    <cellStyle name="40% - Ênfase5 11 4 6" xfId="28316"/>
    <cellStyle name="40% - Ênfase5 11 4 7" xfId="40406"/>
    <cellStyle name="40% - Ênfase5 11 4 8" xfId="4104"/>
    <cellStyle name="40% - Ênfase5 11 5" xfId="4601"/>
    <cellStyle name="40% - Ênfase5 11 5 2" xfId="10661"/>
    <cellStyle name="40% - Ênfase5 11 5 2 2" xfId="22781"/>
    <cellStyle name="40% - Ênfase5 11 5 2 3" xfId="34870"/>
    <cellStyle name="40% - Ênfase5 11 5 2 4" xfId="51227"/>
    <cellStyle name="40% - Ênfase5 11 5 3" xfId="16721"/>
    <cellStyle name="40% - Ênfase5 11 5 4" xfId="28811"/>
    <cellStyle name="40% - Ênfase5 11 5 5" xfId="42950"/>
    <cellStyle name="40% - Ênfase5 11 6" xfId="6631"/>
    <cellStyle name="40% - Ênfase5 11 6 2" xfId="12690"/>
    <cellStyle name="40% - Ênfase5 11 6 2 2" xfId="24810"/>
    <cellStyle name="40% - Ênfase5 11 6 2 3" xfId="36899"/>
    <cellStyle name="40% - Ênfase5 11 6 2 4" xfId="53257"/>
    <cellStyle name="40% - Ênfase5 11 6 3" xfId="18750"/>
    <cellStyle name="40% - Ênfase5 11 6 4" xfId="30840"/>
    <cellStyle name="40% - Ênfase5 11 6 5" xfId="44980"/>
    <cellStyle name="40% - Ênfase5 11 7" xfId="8631"/>
    <cellStyle name="40% - Ênfase5 11 7 2" xfId="20751"/>
    <cellStyle name="40% - Ênfase5 11 7 2 2" xfId="49180"/>
    <cellStyle name="40% - Ênfase5 11 7 3" xfId="32840"/>
    <cellStyle name="40% - Ênfase5 11 7 4" xfId="40903"/>
    <cellStyle name="40% - Ênfase5 11 8" xfId="14691"/>
    <cellStyle name="40% - Ênfase5 11 8 2" xfId="47133"/>
    <cellStyle name="40% - Ênfase5 11 9" xfId="26810"/>
    <cellStyle name="40% - Ênfase5 12" xfId="435"/>
    <cellStyle name="40% - Ênfase5 12 10" xfId="38901"/>
    <cellStyle name="40% - Ênfase5 12 11" xfId="2553"/>
    <cellStyle name="40% - Ênfase5 12 2" xfId="1505"/>
    <cellStyle name="40% - Ênfase5 12 2 2" xfId="5602"/>
    <cellStyle name="40% - Ênfase5 12 2 2 2" xfId="11661"/>
    <cellStyle name="40% - Ênfase5 12 2 2 2 2" xfId="23781"/>
    <cellStyle name="40% - Ênfase5 12 2 2 2 3" xfId="35870"/>
    <cellStyle name="40% - Ênfase5 12 2 2 2 4" xfId="52228"/>
    <cellStyle name="40% - Ênfase5 12 2 2 3" xfId="17721"/>
    <cellStyle name="40% - Ênfase5 12 2 2 4" xfId="29811"/>
    <cellStyle name="40% - Ênfase5 12 2 2 5" xfId="43951"/>
    <cellStyle name="40% - Ênfase5 12 2 3" xfId="7626"/>
    <cellStyle name="40% - Ênfase5 12 2 3 2" xfId="13685"/>
    <cellStyle name="40% - Ênfase5 12 2 3 2 2" xfId="25805"/>
    <cellStyle name="40% - Ênfase5 12 2 3 2 3" xfId="37894"/>
    <cellStyle name="40% - Ênfase5 12 2 3 2 4" xfId="54252"/>
    <cellStyle name="40% - Ênfase5 12 2 3 3" xfId="19745"/>
    <cellStyle name="40% - Ênfase5 12 2 3 4" xfId="31835"/>
    <cellStyle name="40% - Ênfase5 12 2 3 5" xfId="45975"/>
    <cellStyle name="40% - Ênfase5 12 2 4" xfId="9631"/>
    <cellStyle name="40% - Ênfase5 12 2 4 2" xfId="21751"/>
    <cellStyle name="40% - Ênfase5 12 2 4 2 2" xfId="50194"/>
    <cellStyle name="40% - Ênfase5 12 2 4 3" xfId="33840"/>
    <cellStyle name="40% - Ênfase5 12 2 4 4" xfId="41917"/>
    <cellStyle name="40% - Ênfase5 12 2 5" xfId="15691"/>
    <cellStyle name="40% - Ênfase5 12 2 5 2" xfId="48145"/>
    <cellStyle name="40% - Ênfase5 12 2 6" xfId="27805"/>
    <cellStyle name="40% - Ênfase5 12 2 7" xfId="39895"/>
    <cellStyle name="40% - Ênfase5 12 2 8" xfId="3567"/>
    <cellStyle name="40% - Ênfase5 12 3" xfId="995"/>
    <cellStyle name="40% - Ênfase5 12 3 2" xfId="5105"/>
    <cellStyle name="40% - Ênfase5 12 3 2 2" xfId="11164"/>
    <cellStyle name="40% - Ênfase5 12 3 2 2 2" xfId="23284"/>
    <cellStyle name="40% - Ênfase5 12 3 2 2 3" xfId="35373"/>
    <cellStyle name="40% - Ênfase5 12 3 2 2 4" xfId="51731"/>
    <cellStyle name="40% - Ênfase5 12 3 2 3" xfId="17224"/>
    <cellStyle name="40% - Ênfase5 12 3 2 4" xfId="29314"/>
    <cellStyle name="40% - Ênfase5 12 3 2 5" xfId="43454"/>
    <cellStyle name="40% - Ênfase5 12 3 3" xfId="7130"/>
    <cellStyle name="40% - Ênfase5 12 3 3 2" xfId="13189"/>
    <cellStyle name="40% - Ênfase5 12 3 3 2 2" xfId="25309"/>
    <cellStyle name="40% - Ênfase5 12 3 3 2 3" xfId="37398"/>
    <cellStyle name="40% - Ênfase5 12 3 3 2 4" xfId="53756"/>
    <cellStyle name="40% - Ênfase5 12 3 3 3" xfId="19249"/>
    <cellStyle name="40% - Ênfase5 12 3 3 4" xfId="31339"/>
    <cellStyle name="40% - Ênfase5 12 3 3 5" xfId="45479"/>
    <cellStyle name="40% - Ênfase5 12 3 4" xfId="9134"/>
    <cellStyle name="40% - Ênfase5 12 3 4 2" xfId="21254"/>
    <cellStyle name="40% - Ênfase5 12 3 4 2 2" xfId="49688"/>
    <cellStyle name="40% - Ênfase5 12 3 4 3" xfId="33343"/>
    <cellStyle name="40% - Ênfase5 12 3 4 4" xfId="41411"/>
    <cellStyle name="40% - Ênfase5 12 3 5" xfId="15194"/>
    <cellStyle name="40% - Ênfase5 12 3 5 2" xfId="47640"/>
    <cellStyle name="40% - Ênfase5 12 3 6" xfId="27309"/>
    <cellStyle name="40% - Ênfase5 12 3 7" xfId="39399"/>
    <cellStyle name="40% - Ênfase5 12 3 8" xfId="3060"/>
    <cellStyle name="40% - Ênfase5 12 4" xfId="2047"/>
    <cellStyle name="40% - Ênfase5 12 4 2" xfId="6138"/>
    <cellStyle name="40% - Ênfase5 12 4 2 2" xfId="12197"/>
    <cellStyle name="40% - Ênfase5 12 4 2 2 2" xfId="24317"/>
    <cellStyle name="40% - Ênfase5 12 4 2 2 3" xfId="36406"/>
    <cellStyle name="40% - Ênfase5 12 4 2 2 4" xfId="52764"/>
    <cellStyle name="40% - Ênfase5 12 4 2 3" xfId="18257"/>
    <cellStyle name="40% - Ênfase5 12 4 2 4" xfId="30347"/>
    <cellStyle name="40% - Ênfase5 12 4 2 5" xfId="44487"/>
    <cellStyle name="40% - Ênfase5 12 4 3" xfId="8138"/>
    <cellStyle name="40% - Ênfase5 12 4 3 2" xfId="14197"/>
    <cellStyle name="40% - Ênfase5 12 4 3 2 2" xfId="26317"/>
    <cellStyle name="40% - Ênfase5 12 4 3 2 3" xfId="38406"/>
    <cellStyle name="40% - Ênfase5 12 4 3 2 4" xfId="54764"/>
    <cellStyle name="40% - Ênfase5 12 4 3 3" xfId="20257"/>
    <cellStyle name="40% - Ênfase5 12 4 3 4" xfId="32347"/>
    <cellStyle name="40% - Ênfase5 12 4 3 5" xfId="46487"/>
    <cellStyle name="40% - Ênfase5 12 4 4" xfId="10167"/>
    <cellStyle name="40% - Ênfase5 12 4 4 2" xfId="22287"/>
    <cellStyle name="40% - Ênfase5 12 4 4 2 2" xfId="50731"/>
    <cellStyle name="40% - Ênfase5 12 4 4 3" xfId="34376"/>
    <cellStyle name="40% - Ênfase5 12 4 4 4" xfId="42454"/>
    <cellStyle name="40% - Ênfase5 12 4 5" xfId="16227"/>
    <cellStyle name="40% - Ênfase5 12 4 5 2" xfId="48682"/>
    <cellStyle name="40% - Ênfase5 12 4 6" xfId="28317"/>
    <cellStyle name="40% - Ênfase5 12 4 7" xfId="40407"/>
    <cellStyle name="40% - Ênfase5 12 4 8" xfId="4105"/>
    <cellStyle name="40% - Ênfase5 12 5" xfId="4602"/>
    <cellStyle name="40% - Ênfase5 12 5 2" xfId="10662"/>
    <cellStyle name="40% - Ênfase5 12 5 2 2" xfId="22782"/>
    <cellStyle name="40% - Ênfase5 12 5 2 3" xfId="34871"/>
    <cellStyle name="40% - Ênfase5 12 5 2 4" xfId="51228"/>
    <cellStyle name="40% - Ênfase5 12 5 3" xfId="16722"/>
    <cellStyle name="40% - Ênfase5 12 5 4" xfId="28812"/>
    <cellStyle name="40% - Ênfase5 12 5 5" xfId="42951"/>
    <cellStyle name="40% - Ênfase5 12 6" xfId="6632"/>
    <cellStyle name="40% - Ênfase5 12 6 2" xfId="12691"/>
    <cellStyle name="40% - Ênfase5 12 6 2 2" xfId="24811"/>
    <cellStyle name="40% - Ênfase5 12 6 2 3" xfId="36900"/>
    <cellStyle name="40% - Ênfase5 12 6 2 4" xfId="53258"/>
    <cellStyle name="40% - Ênfase5 12 6 3" xfId="18751"/>
    <cellStyle name="40% - Ênfase5 12 6 4" xfId="30841"/>
    <cellStyle name="40% - Ênfase5 12 6 5" xfId="44981"/>
    <cellStyle name="40% - Ênfase5 12 7" xfId="8632"/>
    <cellStyle name="40% - Ênfase5 12 7 2" xfId="20752"/>
    <cellStyle name="40% - Ênfase5 12 7 2 2" xfId="49181"/>
    <cellStyle name="40% - Ênfase5 12 7 3" xfId="32841"/>
    <cellStyle name="40% - Ênfase5 12 7 4" xfId="40904"/>
    <cellStyle name="40% - Ênfase5 12 8" xfId="14692"/>
    <cellStyle name="40% - Ênfase5 12 8 2" xfId="47134"/>
    <cellStyle name="40% - Ênfase5 12 9" xfId="26811"/>
    <cellStyle name="40% - Ênfase5 13" xfId="436"/>
    <cellStyle name="40% - Ênfase5 13 10" xfId="38902"/>
    <cellStyle name="40% - Ênfase5 13 11" xfId="2554"/>
    <cellStyle name="40% - Ênfase5 13 2" xfId="1506"/>
    <cellStyle name="40% - Ênfase5 13 2 2" xfId="5603"/>
    <cellStyle name="40% - Ênfase5 13 2 2 2" xfId="11662"/>
    <cellStyle name="40% - Ênfase5 13 2 2 2 2" xfId="23782"/>
    <cellStyle name="40% - Ênfase5 13 2 2 2 3" xfId="35871"/>
    <cellStyle name="40% - Ênfase5 13 2 2 2 4" xfId="52229"/>
    <cellStyle name="40% - Ênfase5 13 2 2 3" xfId="17722"/>
    <cellStyle name="40% - Ênfase5 13 2 2 4" xfId="29812"/>
    <cellStyle name="40% - Ênfase5 13 2 2 5" xfId="43952"/>
    <cellStyle name="40% - Ênfase5 13 2 3" xfId="7627"/>
    <cellStyle name="40% - Ênfase5 13 2 3 2" xfId="13686"/>
    <cellStyle name="40% - Ênfase5 13 2 3 2 2" xfId="25806"/>
    <cellStyle name="40% - Ênfase5 13 2 3 2 3" xfId="37895"/>
    <cellStyle name="40% - Ênfase5 13 2 3 2 4" xfId="54253"/>
    <cellStyle name="40% - Ênfase5 13 2 3 3" xfId="19746"/>
    <cellStyle name="40% - Ênfase5 13 2 3 4" xfId="31836"/>
    <cellStyle name="40% - Ênfase5 13 2 3 5" xfId="45976"/>
    <cellStyle name="40% - Ênfase5 13 2 4" xfId="9632"/>
    <cellStyle name="40% - Ênfase5 13 2 4 2" xfId="21752"/>
    <cellStyle name="40% - Ênfase5 13 2 4 2 2" xfId="50195"/>
    <cellStyle name="40% - Ênfase5 13 2 4 3" xfId="33841"/>
    <cellStyle name="40% - Ênfase5 13 2 4 4" xfId="41918"/>
    <cellStyle name="40% - Ênfase5 13 2 5" xfId="15692"/>
    <cellStyle name="40% - Ênfase5 13 2 5 2" xfId="48146"/>
    <cellStyle name="40% - Ênfase5 13 2 6" xfId="27806"/>
    <cellStyle name="40% - Ênfase5 13 2 7" xfId="39896"/>
    <cellStyle name="40% - Ênfase5 13 2 8" xfId="3568"/>
    <cellStyle name="40% - Ênfase5 13 3" xfId="996"/>
    <cellStyle name="40% - Ênfase5 13 3 2" xfId="5106"/>
    <cellStyle name="40% - Ênfase5 13 3 2 2" xfId="11165"/>
    <cellStyle name="40% - Ênfase5 13 3 2 2 2" xfId="23285"/>
    <cellStyle name="40% - Ênfase5 13 3 2 2 3" xfId="35374"/>
    <cellStyle name="40% - Ênfase5 13 3 2 2 4" xfId="51732"/>
    <cellStyle name="40% - Ênfase5 13 3 2 3" xfId="17225"/>
    <cellStyle name="40% - Ênfase5 13 3 2 4" xfId="29315"/>
    <cellStyle name="40% - Ênfase5 13 3 2 5" xfId="43455"/>
    <cellStyle name="40% - Ênfase5 13 3 3" xfId="7131"/>
    <cellStyle name="40% - Ênfase5 13 3 3 2" xfId="13190"/>
    <cellStyle name="40% - Ênfase5 13 3 3 2 2" xfId="25310"/>
    <cellStyle name="40% - Ênfase5 13 3 3 2 3" xfId="37399"/>
    <cellStyle name="40% - Ênfase5 13 3 3 2 4" xfId="53757"/>
    <cellStyle name="40% - Ênfase5 13 3 3 3" xfId="19250"/>
    <cellStyle name="40% - Ênfase5 13 3 3 4" xfId="31340"/>
    <cellStyle name="40% - Ênfase5 13 3 3 5" xfId="45480"/>
    <cellStyle name="40% - Ênfase5 13 3 4" xfId="9135"/>
    <cellStyle name="40% - Ênfase5 13 3 4 2" xfId="21255"/>
    <cellStyle name="40% - Ênfase5 13 3 4 2 2" xfId="49689"/>
    <cellStyle name="40% - Ênfase5 13 3 4 3" xfId="33344"/>
    <cellStyle name="40% - Ênfase5 13 3 4 4" xfId="41412"/>
    <cellStyle name="40% - Ênfase5 13 3 5" xfId="15195"/>
    <cellStyle name="40% - Ênfase5 13 3 5 2" xfId="47641"/>
    <cellStyle name="40% - Ênfase5 13 3 6" xfId="27310"/>
    <cellStyle name="40% - Ênfase5 13 3 7" xfId="39400"/>
    <cellStyle name="40% - Ênfase5 13 3 8" xfId="3061"/>
    <cellStyle name="40% - Ênfase5 13 4" xfId="2048"/>
    <cellStyle name="40% - Ênfase5 13 4 2" xfId="6139"/>
    <cellStyle name="40% - Ênfase5 13 4 2 2" xfId="12198"/>
    <cellStyle name="40% - Ênfase5 13 4 2 2 2" xfId="24318"/>
    <cellStyle name="40% - Ênfase5 13 4 2 2 3" xfId="36407"/>
    <cellStyle name="40% - Ênfase5 13 4 2 2 4" xfId="52765"/>
    <cellStyle name="40% - Ênfase5 13 4 2 3" xfId="18258"/>
    <cellStyle name="40% - Ênfase5 13 4 2 4" xfId="30348"/>
    <cellStyle name="40% - Ênfase5 13 4 2 5" xfId="44488"/>
    <cellStyle name="40% - Ênfase5 13 4 3" xfId="8139"/>
    <cellStyle name="40% - Ênfase5 13 4 3 2" xfId="14198"/>
    <cellStyle name="40% - Ênfase5 13 4 3 2 2" xfId="26318"/>
    <cellStyle name="40% - Ênfase5 13 4 3 2 3" xfId="38407"/>
    <cellStyle name="40% - Ênfase5 13 4 3 2 4" xfId="54765"/>
    <cellStyle name="40% - Ênfase5 13 4 3 3" xfId="20258"/>
    <cellStyle name="40% - Ênfase5 13 4 3 4" xfId="32348"/>
    <cellStyle name="40% - Ênfase5 13 4 3 5" xfId="46488"/>
    <cellStyle name="40% - Ênfase5 13 4 4" xfId="10168"/>
    <cellStyle name="40% - Ênfase5 13 4 4 2" xfId="22288"/>
    <cellStyle name="40% - Ênfase5 13 4 4 2 2" xfId="50732"/>
    <cellStyle name="40% - Ênfase5 13 4 4 3" xfId="34377"/>
    <cellStyle name="40% - Ênfase5 13 4 4 4" xfId="42455"/>
    <cellStyle name="40% - Ênfase5 13 4 5" xfId="16228"/>
    <cellStyle name="40% - Ênfase5 13 4 5 2" xfId="48683"/>
    <cellStyle name="40% - Ênfase5 13 4 6" xfId="28318"/>
    <cellStyle name="40% - Ênfase5 13 4 7" xfId="40408"/>
    <cellStyle name="40% - Ênfase5 13 4 8" xfId="4106"/>
    <cellStyle name="40% - Ênfase5 13 5" xfId="4603"/>
    <cellStyle name="40% - Ênfase5 13 5 2" xfId="10663"/>
    <cellStyle name="40% - Ênfase5 13 5 2 2" xfId="22783"/>
    <cellStyle name="40% - Ênfase5 13 5 2 3" xfId="34872"/>
    <cellStyle name="40% - Ênfase5 13 5 2 4" xfId="51229"/>
    <cellStyle name="40% - Ênfase5 13 5 3" xfId="16723"/>
    <cellStyle name="40% - Ênfase5 13 5 4" xfId="28813"/>
    <cellStyle name="40% - Ênfase5 13 5 5" xfId="42952"/>
    <cellStyle name="40% - Ênfase5 13 6" xfId="6633"/>
    <cellStyle name="40% - Ênfase5 13 6 2" xfId="12692"/>
    <cellStyle name="40% - Ênfase5 13 6 2 2" xfId="24812"/>
    <cellStyle name="40% - Ênfase5 13 6 2 3" xfId="36901"/>
    <cellStyle name="40% - Ênfase5 13 6 2 4" xfId="53259"/>
    <cellStyle name="40% - Ênfase5 13 6 3" xfId="18752"/>
    <cellStyle name="40% - Ênfase5 13 6 4" xfId="30842"/>
    <cellStyle name="40% - Ênfase5 13 6 5" xfId="44982"/>
    <cellStyle name="40% - Ênfase5 13 7" xfId="8633"/>
    <cellStyle name="40% - Ênfase5 13 7 2" xfId="20753"/>
    <cellStyle name="40% - Ênfase5 13 7 2 2" xfId="49182"/>
    <cellStyle name="40% - Ênfase5 13 7 3" xfId="32842"/>
    <cellStyle name="40% - Ênfase5 13 7 4" xfId="40905"/>
    <cellStyle name="40% - Ênfase5 13 8" xfId="14693"/>
    <cellStyle name="40% - Ênfase5 13 8 2" xfId="47135"/>
    <cellStyle name="40% - Ênfase5 13 9" xfId="26812"/>
    <cellStyle name="40% - Ênfase5 14" xfId="372"/>
    <cellStyle name="40% - Ênfase5 14 10" xfId="38850"/>
    <cellStyle name="40% - Ênfase5 14 11" xfId="2502"/>
    <cellStyle name="40% - Ênfase5 14 2" xfId="1454"/>
    <cellStyle name="40% - Ênfase5 14 2 2" xfId="5551"/>
    <cellStyle name="40% - Ênfase5 14 2 2 2" xfId="11610"/>
    <cellStyle name="40% - Ênfase5 14 2 2 2 2" xfId="23730"/>
    <cellStyle name="40% - Ênfase5 14 2 2 2 3" xfId="35819"/>
    <cellStyle name="40% - Ênfase5 14 2 2 2 4" xfId="52177"/>
    <cellStyle name="40% - Ênfase5 14 2 2 3" xfId="17670"/>
    <cellStyle name="40% - Ênfase5 14 2 2 4" xfId="29760"/>
    <cellStyle name="40% - Ênfase5 14 2 2 5" xfId="43900"/>
    <cellStyle name="40% - Ênfase5 14 2 3" xfId="7575"/>
    <cellStyle name="40% - Ênfase5 14 2 3 2" xfId="13634"/>
    <cellStyle name="40% - Ênfase5 14 2 3 2 2" xfId="25754"/>
    <cellStyle name="40% - Ênfase5 14 2 3 2 3" xfId="37843"/>
    <cellStyle name="40% - Ênfase5 14 2 3 2 4" xfId="54201"/>
    <cellStyle name="40% - Ênfase5 14 2 3 3" xfId="19694"/>
    <cellStyle name="40% - Ênfase5 14 2 3 4" xfId="31784"/>
    <cellStyle name="40% - Ênfase5 14 2 3 5" xfId="45924"/>
    <cellStyle name="40% - Ênfase5 14 2 4" xfId="9580"/>
    <cellStyle name="40% - Ênfase5 14 2 4 2" xfId="21700"/>
    <cellStyle name="40% - Ênfase5 14 2 4 2 2" xfId="50143"/>
    <cellStyle name="40% - Ênfase5 14 2 4 3" xfId="33789"/>
    <cellStyle name="40% - Ênfase5 14 2 4 4" xfId="41866"/>
    <cellStyle name="40% - Ênfase5 14 2 5" xfId="15640"/>
    <cellStyle name="40% - Ênfase5 14 2 5 2" xfId="48094"/>
    <cellStyle name="40% - Ênfase5 14 2 6" xfId="27754"/>
    <cellStyle name="40% - Ênfase5 14 2 7" xfId="39844"/>
    <cellStyle name="40% - Ênfase5 14 2 8" xfId="3516"/>
    <cellStyle name="40% - Ênfase5 14 3" xfId="944"/>
    <cellStyle name="40% - Ênfase5 14 3 2" xfId="5054"/>
    <cellStyle name="40% - Ênfase5 14 3 2 2" xfId="11113"/>
    <cellStyle name="40% - Ênfase5 14 3 2 2 2" xfId="23233"/>
    <cellStyle name="40% - Ênfase5 14 3 2 2 3" xfId="35322"/>
    <cellStyle name="40% - Ênfase5 14 3 2 2 4" xfId="51680"/>
    <cellStyle name="40% - Ênfase5 14 3 2 3" xfId="17173"/>
    <cellStyle name="40% - Ênfase5 14 3 2 4" xfId="29263"/>
    <cellStyle name="40% - Ênfase5 14 3 2 5" xfId="43403"/>
    <cellStyle name="40% - Ênfase5 14 3 3" xfId="7079"/>
    <cellStyle name="40% - Ênfase5 14 3 3 2" xfId="13138"/>
    <cellStyle name="40% - Ênfase5 14 3 3 2 2" xfId="25258"/>
    <cellStyle name="40% - Ênfase5 14 3 3 2 3" xfId="37347"/>
    <cellStyle name="40% - Ênfase5 14 3 3 2 4" xfId="53705"/>
    <cellStyle name="40% - Ênfase5 14 3 3 3" xfId="19198"/>
    <cellStyle name="40% - Ênfase5 14 3 3 4" xfId="31288"/>
    <cellStyle name="40% - Ênfase5 14 3 3 5" xfId="45428"/>
    <cellStyle name="40% - Ênfase5 14 3 4" xfId="9083"/>
    <cellStyle name="40% - Ênfase5 14 3 4 2" xfId="21203"/>
    <cellStyle name="40% - Ênfase5 14 3 4 2 2" xfId="49637"/>
    <cellStyle name="40% - Ênfase5 14 3 4 3" xfId="33292"/>
    <cellStyle name="40% - Ênfase5 14 3 4 4" xfId="41360"/>
    <cellStyle name="40% - Ênfase5 14 3 5" xfId="15143"/>
    <cellStyle name="40% - Ênfase5 14 3 5 2" xfId="47589"/>
    <cellStyle name="40% - Ênfase5 14 3 6" xfId="27258"/>
    <cellStyle name="40% - Ênfase5 14 3 7" xfId="39348"/>
    <cellStyle name="40% - Ênfase5 14 3 8" xfId="3009"/>
    <cellStyle name="40% - Ênfase5 14 4" xfId="1996"/>
    <cellStyle name="40% - Ênfase5 14 4 2" xfId="6087"/>
    <cellStyle name="40% - Ênfase5 14 4 2 2" xfId="12146"/>
    <cellStyle name="40% - Ênfase5 14 4 2 2 2" xfId="24266"/>
    <cellStyle name="40% - Ênfase5 14 4 2 2 3" xfId="36355"/>
    <cellStyle name="40% - Ênfase5 14 4 2 2 4" xfId="52713"/>
    <cellStyle name="40% - Ênfase5 14 4 2 3" xfId="18206"/>
    <cellStyle name="40% - Ênfase5 14 4 2 4" xfId="30296"/>
    <cellStyle name="40% - Ênfase5 14 4 2 5" xfId="44436"/>
    <cellStyle name="40% - Ênfase5 14 4 3" xfId="8087"/>
    <cellStyle name="40% - Ênfase5 14 4 3 2" xfId="14146"/>
    <cellStyle name="40% - Ênfase5 14 4 3 2 2" xfId="26266"/>
    <cellStyle name="40% - Ênfase5 14 4 3 2 3" xfId="38355"/>
    <cellStyle name="40% - Ênfase5 14 4 3 2 4" xfId="54713"/>
    <cellStyle name="40% - Ênfase5 14 4 3 3" xfId="20206"/>
    <cellStyle name="40% - Ênfase5 14 4 3 4" xfId="32296"/>
    <cellStyle name="40% - Ênfase5 14 4 3 5" xfId="46436"/>
    <cellStyle name="40% - Ênfase5 14 4 4" xfId="10116"/>
    <cellStyle name="40% - Ênfase5 14 4 4 2" xfId="22236"/>
    <cellStyle name="40% - Ênfase5 14 4 4 2 2" xfId="50680"/>
    <cellStyle name="40% - Ênfase5 14 4 4 3" xfId="34325"/>
    <cellStyle name="40% - Ênfase5 14 4 4 4" xfId="42403"/>
    <cellStyle name="40% - Ênfase5 14 4 5" xfId="16176"/>
    <cellStyle name="40% - Ênfase5 14 4 5 2" xfId="48631"/>
    <cellStyle name="40% - Ênfase5 14 4 6" xfId="28266"/>
    <cellStyle name="40% - Ênfase5 14 4 7" xfId="40356"/>
    <cellStyle name="40% - Ênfase5 14 4 8" xfId="4054"/>
    <cellStyle name="40% - Ênfase5 14 5" xfId="4551"/>
    <cellStyle name="40% - Ênfase5 14 5 2" xfId="10611"/>
    <cellStyle name="40% - Ênfase5 14 5 2 2" xfId="22731"/>
    <cellStyle name="40% - Ênfase5 14 5 2 3" xfId="34820"/>
    <cellStyle name="40% - Ênfase5 14 5 2 4" xfId="51177"/>
    <cellStyle name="40% - Ênfase5 14 5 3" xfId="16671"/>
    <cellStyle name="40% - Ênfase5 14 5 4" xfId="28761"/>
    <cellStyle name="40% - Ênfase5 14 5 5" xfId="42900"/>
    <cellStyle name="40% - Ênfase5 14 6" xfId="6581"/>
    <cellStyle name="40% - Ênfase5 14 6 2" xfId="12640"/>
    <cellStyle name="40% - Ênfase5 14 6 2 2" xfId="24760"/>
    <cellStyle name="40% - Ênfase5 14 6 2 3" xfId="36849"/>
    <cellStyle name="40% - Ênfase5 14 6 2 4" xfId="53207"/>
    <cellStyle name="40% - Ênfase5 14 6 3" xfId="18700"/>
    <cellStyle name="40% - Ênfase5 14 6 4" xfId="30790"/>
    <cellStyle name="40% - Ênfase5 14 6 5" xfId="44930"/>
    <cellStyle name="40% - Ênfase5 14 7" xfId="8581"/>
    <cellStyle name="40% - Ênfase5 14 7 2" xfId="20701"/>
    <cellStyle name="40% - Ênfase5 14 7 2 2" xfId="49130"/>
    <cellStyle name="40% - Ênfase5 14 7 3" xfId="32790"/>
    <cellStyle name="40% - Ênfase5 14 7 4" xfId="40853"/>
    <cellStyle name="40% - Ênfase5 14 8" xfId="14641"/>
    <cellStyle name="40% - Ênfase5 14 8 2" xfId="47083"/>
    <cellStyle name="40% - Ênfase5 14 9" xfId="26760"/>
    <cellStyle name="40% - Ênfase5 15" xfId="438"/>
    <cellStyle name="40% - Ênfase5 15 10" xfId="38903"/>
    <cellStyle name="40% - Ênfase5 15 11" xfId="2555"/>
    <cellStyle name="40% - Ênfase5 15 2" xfId="1507"/>
    <cellStyle name="40% - Ênfase5 15 2 2" xfId="5604"/>
    <cellStyle name="40% - Ênfase5 15 2 2 2" xfId="11663"/>
    <cellStyle name="40% - Ênfase5 15 2 2 2 2" xfId="23783"/>
    <cellStyle name="40% - Ênfase5 15 2 2 2 3" xfId="35872"/>
    <cellStyle name="40% - Ênfase5 15 2 2 2 4" xfId="52230"/>
    <cellStyle name="40% - Ênfase5 15 2 2 3" xfId="17723"/>
    <cellStyle name="40% - Ênfase5 15 2 2 4" xfId="29813"/>
    <cellStyle name="40% - Ênfase5 15 2 2 5" xfId="43953"/>
    <cellStyle name="40% - Ênfase5 15 2 3" xfId="7628"/>
    <cellStyle name="40% - Ênfase5 15 2 3 2" xfId="13687"/>
    <cellStyle name="40% - Ênfase5 15 2 3 2 2" xfId="25807"/>
    <cellStyle name="40% - Ênfase5 15 2 3 2 3" xfId="37896"/>
    <cellStyle name="40% - Ênfase5 15 2 3 2 4" xfId="54254"/>
    <cellStyle name="40% - Ênfase5 15 2 3 3" xfId="19747"/>
    <cellStyle name="40% - Ênfase5 15 2 3 4" xfId="31837"/>
    <cellStyle name="40% - Ênfase5 15 2 3 5" xfId="45977"/>
    <cellStyle name="40% - Ênfase5 15 2 4" xfId="9633"/>
    <cellStyle name="40% - Ênfase5 15 2 4 2" xfId="21753"/>
    <cellStyle name="40% - Ênfase5 15 2 4 2 2" xfId="50196"/>
    <cellStyle name="40% - Ênfase5 15 2 4 3" xfId="33842"/>
    <cellStyle name="40% - Ênfase5 15 2 4 4" xfId="41919"/>
    <cellStyle name="40% - Ênfase5 15 2 5" xfId="15693"/>
    <cellStyle name="40% - Ênfase5 15 2 5 2" xfId="48147"/>
    <cellStyle name="40% - Ênfase5 15 2 6" xfId="27807"/>
    <cellStyle name="40% - Ênfase5 15 2 7" xfId="39897"/>
    <cellStyle name="40% - Ênfase5 15 2 8" xfId="3569"/>
    <cellStyle name="40% - Ênfase5 15 3" xfId="997"/>
    <cellStyle name="40% - Ênfase5 15 3 2" xfId="5107"/>
    <cellStyle name="40% - Ênfase5 15 3 2 2" xfId="11166"/>
    <cellStyle name="40% - Ênfase5 15 3 2 2 2" xfId="23286"/>
    <cellStyle name="40% - Ênfase5 15 3 2 2 3" xfId="35375"/>
    <cellStyle name="40% - Ênfase5 15 3 2 2 4" xfId="51733"/>
    <cellStyle name="40% - Ênfase5 15 3 2 3" xfId="17226"/>
    <cellStyle name="40% - Ênfase5 15 3 2 4" xfId="29316"/>
    <cellStyle name="40% - Ênfase5 15 3 2 5" xfId="43456"/>
    <cellStyle name="40% - Ênfase5 15 3 3" xfId="7132"/>
    <cellStyle name="40% - Ênfase5 15 3 3 2" xfId="13191"/>
    <cellStyle name="40% - Ênfase5 15 3 3 2 2" xfId="25311"/>
    <cellStyle name="40% - Ênfase5 15 3 3 2 3" xfId="37400"/>
    <cellStyle name="40% - Ênfase5 15 3 3 2 4" xfId="53758"/>
    <cellStyle name="40% - Ênfase5 15 3 3 3" xfId="19251"/>
    <cellStyle name="40% - Ênfase5 15 3 3 4" xfId="31341"/>
    <cellStyle name="40% - Ênfase5 15 3 3 5" xfId="45481"/>
    <cellStyle name="40% - Ênfase5 15 3 4" xfId="9136"/>
    <cellStyle name="40% - Ênfase5 15 3 4 2" xfId="21256"/>
    <cellStyle name="40% - Ênfase5 15 3 4 2 2" xfId="49690"/>
    <cellStyle name="40% - Ênfase5 15 3 4 3" xfId="33345"/>
    <cellStyle name="40% - Ênfase5 15 3 4 4" xfId="41413"/>
    <cellStyle name="40% - Ênfase5 15 3 5" xfId="15196"/>
    <cellStyle name="40% - Ênfase5 15 3 5 2" xfId="47642"/>
    <cellStyle name="40% - Ênfase5 15 3 6" xfId="27311"/>
    <cellStyle name="40% - Ênfase5 15 3 7" xfId="39401"/>
    <cellStyle name="40% - Ênfase5 15 3 8" xfId="3062"/>
    <cellStyle name="40% - Ênfase5 15 4" xfId="2049"/>
    <cellStyle name="40% - Ênfase5 15 4 2" xfId="6140"/>
    <cellStyle name="40% - Ênfase5 15 4 2 2" xfId="12199"/>
    <cellStyle name="40% - Ênfase5 15 4 2 2 2" xfId="24319"/>
    <cellStyle name="40% - Ênfase5 15 4 2 2 3" xfId="36408"/>
    <cellStyle name="40% - Ênfase5 15 4 2 2 4" xfId="52766"/>
    <cellStyle name="40% - Ênfase5 15 4 2 3" xfId="18259"/>
    <cellStyle name="40% - Ênfase5 15 4 2 4" xfId="30349"/>
    <cellStyle name="40% - Ênfase5 15 4 2 5" xfId="44489"/>
    <cellStyle name="40% - Ênfase5 15 4 3" xfId="8140"/>
    <cellStyle name="40% - Ênfase5 15 4 3 2" xfId="14199"/>
    <cellStyle name="40% - Ênfase5 15 4 3 2 2" xfId="26319"/>
    <cellStyle name="40% - Ênfase5 15 4 3 2 3" xfId="38408"/>
    <cellStyle name="40% - Ênfase5 15 4 3 2 4" xfId="54766"/>
    <cellStyle name="40% - Ênfase5 15 4 3 3" xfId="20259"/>
    <cellStyle name="40% - Ênfase5 15 4 3 4" xfId="32349"/>
    <cellStyle name="40% - Ênfase5 15 4 3 5" xfId="46489"/>
    <cellStyle name="40% - Ênfase5 15 4 4" xfId="10169"/>
    <cellStyle name="40% - Ênfase5 15 4 4 2" xfId="22289"/>
    <cellStyle name="40% - Ênfase5 15 4 4 2 2" xfId="50733"/>
    <cellStyle name="40% - Ênfase5 15 4 4 3" xfId="34378"/>
    <cellStyle name="40% - Ênfase5 15 4 4 4" xfId="42456"/>
    <cellStyle name="40% - Ênfase5 15 4 5" xfId="16229"/>
    <cellStyle name="40% - Ênfase5 15 4 5 2" xfId="48684"/>
    <cellStyle name="40% - Ênfase5 15 4 6" xfId="28319"/>
    <cellStyle name="40% - Ênfase5 15 4 7" xfId="40409"/>
    <cellStyle name="40% - Ênfase5 15 4 8" xfId="4107"/>
    <cellStyle name="40% - Ênfase5 15 5" xfId="4604"/>
    <cellStyle name="40% - Ênfase5 15 5 2" xfId="10664"/>
    <cellStyle name="40% - Ênfase5 15 5 2 2" xfId="22784"/>
    <cellStyle name="40% - Ênfase5 15 5 2 3" xfId="34873"/>
    <cellStyle name="40% - Ênfase5 15 5 2 4" xfId="51230"/>
    <cellStyle name="40% - Ênfase5 15 5 3" xfId="16724"/>
    <cellStyle name="40% - Ênfase5 15 5 4" xfId="28814"/>
    <cellStyle name="40% - Ênfase5 15 5 5" xfId="42953"/>
    <cellStyle name="40% - Ênfase5 15 6" xfId="6634"/>
    <cellStyle name="40% - Ênfase5 15 6 2" xfId="12693"/>
    <cellStyle name="40% - Ênfase5 15 6 2 2" xfId="24813"/>
    <cellStyle name="40% - Ênfase5 15 6 2 3" xfId="36902"/>
    <cellStyle name="40% - Ênfase5 15 6 2 4" xfId="53260"/>
    <cellStyle name="40% - Ênfase5 15 6 3" xfId="18753"/>
    <cellStyle name="40% - Ênfase5 15 6 4" xfId="30843"/>
    <cellStyle name="40% - Ênfase5 15 6 5" xfId="44983"/>
    <cellStyle name="40% - Ênfase5 15 7" xfId="8634"/>
    <cellStyle name="40% - Ênfase5 15 7 2" xfId="20754"/>
    <cellStyle name="40% - Ênfase5 15 7 2 2" xfId="49183"/>
    <cellStyle name="40% - Ênfase5 15 7 3" xfId="32843"/>
    <cellStyle name="40% - Ênfase5 15 7 4" xfId="40906"/>
    <cellStyle name="40% - Ênfase5 15 8" xfId="14694"/>
    <cellStyle name="40% - Ênfase5 15 8 2" xfId="47136"/>
    <cellStyle name="40% - Ênfase5 15 9" xfId="26813"/>
    <cellStyle name="40% - Ênfase5 16" xfId="443"/>
    <cellStyle name="40% - Ênfase5 16 10" xfId="38907"/>
    <cellStyle name="40% - Ênfase5 16 11" xfId="2560"/>
    <cellStyle name="40% - Ênfase5 16 2" xfId="1512"/>
    <cellStyle name="40% - Ênfase5 16 2 2" xfId="5609"/>
    <cellStyle name="40% - Ênfase5 16 2 2 2" xfId="11668"/>
    <cellStyle name="40% - Ênfase5 16 2 2 2 2" xfId="23788"/>
    <cellStyle name="40% - Ênfase5 16 2 2 2 3" xfId="35877"/>
    <cellStyle name="40% - Ênfase5 16 2 2 2 4" xfId="52235"/>
    <cellStyle name="40% - Ênfase5 16 2 2 3" xfId="17728"/>
    <cellStyle name="40% - Ênfase5 16 2 2 4" xfId="29818"/>
    <cellStyle name="40% - Ênfase5 16 2 2 5" xfId="43958"/>
    <cellStyle name="40% - Ênfase5 16 2 3" xfId="7632"/>
    <cellStyle name="40% - Ênfase5 16 2 3 2" xfId="13691"/>
    <cellStyle name="40% - Ênfase5 16 2 3 2 2" xfId="25811"/>
    <cellStyle name="40% - Ênfase5 16 2 3 2 3" xfId="37900"/>
    <cellStyle name="40% - Ênfase5 16 2 3 2 4" xfId="54258"/>
    <cellStyle name="40% - Ênfase5 16 2 3 3" xfId="19751"/>
    <cellStyle name="40% - Ênfase5 16 2 3 4" xfId="31841"/>
    <cellStyle name="40% - Ênfase5 16 2 3 5" xfId="45981"/>
    <cellStyle name="40% - Ênfase5 16 2 4" xfId="9638"/>
    <cellStyle name="40% - Ênfase5 16 2 4 2" xfId="21758"/>
    <cellStyle name="40% - Ênfase5 16 2 4 2 2" xfId="50201"/>
    <cellStyle name="40% - Ênfase5 16 2 4 3" xfId="33847"/>
    <cellStyle name="40% - Ênfase5 16 2 4 4" xfId="41924"/>
    <cellStyle name="40% - Ênfase5 16 2 5" xfId="15698"/>
    <cellStyle name="40% - Ênfase5 16 2 5 2" xfId="48152"/>
    <cellStyle name="40% - Ênfase5 16 2 6" xfId="27811"/>
    <cellStyle name="40% - Ênfase5 16 2 7" xfId="39901"/>
    <cellStyle name="40% - Ênfase5 16 2 8" xfId="3574"/>
    <cellStyle name="40% - Ênfase5 16 3" xfId="1001"/>
    <cellStyle name="40% - Ênfase5 16 3 2" xfId="5111"/>
    <cellStyle name="40% - Ênfase5 16 3 2 2" xfId="11170"/>
    <cellStyle name="40% - Ênfase5 16 3 2 2 2" xfId="23290"/>
    <cellStyle name="40% - Ênfase5 16 3 2 2 3" xfId="35379"/>
    <cellStyle name="40% - Ênfase5 16 3 2 2 4" xfId="51737"/>
    <cellStyle name="40% - Ênfase5 16 3 2 3" xfId="17230"/>
    <cellStyle name="40% - Ênfase5 16 3 2 4" xfId="29320"/>
    <cellStyle name="40% - Ênfase5 16 3 2 5" xfId="43460"/>
    <cellStyle name="40% - Ênfase5 16 3 3" xfId="7136"/>
    <cellStyle name="40% - Ênfase5 16 3 3 2" xfId="13195"/>
    <cellStyle name="40% - Ênfase5 16 3 3 2 2" xfId="25315"/>
    <cellStyle name="40% - Ênfase5 16 3 3 2 3" xfId="37404"/>
    <cellStyle name="40% - Ênfase5 16 3 3 2 4" xfId="53762"/>
    <cellStyle name="40% - Ênfase5 16 3 3 3" xfId="19255"/>
    <cellStyle name="40% - Ênfase5 16 3 3 4" xfId="31345"/>
    <cellStyle name="40% - Ênfase5 16 3 3 5" xfId="45485"/>
    <cellStyle name="40% - Ênfase5 16 3 4" xfId="9140"/>
    <cellStyle name="40% - Ênfase5 16 3 4 2" xfId="21260"/>
    <cellStyle name="40% - Ênfase5 16 3 4 2 2" xfId="49694"/>
    <cellStyle name="40% - Ênfase5 16 3 4 3" xfId="33349"/>
    <cellStyle name="40% - Ênfase5 16 3 4 4" xfId="41417"/>
    <cellStyle name="40% - Ênfase5 16 3 5" xfId="15200"/>
    <cellStyle name="40% - Ênfase5 16 3 5 2" xfId="47646"/>
    <cellStyle name="40% - Ênfase5 16 3 6" xfId="27315"/>
    <cellStyle name="40% - Ênfase5 16 3 7" xfId="39405"/>
    <cellStyle name="40% - Ênfase5 16 3 8" xfId="3066"/>
    <cellStyle name="40% - Ênfase5 16 4" xfId="2053"/>
    <cellStyle name="40% - Ênfase5 16 4 2" xfId="6144"/>
    <cellStyle name="40% - Ênfase5 16 4 2 2" xfId="12203"/>
    <cellStyle name="40% - Ênfase5 16 4 2 2 2" xfId="24323"/>
    <cellStyle name="40% - Ênfase5 16 4 2 2 3" xfId="36412"/>
    <cellStyle name="40% - Ênfase5 16 4 2 2 4" xfId="52770"/>
    <cellStyle name="40% - Ênfase5 16 4 2 3" xfId="18263"/>
    <cellStyle name="40% - Ênfase5 16 4 2 4" xfId="30353"/>
    <cellStyle name="40% - Ênfase5 16 4 2 5" xfId="44493"/>
    <cellStyle name="40% - Ênfase5 16 4 3" xfId="8144"/>
    <cellStyle name="40% - Ênfase5 16 4 3 2" xfId="14203"/>
    <cellStyle name="40% - Ênfase5 16 4 3 2 2" xfId="26323"/>
    <cellStyle name="40% - Ênfase5 16 4 3 2 3" xfId="38412"/>
    <cellStyle name="40% - Ênfase5 16 4 3 2 4" xfId="54770"/>
    <cellStyle name="40% - Ênfase5 16 4 3 3" xfId="20263"/>
    <cellStyle name="40% - Ênfase5 16 4 3 4" xfId="32353"/>
    <cellStyle name="40% - Ênfase5 16 4 3 5" xfId="46493"/>
    <cellStyle name="40% - Ênfase5 16 4 4" xfId="10173"/>
    <cellStyle name="40% - Ênfase5 16 4 4 2" xfId="22293"/>
    <cellStyle name="40% - Ênfase5 16 4 4 2 2" xfId="50737"/>
    <cellStyle name="40% - Ênfase5 16 4 4 3" xfId="34382"/>
    <cellStyle name="40% - Ênfase5 16 4 4 4" xfId="42460"/>
    <cellStyle name="40% - Ênfase5 16 4 5" xfId="16233"/>
    <cellStyle name="40% - Ênfase5 16 4 5 2" xfId="48688"/>
    <cellStyle name="40% - Ênfase5 16 4 6" xfId="28323"/>
    <cellStyle name="40% - Ênfase5 16 4 7" xfId="40413"/>
    <cellStyle name="40% - Ênfase5 16 4 8" xfId="4111"/>
    <cellStyle name="40% - Ênfase5 16 5" xfId="4609"/>
    <cellStyle name="40% - Ênfase5 16 5 2" xfId="10669"/>
    <cellStyle name="40% - Ênfase5 16 5 2 2" xfId="22789"/>
    <cellStyle name="40% - Ênfase5 16 5 2 3" xfId="34878"/>
    <cellStyle name="40% - Ênfase5 16 5 2 4" xfId="51235"/>
    <cellStyle name="40% - Ênfase5 16 5 3" xfId="16729"/>
    <cellStyle name="40% - Ênfase5 16 5 4" xfId="28819"/>
    <cellStyle name="40% - Ênfase5 16 5 5" xfId="42958"/>
    <cellStyle name="40% - Ênfase5 16 6" xfId="6638"/>
    <cellStyle name="40% - Ênfase5 16 6 2" xfId="12697"/>
    <cellStyle name="40% - Ênfase5 16 6 2 2" xfId="24817"/>
    <cellStyle name="40% - Ênfase5 16 6 2 3" xfId="36906"/>
    <cellStyle name="40% - Ênfase5 16 6 2 4" xfId="53264"/>
    <cellStyle name="40% - Ênfase5 16 6 3" xfId="18757"/>
    <cellStyle name="40% - Ênfase5 16 6 4" xfId="30847"/>
    <cellStyle name="40% - Ênfase5 16 6 5" xfId="44987"/>
    <cellStyle name="40% - Ênfase5 16 7" xfId="8639"/>
    <cellStyle name="40% - Ênfase5 16 7 2" xfId="20759"/>
    <cellStyle name="40% - Ênfase5 16 7 2 2" xfId="49188"/>
    <cellStyle name="40% - Ênfase5 16 7 3" xfId="32848"/>
    <cellStyle name="40% - Ênfase5 16 7 4" xfId="40911"/>
    <cellStyle name="40% - Ênfase5 16 8" xfId="14699"/>
    <cellStyle name="40% - Ênfase5 16 8 2" xfId="47141"/>
    <cellStyle name="40% - Ênfase5 16 9" xfId="26817"/>
    <cellStyle name="40% - Ênfase5 17" xfId="276"/>
    <cellStyle name="40% - Ênfase5 17 10" xfId="38763"/>
    <cellStyle name="40% - Ênfase5 17 11" xfId="2414"/>
    <cellStyle name="40% - Ênfase5 17 2" xfId="1366"/>
    <cellStyle name="40% - Ênfase5 17 2 2" xfId="5463"/>
    <cellStyle name="40% - Ênfase5 17 2 2 2" xfId="11522"/>
    <cellStyle name="40% - Ênfase5 17 2 2 2 2" xfId="23642"/>
    <cellStyle name="40% - Ênfase5 17 2 2 2 3" xfId="35731"/>
    <cellStyle name="40% - Ênfase5 17 2 2 2 4" xfId="52089"/>
    <cellStyle name="40% - Ênfase5 17 2 2 3" xfId="17582"/>
    <cellStyle name="40% - Ênfase5 17 2 2 4" xfId="29672"/>
    <cellStyle name="40% - Ênfase5 17 2 2 5" xfId="43812"/>
    <cellStyle name="40% - Ênfase5 17 2 3" xfId="7488"/>
    <cellStyle name="40% - Ênfase5 17 2 3 2" xfId="13547"/>
    <cellStyle name="40% - Ênfase5 17 2 3 2 2" xfId="25667"/>
    <cellStyle name="40% - Ênfase5 17 2 3 2 3" xfId="37756"/>
    <cellStyle name="40% - Ênfase5 17 2 3 2 4" xfId="54114"/>
    <cellStyle name="40% - Ênfase5 17 2 3 3" xfId="19607"/>
    <cellStyle name="40% - Ênfase5 17 2 3 4" xfId="31697"/>
    <cellStyle name="40% - Ênfase5 17 2 3 5" xfId="45837"/>
    <cellStyle name="40% - Ênfase5 17 2 4" xfId="9492"/>
    <cellStyle name="40% - Ênfase5 17 2 4 2" xfId="21612"/>
    <cellStyle name="40% - Ênfase5 17 2 4 2 2" xfId="50055"/>
    <cellStyle name="40% - Ênfase5 17 2 4 3" xfId="33701"/>
    <cellStyle name="40% - Ênfase5 17 2 4 4" xfId="41778"/>
    <cellStyle name="40% - Ênfase5 17 2 5" xfId="15552"/>
    <cellStyle name="40% - Ênfase5 17 2 5 2" xfId="48006"/>
    <cellStyle name="40% - Ênfase5 17 2 6" xfId="27667"/>
    <cellStyle name="40% - Ênfase5 17 2 7" xfId="39757"/>
    <cellStyle name="40% - Ênfase5 17 2 8" xfId="3428"/>
    <cellStyle name="40% - Ênfase5 17 3" xfId="857"/>
    <cellStyle name="40% - Ênfase5 17 3 2" xfId="4967"/>
    <cellStyle name="40% - Ênfase5 17 3 2 2" xfId="11026"/>
    <cellStyle name="40% - Ênfase5 17 3 2 2 2" xfId="23146"/>
    <cellStyle name="40% - Ênfase5 17 3 2 2 3" xfId="35235"/>
    <cellStyle name="40% - Ênfase5 17 3 2 2 4" xfId="51593"/>
    <cellStyle name="40% - Ênfase5 17 3 2 3" xfId="17086"/>
    <cellStyle name="40% - Ênfase5 17 3 2 4" xfId="29176"/>
    <cellStyle name="40% - Ênfase5 17 3 2 5" xfId="43316"/>
    <cellStyle name="40% - Ênfase5 17 3 3" xfId="6992"/>
    <cellStyle name="40% - Ênfase5 17 3 3 2" xfId="13051"/>
    <cellStyle name="40% - Ênfase5 17 3 3 2 2" xfId="25171"/>
    <cellStyle name="40% - Ênfase5 17 3 3 2 3" xfId="37260"/>
    <cellStyle name="40% - Ênfase5 17 3 3 2 4" xfId="53618"/>
    <cellStyle name="40% - Ênfase5 17 3 3 3" xfId="19111"/>
    <cellStyle name="40% - Ênfase5 17 3 3 4" xfId="31201"/>
    <cellStyle name="40% - Ênfase5 17 3 3 5" xfId="45341"/>
    <cellStyle name="40% - Ênfase5 17 3 4" xfId="8996"/>
    <cellStyle name="40% - Ênfase5 17 3 4 2" xfId="21116"/>
    <cellStyle name="40% - Ênfase5 17 3 4 2 2" xfId="49550"/>
    <cellStyle name="40% - Ênfase5 17 3 4 3" xfId="33205"/>
    <cellStyle name="40% - Ênfase5 17 3 4 4" xfId="41273"/>
    <cellStyle name="40% - Ênfase5 17 3 5" xfId="15056"/>
    <cellStyle name="40% - Ênfase5 17 3 5 2" xfId="47502"/>
    <cellStyle name="40% - Ênfase5 17 3 6" xfId="27171"/>
    <cellStyle name="40% - Ênfase5 17 3 7" xfId="39261"/>
    <cellStyle name="40% - Ênfase5 17 3 8" xfId="2922"/>
    <cellStyle name="40% - Ênfase5 17 4" xfId="1909"/>
    <cellStyle name="40% - Ênfase5 17 4 2" xfId="6000"/>
    <cellStyle name="40% - Ênfase5 17 4 2 2" xfId="12059"/>
    <cellStyle name="40% - Ênfase5 17 4 2 2 2" xfId="24179"/>
    <cellStyle name="40% - Ênfase5 17 4 2 2 3" xfId="36268"/>
    <cellStyle name="40% - Ênfase5 17 4 2 2 4" xfId="52626"/>
    <cellStyle name="40% - Ênfase5 17 4 2 3" xfId="18119"/>
    <cellStyle name="40% - Ênfase5 17 4 2 4" xfId="30209"/>
    <cellStyle name="40% - Ênfase5 17 4 2 5" xfId="44349"/>
    <cellStyle name="40% - Ênfase5 17 4 3" xfId="8000"/>
    <cellStyle name="40% - Ênfase5 17 4 3 2" xfId="14059"/>
    <cellStyle name="40% - Ênfase5 17 4 3 2 2" xfId="26179"/>
    <cellStyle name="40% - Ênfase5 17 4 3 2 3" xfId="38268"/>
    <cellStyle name="40% - Ênfase5 17 4 3 2 4" xfId="54626"/>
    <cellStyle name="40% - Ênfase5 17 4 3 3" xfId="20119"/>
    <cellStyle name="40% - Ênfase5 17 4 3 4" xfId="32209"/>
    <cellStyle name="40% - Ênfase5 17 4 3 5" xfId="46349"/>
    <cellStyle name="40% - Ênfase5 17 4 4" xfId="10029"/>
    <cellStyle name="40% - Ênfase5 17 4 4 2" xfId="22149"/>
    <cellStyle name="40% - Ênfase5 17 4 4 2 2" xfId="50593"/>
    <cellStyle name="40% - Ênfase5 17 4 4 3" xfId="34238"/>
    <cellStyle name="40% - Ênfase5 17 4 4 4" xfId="42316"/>
    <cellStyle name="40% - Ênfase5 17 4 5" xfId="16089"/>
    <cellStyle name="40% - Ênfase5 17 4 5 2" xfId="48544"/>
    <cellStyle name="40% - Ênfase5 17 4 6" xfId="28179"/>
    <cellStyle name="40% - Ênfase5 17 4 7" xfId="40269"/>
    <cellStyle name="40% - Ênfase5 17 4 8" xfId="3967"/>
    <cellStyle name="40% - Ênfase5 17 5" xfId="4463"/>
    <cellStyle name="40% - Ênfase5 17 5 2" xfId="10523"/>
    <cellStyle name="40% - Ênfase5 17 5 2 2" xfId="22643"/>
    <cellStyle name="40% - Ênfase5 17 5 2 3" xfId="34732"/>
    <cellStyle name="40% - Ênfase5 17 5 2 4" xfId="51089"/>
    <cellStyle name="40% - Ênfase5 17 5 3" xfId="16583"/>
    <cellStyle name="40% - Ênfase5 17 5 4" xfId="28673"/>
    <cellStyle name="40% - Ênfase5 17 5 5" xfId="42812"/>
    <cellStyle name="40% - Ênfase5 17 6" xfId="6494"/>
    <cellStyle name="40% - Ênfase5 17 6 2" xfId="12553"/>
    <cellStyle name="40% - Ênfase5 17 6 2 2" xfId="24673"/>
    <cellStyle name="40% - Ênfase5 17 6 2 3" xfId="36762"/>
    <cellStyle name="40% - Ênfase5 17 6 2 4" xfId="53120"/>
    <cellStyle name="40% - Ênfase5 17 6 3" xfId="18613"/>
    <cellStyle name="40% - Ênfase5 17 6 4" xfId="30703"/>
    <cellStyle name="40% - Ênfase5 17 6 5" xfId="44843"/>
    <cellStyle name="40% - Ênfase5 17 7" xfId="8493"/>
    <cellStyle name="40% - Ênfase5 17 7 2" xfId="20613"/>
    <cellStyle name="40% - Ênfase5 17 7 2 2" xfId="49041"/>
    <cellStyle name="40% - Ênfase5 17 7 3" xfId="32702"/>
    <cellStyle name="40% - Ênfase5 17 7 4" xfId="40764"/>
    <cellStyle name="40% - Ênfase5 17 8" xfId="14553"/>
    <cellStyle name="40% - Ênfase5 17 8 2" xfId="46995"/>
    <cellStyle name="40% - Ênfase5 17 9" xfId="26673"/>
    <cellStyle name="40% - Ênfase5 18" xfId="445"/>
    <cellStyle name="40% - Ênfase5 18 10" xfId="38909"/>
    <cellStyle name="40% - Ênfase5 18 11" xfId="2562"/>
    <cellStyle name="40% - Ênfase5 18 2" xfId="1514"/>
    <cellStyle name="40% - Ênfase5 18 2 2" xfId="5611"/>
    <cellStyle name="40% - Ênfase5 18 2 2 2" xfId="11670"/>
    <cellStyle name="40% - Ênfase5 18 2 2 2 2" xfId="23790"/>
    <cellStyle name="40% - Ênfase5 18 2 2 2 3" xfId="35879"/>
    <cellStyle name="40% - Ênfase5 18 2 2 2 4" xfId="52237"/>
    <cellStyle name="40% - Ênfase5 18 2 2 3" xfId="17730"/>
    <cellStyle name="40% - Ênfase5 18 2 2 4" xfId="29820"/>
    <cellStyle name="40% - Ênfase5 18 2 2 5" xfId="43960"/>
    <cellStyle name="40% - Ênfase5 18 2 3" xfId="7634"/>
    <cellStyle name="40% - Ênfase5 18 2 3 2" xfId="13693"/>
    <cellStyle name="40% - Ênfase5 18 2 3 2 2" xfId="25813"/>
    <cellStyle name="40% - Ênfase5 18 2 3 2 3" xfId="37902"/>
    <cellStyle name="40% - Ênfase5 18 2 3 2 4" xfId="54260"/>
    <cellStyle name="40% - Ênfase5 18 2 3 3" xfId="19753"/>
    <cellStyle name="40% - Ênfase5 18 2 3 4" xfId="31843"/>
    <cellStyle name="40% - Ênfase5 18 2 3 5" xfId="45983"/>
    <cellStyle name="40% - Ênfase5 18 2 4" xfId="9640"/>
    <cellStyle name="40% - Ênfase5 18 2 4 2" xfId="21760"/>
    <cellStyle name="40% - Ênfase5 18 2 4 2 2" xfId="50203"/>
    <cellStyle name="40% - Ênfase5 18 2 4 3" xfId="33849"/>
    <cellStyle name="40% - Ênfase5 18 2 4 4" xfId="41926"/>
    <cellStyle name="40% - Ênfase5 18 2 5" xfId="15700"/>
    <cellStyle name="40% - Ênfase5 18 2 5 2" xfId="48154"/>
    <cellStyle name="40% - Ênfase5 18 2 6" xfId="27813"/>
    <cellStyle name="40% - Ênfase5 18 2 7" xfId="39903"/>
    <cellStyle name="40% - Ênfase5 18 2 8" xfId="3576"/>
    <cellStyle name="40% - Ênfase5 18 3" xfId="1003"/>
    <cellStyle name="40% - Ênfase5 18 3 2" xfId="5113"/>
    <cellStyle name="40% - Ênfase5 18 3 2 2" xfId="11172"/>
    <cellStyle name="40% - Ênfase5 18 3 2 2 2" xfId="23292"/>
    <cellStyle name="40% - Ênfase5 18 3 2 2 3" xfId="35381"/>
    <cellStyle name="40% - Ênfase5 18 3 2 2 4" xfId="51739"/>
    <cellStyle name="40% - Ênfase5 18 3 2 3" xfId="17232"/>
    <cellStyle name="40% - Ênfase5 18 3 2 4" xfId="29322"/>
    <cellStyle name="40% - Ênfase5 18 3 2 5" xfId="43462"/>
    <cellStyle name="40% - Ênfase5 18 3 3" xfId="7138"/>
    <cellStyle name="40% - Ênfase5 18 3 3 2" xfId="13197"/>
    <cellStyle name="40% - Ênfase5 18 3 3 2 2" xfId="25317"/>
    <cellStyle name="40% - Ênfase5 18 3 3 2 3" xfId="37406"/>
    <cellStyle name="40% - Ênfase5 18 3 3 2 4" xfId="53764"/>
    <cellStyle name="40% - Ênfase5 18 3 3 3" xfId="19257"/>
    <cellStyle name="40% - Ênfase5 18 3 3 4" xfId="31347"/>
    <cellStyle name="40% - Ênfase5 18 3 3 5" xfId="45487"/>
    <cellStyle name="40% - Ênfase5 18 3 4" xfId="9142"/>
    <cellStyle name="40% - Ênfase5 18 3 4 2" xfId="21262"/>
    <cellStyle name="40% - Ênfase5 18 3 4 2 2" xfId="49696"/>
    <cellStyle name="40% - Ênfase5 18 3 4 3" xfId="33351"/>
    <cellStyle name="40% - Ênfase5 18 3 4 4" xfId="41419"/>
    <cellStyle name="40% - Ênfase5 18 3 5" xfId="15202"/>
    <cellStyle name="40% - Ênfase5 18 3 5 2" xfId="47648"/>
    <cellStyle name="40% - Ênfase5 18 3 6" xfId="27317"/>
    <cellStyle name="40% - Ênfase5 18 3 7" xfId="39407"/>
    <cellStyle name="40% - Ênfase5 18 3 8" xfId="3068"/>
    <cellStyle name="40% - Ênfase5 18 4" xfId="2055"/>
    <cellStyle name="40% - Ênfase5 18 4 2" xfId="6146"/>
    <cellStyle name="40% - Ênfase5 18 4 2 2" xfId="12205"/>
    <cellStyle name="40% - Ênfase5 18 4 2 2 2" xfId="24325"/>
    <cellStyle name="40% - Ênfase5 18 4 2 2 3" xfId="36414"/>
    <cellStyle name="40% - Ênfase5 18 4 2 2 4" xfId="52772"/>
    <cellStyle name="40% - Ênfase5 18 4 2 3" xfId="18265"/>
    <cellStyle name="40% - Ênfase5 18 4 2 4" xfId="30355"/>
    <cellStyle name="40% - Ênfase5 18 4 2 5" xfId="44495"/>
    <cellStyle name="40% - Ênfase5 18 4 3" xfId="8146"/>
    <cellStyle name="40% - Ênfase5 18 4 3 2" xfId="14205"/>
    <cellStyle name="40% - Ênfase5 18 4 3 2 2" xfId="26325"/>
    <cellStyle name="40% - Ênfase5 18 4 3 2 3" xfId="38414"/>
    <cellStyle name="40% - Ênfase5 18 4 3 2 4" xfId="54772"/>
    <cellStyle name="40% - Ênfase5 18 4 3 3" xfId="20265"/>
    <cellStyle name="40% - Ênfase5 18 4 3 4" xfId="32355"/>
    <cellStyle name="40% - Ênfase5 18 4 3 5" xfId="46495"/>
    <cellStyle name="40% - Ênfase5 18 4 4" xfId="10175"/>
    <cellStyle name="40% - Ênfase5 18 4 4 2" xfId="22295"/>
    <cellStyle name="40% - Ênfase5 18 4 4 2 2" xfId="50739"/>
    <cellStyle name="40% - Ênfase5 18 4 4 3" xfId="34384"/>
    <cellStyle name="40% - Ênfase5 18 4 4 4" xfId="42462"/>
    <cellStyle name="40% - Ênfase5 18 4 5" xfId="16235"/>
    <cellStyle name="40% - Ênfase5 18 4 5 2" xfId="48690"/>
    <cellStyle name="40% - Ênfase5 18 4 6" xfId="28325"/>
    <cellStyle name="40% - Ênfase5 18 4 7" xfId="40415"/>
    <cellStyle name="40% - Ênfase5 18 4 8" xfId="4113"/>
    <cellStyle name="40% - Ênfase5 18 5" xfId="4611"/>
    <cellStyle name="40% - Ênfase5 18 5 2" xfId="10671"/>
    <cellStyle name="40% - Ênfase5 18 5 2 2" xfId="22791"/>
    <cellStyle name="40% - Ênfase5 18 5 2 3" xfId="34880"/>
    <cellStyle name="40% - Ênfase5 18 5 2 4" xfId="51237"/>
    <cellStyle name="40% - Ênfase5 18 5 3" xfId="16731"/>
    <cellStyle name="40% - Ênfase5 18 5 4" xfId="28821"/>
    <cellStyle name="40% - Ênfase5 18 5 5" xfId="42960"/>
    <cellStyle name="40% - Ênfase5 18 6" xfId="6640"/>
    <cellStyle name="40% - Ênfase5 18 6 2" xfId="12699"/>
    <cellStyle name="40% - Ênfase5 18 6 2 2" xfId="24819"/>
    <cellStyle name="40% - Ênfase5 18 6 2 3" xfId="36908"/>
    <cellStyle name="40% - Ênfase5 18 6 2 4" xfId="53266"/>
    <cellStyle name="40% - Ênfase5 18 6 3" xfId="18759"/>
    <cellStyle name="40% - Ênfase5 18 6 4" xfId="30849"/>
    <cellStyle name="40% - Ênfase5 18 6 5" xfId="44989"/>
    <cellStyle name="40% - Ênfase5 18 7" xfId="8641"/>
    <cellStyle name="40% - Ênfase5 18 7 2" xfId="20761"/>
    <cellStyle name="40% - Ênfase5 18 7 2 2" xfId="49190"/>
    <cellStyle name="40% - Ênfase5 18 7 3" xfId="32850"/>
    <cellStyle name="40% - Ênfase5 18 7 4" xfId="40913"/>
    <cellStyle name="40% - Ênfase5 18 8" xfId="14701"/>
    <cellStyle name="40% - Ênfase5 18 8 2" xfId="47143"/>
    <cellStyle name="40% - Ênfase5 18 9" xfId="26819"/>
    <cellStyle name="40% - Ênfase5 19" xfId="446"/>
    <cellStyle name="40% - Ênfase5 19 10" xfId="38910"/>
    <cellStyle name="40% - Ênfase5 19 11" xfId="2563"/>
    <cellStyle name="40% - Ênfase5 19 2" xfId="1515"/>
    <cellStyle name="40% - Ênfase5 19 2 2" xfId="5612"/>
    <cellStyle name="40% - Ênfase5 19 2 2 2" xfId="11671"/>
    <cellStyle name="40% - Ênfase5 19 2 2 2 2" xfId="23791"/>
    <cellStyle name="40% - Ênfase5 19 2 2 2 3" xfId="35880"/>
    <cellStyle name="40% - Ênfase5 19 2 2 2 4" xfId="52238"/>
    <cellStyle name="40% - Ênfase5 19 2 2 3" xfId="17731"/>
    <cellStyle name="40% - Ênfase5 19 2 2 4" xfId="29821"/>
    <cellStyle name="40% - Ênfase5 19 2 2 5" xfId="43961"/>
    <cellStyle name="40% - Ênfase5 19 2 3" xfId="7635"/>
    <cellStyle name="40% - Ênfase5 19 2 3 2" xfId="13694"/>
    <cellStyle name="40% - Ênfase5 19 2 3 2 2" xfId="25814"/>
    <cellStyle name="40% - Ênfase5 19 2 3 2 3" xfId="37903"/>
    <cellStyle name="40% - Ênfase5 19 2 3 2 4" xfId="54261"/>
    <cellStyle name="40% - Ênfase5 19 2 3 3" xfId="19754"/>
    <cellStyle name="40% - Ênfase5 19 2 3 4" xfId="31844"/>
    <cellStyle name="40% - Ênfase5 19 2 3 5" xfId="45984"/>
    <cellStyle name="40% - Ênfase5 19 2 4" xfId="9641"/>
    <cellStyle name="40% - Ênfase5 19 2 4 2" xfId="21761"/>
    <cellStyle name="40% - Ênfase5 19 2 4 2 2" xfId="50204"/>
    <cellStyle name="40% - Ênfase5 19 2 4 3" xfId="33850"/>
    <cellStyle name="40% - Ênfase5 19 2 4 4" xfId="41927"/>
    <cellStyle name="40% - Ênfase5 19 2 5" xfId="15701"/>
    <cellStyle name="40% - Ênfase5 19 2 5 2" xfId="48155"/>
    <cellStyle name="40% - Ênfase5 19 2 6" xfId="27814"/>
    <cellStyle name="40% - Ênfase5 19 2 7" xfId="39904"/>
    <cellStyle name="40% - Ênfase5 19 2 8" xfId="3577"/>
    <cellStyle name="40% - Ênfase5 19 3" xfId="1004"/>
    <cellStyle name="40% - Ênfase5 19 3 2" xfId="5114"/>
    <cellStyle name="40% - Ênfase5 19 3 2 2" xfId="11173"/>
    <cellStyle name="40% - Ênfase5 19 3 2 2 2" xfId="23293"/>
    <cellStyle name="40% - Ênfase5 19 3 2 2 3" xfId="35382"/>
    <cellStyle name="40% - Ênfase5 19 3 2 2 4" xfId="51740"/>
    <cellStyle name="40% - Ênfase5 19 3 2 3" xfId="17233"/>
    <cellStyle name="40% - Ênfase5 19 3 2 4" xfId="29323"/>
    <cellStyle name="40% - Ênfase5 19 3 2 5" xfId="43463"/>
    <cellStyle name="40% - Ênfase5 19 3 3" xfId="7139"/>
    <cellStyle name="40% - Ênfase5 19 3 3 2" xfId="13198"/>
    <cellStyle name="40% - Ênfase5 19 3 3 2 2" xfId="25318"/>
    <cellStyle name="40% - Ênfase5 19 3 3 2 3" xfId="37407"/>
    <cellStyle name="40% - Ênfase5 19 3 3 2 4" xfId="53765"/>
    <cellStyle name="40% - Ênfase5 19 3 3 3" xfId="19258"/>
    <cellStyle name="40% - Ênfase5 19 3 3 4" xfId="31348"/>
    <cellStyle name="40% - Ênfase5 19 3 3 5" xfId="45488"/>
    <cellStyle name="40% - Ênfase5 19 3 4" xfId="9143"/>
    <cellStyle name="40% - Ênfase5 19 3 4 2" xfId="21263"/>
    <cellStyle name="40% - Ênfase5 19 3 4 2 2" xfId="49697"/>
    <cellStyle name="40% - Ênfase5 19 3 4 3" xfId="33352"/>
    <cellStyle name="40% - Ênfase5 19 3 4 4" xfId="41420"/>
    <cellStyle name="40% - Ênfase5 19 3 5" xfId="15203"/>
    <cellStyle name="40% - Ênfase5 19 3 5 2" xfId="47649"/>
    <cellStyle name="40% - Ênfase5 19 3 6" xfId="27318"/>
    <cellStyle name="40% - Ênfase5 19 3 7" xfId="39408"/>
    <cellStyle name="40% - Ênfase5 19 3 8" xfId="3069"/>
    <cellStyle name="40% - Ênfase5 19 4" xfId="2056"/>
    <cellStyle name="40% - Ênfase5 19 4 2" xfId="6147"/>
    <cellStyle name="40% - Ênfase5 19 4 2 2" xfId="12206"/>
    <cellStyle name="40% - Ênfase5 19 4 2 2 2" xfId="24326"/>
    <cellStyle name="40% - Ênfase5 19 4 2 2 3" xfId="36415"/>
    <cellStyle name="40% - Ênfase5 19 4 2 2 4" xfId="52773"/>
    <cellStyle name="40% - Ênfase5 19 4 2 3" xfId="18266"/>
    <cellStyle name="40% - Ênfase5 19 4 2 4" xfId="30356"/>
    <cellStyle name="40% - Ênfase5 19 4 2 5" xfId="44496"/>
    <cellStyle name="40% - Ênfase5 19 4 3" xfId="8147"/>
    <cellStyle name="40% - Ênfase5 19 4 3 2" xfId="14206"/>
    <cellStyle name="40% - Ênfase5 19 4 3 2 2" xfId="26326"/>
    <cellStyle name="40% - Ênfase5 19 4 3 2 3" xfId="38415"/>
    <cellStyle name="40% - Ênfase5 19 4 3 2 4" xfId="54773"/>
    <cellStyle name="40% - Ênfase5 19 4 3 3" xfId="20266"/>
    <cellStyle name="40% - Ênfase5 19 4 3 4" xfId="32356"/>
    <cellStyle name="40% - Ênfase5 19 4 3 5" xfId="46496"/>
    <cellStyle name="40% - Ênfase5 19 4 4" xfId="10176"/>
    <cellStyle name="40% - Ênfase5 19 4 4 2" xfId="22296"/>
    <cellStyle name="40% - Ênfase5 19 4 4 2 2" xfId="50740"/>
    <cellStyle name="40% - Ênfase5 19 4 4 3" xfId="34385"/>
    <cellStyle name="40% - Ênfase5 19 4 4 4" xfId="42463"/>
    <cellStyle name="40% - Ênfase5 19 4 5" xfId="16236"/>
    <cellStyle name="40% - Ênfase5 19 4 5 2" xfId="48691"/>
    <cellStyle name="40% - Ênfase5 19 4 6" xfId="28326"/>
    <cellStyle name="40% - Ênfase5 19 4 7" xfId="40416"/>
    <cellStyle name="40% - Ênfase5 19 4 8" xfId="4114"/>
    <cellStyle name="40% - Ênfase5 19 5" xfId="4612"/>
    <cellStyle name="40% - Ênfase5 19 5 2" xfId="10672"/>
    <cellStyle name="40% - Ênfase5 19 5 2 2" xfId="22792"/>
    <cellStyle name="40% - Ênfase5 19 5 2 3" xfId="34881"/>
    <cellStyle name="40% - Ênfase5 19 5 2 4" xfId="51238"/>
    <cellStyle name="40% - Ênfase5 19 5 3" xfId="16732"/>
    <cellStyle name="40% - Ênfase5 19 5 4" xfId="28822"/>
    <cellStyle name="40% - Ênfase5 19 5 5" xfId="42961"/>
    <cellStyle name="40% - Ênfase5 19 6" xfId="6641"/>
    <cellStyle name="40% - Ênfase5 19 6 2" xfId="12700"/>
    <cellStyle name="40% - Ênfase5 19 6 2 2" xfId="24820"/>
    <cellStyle name="40% - Ênfase5 19 6 2 3" xfId="36909"/>
    <cellStyle name="40% - Ênfase5 19 6 2 4" xfId="53267"/>
    <cellStyle name="40% - Ênfase5 19 6 3" xfId="18760"/>
    <cellStyle name="40% - Ênfase5 19 6 4" xfId="30850"/>
    <cellStyle name="40% - Ênfase5 19 6 5" xfId="44990"/>
    <cellStyle name="40% - Ênfase5 19 7" xfId="8642"/>
    <cellStyle name="40% - Ênfase5 19 7 2" xfId="20762"/>
    <cellStyle name="40% - Ênfase5 19 7 2 2" xfId="49191"/>
    <cellStyle name="40% - Ênfase5 19 7 3" xfId="32851"/>
    <cellStyle name="40% - Ênfase5 19 7 4" xfId="40914"/>
    <cellStyle name="40% - Ênfase5 19 8" xfId="14702"/>
    <cellStyle name="40% - Ênfase5 19 8 2" xfId="47144"/>
    <cellStyle name="40% - Ênfase5 19 9" xfId="26820"/>
    <cellStyle name="40% - Ênfase5 2" xfId="192"/>
    <cellStyle name="40% - Ênfase5 2 10" xfId="26594"/>
    <cellStyle name="40% - Ênfase5 2 11" xfId="38684"/>
    <cellStyle name="40% - Ênfase5 2 12" xfId="2335"/>
    <cellStyle name="40% - Ênfase5 2 2" xfId="194"/>
    <cellStyle name="40% - Ênfase5 2 2 10" xfId="38686"/>
    <cellStyle name="40% - Ênfase5 2 2 11" xfId="2337"/>
    <cellStyle name="40% - Ênfase5 2 2 2" xfId="1289"/>
    <cellStyle name="40% - Ênfase5 2 2 2 2" xfId="5386"/>
    <cellStyle name="40% - Ênfase5 2 2 2 2 2" xfId="11445"/>
    <cellStyle name="40% - Ênfase5 2 2 2 2 2 2" xfId="23565"/>
    <cellStyle name="40% - Ênfase5 2 2 2 2 2 3" xfId="35654"/>
    <cellStyle name="40% - Ênfase5 2 2 2 2 2 4" xfId="52012"/>
    <cellStyle name="40% - Ênfase5 2 2 2 2 3" xfId="17505"/>
    <cellStyle name="40% - Ênfase5 2 2 2 2 4" xfId="29595"/>
    <cellStyle name="40% - Ênfase5 2 2 2 2 5" xfId="43735"/>
    <cellStyle name="40% - Ênfase5 2 2 2 3" xfId="7411"/>
    <cellStyle name="40% - Ênfase5 2 2 2 3 2" xfId="13470"/>
    <cellStyle name="40% - Ênfase5 2 2 2 3 2 2" xfId="25590"/>
    <cellStyle name="40% - Ênfase5 2 2 2 3 2 3" xfId="37679"/>
    <cellStyle name="40% - Ênfase5 2 2 2 3 2 4" xfId="54037"/>
    <cellStyle name="40% - Ênfase5 2 2 2 3 3" xfId="19530"/>
    <cellStyle name="40% - Ênfase5 2 2 2 3 4" xfId="31620"/>
    <cellStyle name="40% - Ênfase5 2 2 2 3 5" xfId="45760"/>
    <cellStyle name="40% - Ênfase5 2 2 2 4" xfId="9415"/>
    <cellStyle name="40% - Ênfase5 2 2 2 4 2" xfId="21535"/>
    <cellStyle name="40% - Ênfase5 2 2 2 4 2 2" xfId="49978"/>
    <cellStyle name="40% - Ênfase5 2 2 2 4 3" xfId="33624"/>
    <cellStyle name="40% - Ênfase5 2 2 2 4 4" xfId="41701"/>
    <cellStyle name="40% - Ênfase5 2 2 2 5" xfId="15475"/>
    <cellStyle name="40% - Ênfase5 2 2 2 5 2" xfId="47929"/>
    <cellStyle name="40% - Ênfase5 2 2 2 6" xfId="27590"/>
    <cellStyle name="40% - Ênfase5 2 2 2 7" xfId="39680"/>
    <cellStyle name="40% - Ênfase5 2 2 2 8" xfId="3351"/>
    <cellStyle name="40% - Ênfase5 2 2 3" xfId="780"/>
    <cellStyle name="40% - Ênfase5 2 2 3 2" xfId="4890"/>
    <cellStyle name="40% - Ênfase5 2 2 3 2 2" xfId="10949"/>
    <cellStyle name="40% - Ênfase5 2 2 3 2 2 2" xfId="23069"/>
    <cellStyle name="40% - Ênfase5 2 2 3 2 2 3" xfId="35158"/>
    <cellStyle name="40% - Ênfase5 2 2 3 2 2 4" xfId="51516"/>
    <cellStyle name="40% - Ênfase5 2 2 3 2 3" xfId="17009"/>
    <cellStyle name="40% - Ênfase5 2 2 3 2 4" xfId="29099"/>
    <cellStyle name="40% - Ênfase5 2 2 3 2 5" xfId="43239"/>
    <cellStyle name="40% - Ênfase5 2 2 3 3" xfId="6915"/>
    <cellStyle name="40% - Ênfase5 2 2 3 3 2" xfId="12974"/>
    <cellStyle name="40% - Ênfase5 2 2 3 3 2 2" xfId="25094"/>
    <cellStyle name="40% - Ênfase5 2 2 3 3 2 3" xfId="37183"/>
    <cellStyle name="40% - Ênfase5 2 2 3 3 2 4" xfId="53541"/>
    <cellStyle name="40% - Ênfase5 2 2 3 3 3" xfId="19034"/>
    <cellStyle name="40% - Ênfase5 2 2 3 3 4" xfId="31124"/>
    <cellStyle name="40% - Ênfase5 2 2 3 3 5" xfId="45264"/>
    <cellStyle name="40% - Ênfase5 2 2 3 4" xfId="8919"/>
    <cellStyle name="40% - Ênfase5 2 2 3 4 2" xfId="21039"/>
    <cellStyle name="40% - Ênfase5 2 2 3 4 2 2" xfId="49473"/>
    <cellStyle name="40% - Ênfase5 2 2 3 4 3" xfId="33128"/>
    <cellStyle name="40% - Ênfase5 2 2 3 4 4" xfId="41196"/>
    <cellStyle name="40% - Ênfase5 2 2 3 5" xfId="14979"/>
    <cellStyle name="40% - Ênfase5 2 2 3 5 2" xfId="47425"/>
    <cellStyle name="40% - Ênfase5 2 2 3 6" xfId="27094"/>
    <cellStyle name="40% - Ênfase5 2 2 3 7" xfId="39184"/>
    <cellStyle name="40% - Ênfase5 2 2 3 8" xfId="2845"/>
    <cellStyle name="40% - Ênfase5 2 2 4" xfId="1832"/>
    <cellStyle name="40% - Ênfase5 2 2 4 2" xfId="5923"/>
    <cellStyle name="40% - Ênfase5 2 2 4 2 2" xfId="11982"/>
    <cellStyle name="40% - Ênfase5 2 2 4 2 2 2" xfId="24102"/>
    <cellStyle name="40% - Ênfase5 2 2 4 2 2 3" xfId="36191"/>
    <cellStyle name="40% - Ênfase5 2 2 4 2 2 4" xfId="52549"/>
    <cellStyle name="40% - Ênfase5 2 2 4 2 3" xfId="18042"/>
    <cellStyle name="40% - Ênfase5 2 2 4 2 4" xfId="30132"/>
    <cellStyle name="40% - Ênfase5 2 2 4 2 5" xfId="44272"/>
    <cellStyle name="40% - Ênfase5 2 2 4 3" xfId="7923"/>
    <cellStyle name="40% - Ênfase5 2 2 4 3 2" xfId="13982"/>
    <cellStyle name="40% - Ênfase5 2 2 4 3 2 2" xfId="26102"/>
    <cellStyle name="40% - Ênfase5 2 2 4 3 2 3" xfId="38191"/>
    <cellStyle name="40% - Ênfase5 2 2 4 3 2 4" xfId="54549"/>
    <cellStyle name="40% - Ênfase5 2 2 4 3 3" xfId="20042"/>
    <cellStyle name="40% - Ênfase5 2 2 4 3 4" xfId="32132"/>
    <cellStyle name="40% - Ênfase5 2 2 4 3 5" xfId="46272"/>
    <cellStyle name="40% - Ênfase5 2 2 4 4" xfId="9952"/>
    <cellStyle name="40% - Ênfase5 2 2 4 4 2" xfId="22072"/>
    <cellStyle name="40% - Ênfase5 2 2 4 4 2 2" xfId="50516"/>
    <cellStyle name="40% - Ênfase5 2 2 4 4 3" xfId="34161"/>
    <cellStyle name="40% - Ênfase5 2 2 4 4 4" xfId="42239"/>
    <cellStyle name="40% - Ênfase5 2 2 4 5" xfId="16012"/>
    <cellStyle name="40% - Ênfase5 2 2 4 5 2" xfId="48467"/>
    <cellStyle name="40% - Ênfase5 2 2 4 6" xfId="28102"/>
    <cellStyle name="40% - Ênfase5 2 2 4 7" xfId="40192"/>
    <cellStyle name="40% - Ênfase5 2 2 4 8" xfId="3890"/>
    <cellStyle name="40% - Ênfase5 2 2 5" xfId="4386"/>
    <cellStyle name="40% - Ênfase5 2 2 5 2" xfId="10446"/>
    <cellStyle name="40% - Ênfase5 2 2 5 2 2" xfId="22566"/>
    <cellStyle name="40% - Ênfase5 2 2 5 2 3" xfId="34655"/>
    <cellStyle name="40% - Ênfase5 2 2 5 2 4" xfId="51012"/>
    <cellStyle name="40% - Ênfase5 2 2 5 3" xfId="16506"/>
    <cellStyle name="40% - Ênfase5 2 2 5 4" xfId="28596"/>
    <cellStyle name="40% - Ênfase5 2 2 5 5" xfId="42735"/>
    <cellStyle name="40% - Ênfase5 2 2 6" xfId="6417"/>
    <cellStyle name="40% - Ênfase5 2 2 6 2" xfId="12476"/>
    <cellStyle name="40% - Ênfase5 2 2 6 2 2" xfId="24596"/>
    <cellStyle name="40% - Ênfase5 2 2 6 2 3" xfId="36685"/>
    <cellStyle name="40% - Ênfase5 2 2 6 2 4" xfId="53043"/>
    <cellStyle name="40% - Ênfase5 2 2 6 3" xfId="18536"/>
    <cellStyle name="40% - Ênfase5 2 2 6 4" xfId="30626"/>
    <cellStyle name="40% - Ênfase5 2 2 6 5" xfId="44766"/>
    <cellStyle name="40% - Ênfase5 2 2 7" xfId="8416"/>
    <cellStyle name="40% - Ênfase5 2 2 7 2" xfId="20536"/>
    <cellStyle name="40% - Ênfase5 2 2 7 2 2" xfId="48964"/>
    <cellStyle name="40% - Ênfase5 2 2 7 3" xfId="32625"/>
    <cellStyle name="40% - Ênfase5 2 2 7 4" xfId="40687"/>
    <cellStyle name="40% - Ênfase5 2 2 8" xfId="14476"/>
    <cellStyle name="40% - Ênfase5 2 2 8 2" xfId="46918"/>
    <cellStyle name="40% - Ênfase5 2 2 9" xfId="26596"/>
    <cellStyle name="40% - Ênfase5 2 3" xfId="1287"/>
    <cellStyle name="40% - Ênfase5 2 3 2" xfId="5384"/>
    <cellStyle name="40% - Ênfase5 2 3 2 2" xfId="11443"/>
    <cellStyle name="40% - Ênfase5 2 3 2 2 2" xfId="23563"/>
    <cellStyle name="40% - Ênfase5 2 3 2 2 3" xfId="35652"/>
    <cellStyle name="40% - Ênfase5 2 3 2 2 4" xfId="52010"/>
    <cellStyle name="40% - Ênfase5 2 3 2 3" xfId="17503"/>
    <cellStyle name="40% - Ênfase5 2 3 2 4" xfId="29593"/>
    <cellStyle name="40% - Ênfase5 2 3 2 5" xfId="43733"/>
    <cellStyle name="40% - Ênfase5 2 3 3" xfId="7409"/>
    <cellStyle name="40% - Ênfase5 2 3 3 2" xfId="13468"/>
    <cellStyle name="40% - Ênfase5 2 3 3 2 2" xfId="25588"/>
    <cellStyle name="40% - Ênfase5 2 3 3 2 3" xfId="37677"/>
    <cellStyle name="40% - Ênfase5 2 3 3 2 4" xfId="54035"/>
    <cellStyle name="40% - Ênfase5 2 3 3 3" xfId="19528"/>
    <cellStyle name="40% - Ênfase5 2 3 3 4" xfId="31618"/>
    <cellStyle name="40% - Ênfase5 2 3 3 5" xfId="45758"/>
    <cellStyle name="40% - Ênfase5 2 3 4" xfId="9413"/>
    <cellStyle name="40% - Ênfase5 2 3 4 2" xfId="21533"/>
    <cellStyle name="40% - Ênfase5 2 3 4 2 2" xfId="49976"/>
    <cellStyle name="40% - Ênfase5 2 3 4 3" xfId="33622"/>
    <cellStyle name="40% - Ênfase5 2 3 4 4" xfId="41699"/>
    <cellStyle name="40% - Ênfase5 2 3 5" xfId="15473"/>
    <cellStyle name="40% - Ênfase5 2 3 5 2" xfId="47927"/>
    <cellStyle name="40% - Ênfase5 2 3 6" xfId="27588"/>
    <cellStyle name="40% - Ênfase5 2 3 7" xfId="39678"/>
    <cellStyle name="40% - Ênfase5 2 3 8" xfId="3349"/>
    <cellStyle name="40% - Ênfase5 2 4" xfId="778"/>
    <cellStyle name="40% - Ênfase5 2 4 2" xfId="4888"/>
    <cellStyle name="40% - Ênfase5 2 4 2 2" xfId="10947"/>
    <cellStyle name="40% - Ênfase5 2 4 2 2 2" xfId="23067"/>
    <cellStyle name="40% - Ênfase5 2 4 2 2 3" xfId="35156"/>
    <cellStyle name="40% - Ênfase5 2 4 2 2 4" xfId="51514"/>
    <cellStyle name="40% - Ênfase5 2 4 2 3" xfId="17007"/>
    <cellStyle name="40% - Ênfase5 2 4 2 4" xfId="29097"/>
    <cellStyle name="40% - Ênfase5 2 4 2 5" xfId="43237"/>
    <cellStyle name="40% - Ênfase5 2 4 3" xfId="6913"/>
    <cellStyle name="40% - Ênfase5 2 4 3 2" xfId="12972"/>
    <cellStyle name="40% - Ênfase5 2 4 3 2 2" xfId="25092"/>
    <cellStyle name="40% - Ênfase5 2 4 3 2 3" xfId="37181"/>
    <cellStyle name="40% - Ênfase5 2 4 3 2 4" xfId="53539"/>
    <cellStyle name="40% - Ênfase5 2 4 3 3" xfId="19032"/>
    <cellStyle name="40% - Ênfase5 2 4 3 4" xfId="31122"/>
    <cellStyle name="40% - Ênfase5 2 4 3 5" xfId="45262"/>
    <cellStyle name="40% - Ênfase5 2 4 4" xfId="8917"/>
    <cellStyle name="40% - Ênfase5 2 4 4 2" xfId="21037"/>
    <cellStyle name="40% - Ênfase5 2 4 4 2 2" xfId="49471"/>
    <cellStyle name="40% - Ênfase5 2 4 4 3" xfId="33126"/>
    <cellStyle name="40% - Ênfase5 2 4 4 4" xfId="41194"/>
    <cellStyle name="40% - Ênfase5 2 4 5" xfId="14977"/>
    <cellStyle name="40% - Ênfase5 2 4 5 2" xfId="47423"/>
    <cellStyle name="40% - Ênfase5 2 4 6" xfId="27092"/>
    <cellStyle name="40% - Ênfase5 2 4 7" xfId="39182"/>
    <cellStyle name="40% - Ênfase5 2 4 8" xfId="2843"/>
    <cellStyle name="40% - Ênfase5 2 5" xfId="1830"/>
    <cellStyle name="40% - Ênfase5 2 5 2" xfId="5921"/>
    <cellStyle name="40% - Ênfase5 2 5 2 2" xfId="11980"/>
    <cellStyle name="40% - Ênfase5 2 5 2 2 2" xfId="24100"/>
    <cellStyle name="40% - Ênfase5 2 5 2 2 3" xfId="36189"/>
    <cellStyle name="40% - Ênfase5 2 5 2 2 4" xfId="52547"/>
    <cellStyle name="40% - Ênfase5 2 5 2 3" xfId="18040"/>
    <cellStyle name="40% - Ênfase5 2 5 2 4" xfId="30130"/>
    <cellStyle name="40% - Ênfase5 2 5 2 5" xfId="44270"/>
    <cellStyle name="40% - Ênfase5 2 5 3" xfId="7921"/>
    <cellStyle name="40% - Ênfase5 2 5 3 2" xfId="13980"/>
    <cellStyle name="40% - Ênfase5 2 5 3 2 2" xfId="26100"/>
    <cellStyle name="40% - Ênfase5 2 5 3 2 3" xfId="38189"/>
    <cellStyle name="40% - Ênfase5 2 5 3 2 4" xfId="54547"/>
    <cellStyle name="40% - Ênfase5 2 5 3 3" xfId="20040"/>
    <cellStyle name="40% - Ênfase5 2 5 3 4" xfId="32130"/>
    <cellStyle name="40% - Ênfase5 2 5 3 5" xfId="46270"/>
    <cellStyle name="40% - Ênfase5 2 5 4" xfId="9950"/>
    <cellStyle name="40% - Ênfase5 2 5 4 2" xfId="22070"/>
    <cellStyle name="40% - Ênfase5 2 5 4 2 2" xfId="50514"/>
    <cellStyle name="40% - Ênfase5 2 5 4 3" xfId="34159"/>
    <cellStyle name="40% - Ênfase5 2 5 4 4" xfId="42237"/>
    <cellStyle name="40% - Ênfase5 2 5 5" xfId="16010"/>
    <cellStyle name="40% - Ênfase5 2 5 5 2" xfId="48465"/>
    <cellStyle name="40% - Ênfase5 2 5 6" xfId="28100"/>
    <cellStyle name="40% - Ênfase5 2 5 7" xfId="40190"/>
    <cellStyle name="40% - Ênfase5 2 5 8" xfId="3888"/>
    <cellStyle name="40% - Ênfase5 2 6" xfId="4384"/>
    <cellStyle name="40% - Ênfase5 2 6 2" xfId="10444"/>
    <cellStyle name="40% - Ênfase5 2 6 2 2" xfId="22564"/>
    <cellStyle name="40% - Ênfase5 2 6 2 3" xfId="34653"/>
    <cellStyle name="40% - Ênfase5 2 6 2 4" xfId="51010"/>
    <cellStyle name="40% - Ênfase5 2 6 3" xfId="16504"/>
    <cellStyle name="40% - Ênfase5 2 6 4" xfId="28594"/>
    <cellStyle name="40% - Ênfase5 2 6 5" xfId="42733"/>
    <cellStyle name="40% - Ênfase5 2 7" xfId="6415"/>
    <cellStyle name="40% - Ênfase5 2 7 2" xfId="12474"/>
    <cellStyle name="40% - Ênfase5 2 7 2 2" xfId="24594"/>
    <cellStyle name="40% - Ênfase5 2 7 2 3" xfId="36683"/>
    <cellStyle name="40% - Ênfase5 2 7 2 4" xfId="53041"/>
    <cellStyle name="40% - Ênfase5 2 7 3" xfId="18534"/>
    <cellStyle name="40% - Ênfase5 2 7 4" xfId="30624"/>
    <cellStyle name="40% - Ênfase5 2 7 5" xfId="44764"/>
    <cellStyle name="40% - Ênfase5 2 8" xfId="8414"/>
    <cellStyle name="40% - Ênfase5 2 8 2" xfId="20534"/>
    <cellStyle name="40% - Ênfase5 2 8 2 2" xfId="48962"/>
    <cellStyle name="40% - Ênfase5 2 8 3" xfId="32623"/>
    <cellStyle name="40% - Ênfase5 2 8 4" xfId="40685"/>
    <cellStyle name="40% - Ênfase5 2 9" xfId="14474"/>
    <cellStyle name="40% - Ênfase5 2 9 2" xfId="46916"/>
    <cellStyle name="40% - Ênfase5 20" xfId="439"/>
    <cellStyle name="40% - Ênfase5 20 10" xfId="38904"/>
    <cellStyle name="40% - Ênfase5 20 11" xfId="2556"/>
    <cellStyle name="40% - Ênfase5 20 2" xfId="1508"/>
    <cellStyle name="40% - Ênfase5 20 2 2" xfId="5605"/>
    <cellStyle name="40% - Ênfase5 20 2 2 2" xfId="11664"/>
    <cellStyle name="40% - Ênfase5 20 2 2 2 2" xfId="23784"/>
    <cellStyle name="40% - Ênfase5 20 2 2 2 3" xfId="35873"/>
    <cellStyle name="40% - Ênfase5 20 2 2 2 4" xfId="52231"/>
    <cellStyle name="40% - Ênfase5 20 2 2 3" xfId="17724"/>
    <cellStyle name="40% - Ênfase5 20 2 2 4" xfId="29814"/>
    <cellStyle name="40% - Ênfase5 20 2 2 5" xfId="43954"/>
    <cellStyle name="40% - Ênfase5 20 2 3" xfId="7629"/>
    <cellStyle name="40% - Ênfase5 20 2 3 2" xfId="13688"/>
    <cellStyle name="40% - Ênfase5 20 2 3 2 2" xfId="25808"/>
    <cellStyle name="40% - Ênfase5 20 2 3 2 3" xfId="37897"/>
    <cellStyle name="40% - Ênfase5 20 2 3 2 4" xfId="54255"/>
    <cellStyle name="40% - Ênfase5 20 2 3 3" xfId="19748"/>
    <cellStyle name="40% - Ênfase5 20 2 3 4" xfId="31838"/>
    <cellStyle name="40% - Ênfase5 20 2 3 5" xfId="45978"/>
    <cellStyle name="40% - Ênfase5 20 2 4" xfId="9634"/>
    <cellStyle name="40% - Ênfase5 20 2 4 2" xfId="21754"/>
    <cellStyle name="40% - Ênfase5 20 2 4 2 2" xfId="50197"/>
    <cellStyle name="40% - Ênfase5 20 2 4 3" xfId="33843"/>
    <cellStyle name="40% - Ênfase5 20 2 4 4" xfId="41920"/>
    <cellStyle name="40% - Ênfase5 20 2 5" xfId="15694"/>
    <cellStyle name="40% - Ênfase5 20 2 5 2" xfId="48148"/>
    <cellStyle name="40% - Ênfase5 20 2 6" xfId="27808"/>
    <cellStyle name="40% - Ênfase5 20 2 7" xfId="39898"/>
    <cellStyle name="40% - Ênfase5 20 2 8" xfId="3570"/>
    <cellStyle name="40% - Ênfase5 20 3" xfId="998"/>
    <cellStyle name="40% - Ênfase5 20 3 2" xfId="5108"/>
    <cellStyle name="40% - Ênfase5 20 3 2 2" xfId="11167"/>
    <cellStyle name="40% - Ênfase5 20 3 2 2 2" xfId="23287"/>
    <cellStyle name="40% - Ênfase5 20 3 2 2 3" xfId="35376"/>
    <cellStyle name="40% - Ênfase5 20 3 2 2 4" xfId="51734"/>
    <cellStyle name="40% - Ênfase5 20 3 2 3" xfId="17227"/>
    <cellStyle name="40% - Ênfase5 20 3 2 4" xfId="29317"/>
    <cellStyle name="40% - Ênfase5 20 3 2 5" xfId="43457"/>
    <cellStyle name="40% - Ênfase5 20 3 3" xfId="7133"/>
    <cellStyle name="40% - Ênfase5 20 3 3 2" xfId="13192"/>
    <cellStyle name="40% - Ênfase5 20 3 3 2 2" xfId="25312"/>
    <cellStyle name="40% - Ênfase5 20 3 3 2 3" xfId="37401"/>
    <cellStyle name="40% - Ênfase5 20 3 3 2 4" xfId="53759"/>
    <cellStyle name="40% - Ênfase5 20 3 3 3" xfId="19252"/>
    <cellStyle name="40% - Ênfase5 20 3 3 4" xfId="31342"/>
    <cellStyle name="40% - Ênfase5 20 3 3 5" xfId="45482"/>
    <cellStyle name="40% - Ênfase5 20 3 4" xfId="9137"/>
    <cellStyle name="40% - Ênfase5 20 3 4 2" xfId="21257"/>
    <cellStyle name="40% - Ênfase5 20 3 4 2 2" xfId="49691"/>
    <cellStyle name="40% - Ênfase5 20 3 4 3" xfId="33346"/>
    <cellStyle name="40% - Ênfase5 20 3 4 4" xfId="41414"/>
    <cellStyle name="40% - Ênfase5 20 3 5" xfId="15197"/>
    <cellStyle name="40% - Ênfase5 20 3 5 2" xfId="47643"/>
    <cellStyle name="40% - Ênfase5 20 3 6" xfId="27312"/>
    <cellStyle name="40% - Ênfase5 20 3 7" xfId="39402"/>
    <cellStyle name="40% - Ênfase5 20 3 8" xfId="3063"/>
    <cellStyle name="40% - Ênfase5 20 4" xfId="2050"/>
    <cellStyle name="40% - Ênfase5 20 4 2" xfId="6141"/>
    <cellStyle name="40% - Ênfase5 20 4 2 2" xfId="12200"/>
    <cellStyle name="40% - Ênfase5 20 4 2 2 2" xfId="24320"/>
    <cellStyle name="40% - Ênfase5 20 4 2 2 3" xfId="36409"/>
    <cellStyle name="40% - Ênfase5 20 4 2 2 4" xfId="52767"/>
    <cellStyle name="40% - Ênfase5 20 4 2 3" xfId="18260"/>
    <cellStyle name="40% - Ênfase5 20 4 2 4" xfId="30350"/>
    <cellStyle name="40% - Ênfase5 20 4 2 5" xfId="44490"/>
    <cellStyle name="40% - Ênfase5 20 4 3" xfId="8141"/>
    <cellStyle name="40% - Ênfase5 20 4 3 2" xfId="14200"/>
    <cellStyle name="40% - Ênfase5 20 4 3 2 2" xfId="26320"/>
    <cellStyle name="40% - Ênfase5 20 4 3 2 3" xfId="38409"/>
    <cellStyle name="40% - Ênfase5 20 4 3 2 4" xfId="54767"/>
    <cellStyle name="40% - Ênfase5 20 4 3 3" xfId="20260"/>
    <cellStyle name="40% - Ênfase5 20 4 3 4" xfId="32350"/>
    <cellStyle name="40% - Ênfase5 20 4 3 5" xfId="46490"/>
    <cellStyle name="40% - Ênfase5 20 4 4" xfId="10170"/>
    <cellStyle name="40% - Ênfase5 20 4 4 2" xfId="22290"/>
    <cellStyle name="40% - Ênfase5 20 4 4 2 2" xfId="50734"/>
    <cellStyle name="40% - Ênfase5 20 4 4 3" xfId="34379"/>
    <cellStyle name="40% - Ênfase5 20 4 4 4" xfId="42457"/>
    <cellStyle name="40% - Ênfase5 20 4 5" xfId="16230"/>
    <cellStyle name="40% - Ênfase5 20 4 5 2" xfId="48685"/>
    <cellStyle name="40% - Ênfase5 20 4 6" xfId="28320"/>
    <cellStyle name="40% - Ênfase5 20 4 7" xfId="40410"/>
    <cellStyle name="40% - Ênfase5 20 4 8" xfId="4108"/>
    <cellStyle name="40% - Ênfase5 20 5" xfId="4605"/>
    <cellStyle name="40% - Ênfase5 20 5 2" xfId="10665"/>
    <cellStyle name="40% - Ênfase5 20 5 2 2" xfId="22785"/>
    <cellStyle name="40% - Ênfase5 20 5 2 3" xfId="34874"/>
    <cellStyle name="40% - Ênfase5 20 5 2 4" xfId="51231"/>
    <cellStyle name="40% - Ênfase5 20 5 3" xfId="16725"/>
    <cellStyle name="40% - Ênfase5 20 5 4" xfId="28815"/>
    <cellStyle name="40% - Ênfase5 20 5 5" xfId="42954"/>
    <cellStyle name="40% - Ênfase5 20 6" xfId="6635"/>
    <cellStyle name="40% - Ênfase5 20 6 2" xfId="12694"/>
    <cellStyle name="40% - Ênfase5 20 6 2 2" xfId="24814"/>
    <cellStyle name="40% - Ênfase5 20 6 2 3" xfId="36903"/>
    <cellStyle name="40% - Ênfase5 20 6 2 4" xfId="53261"/>
    <cellStyle name="40% - Ênfase5 20 6 3" xfId="18754"/>
    <cellStyle name="40% - Ênfase5 20 6 4" xfId="30844"/>
    <cellStyle name="40% - Ênfase5 20 6 5" xfId="44984"/>
    <cellStyle name="40% - Ênfase5 20 7" xfId="8635"/>
    <cellStyle name="40% - Ênfase5 20 7 2" xfId="20755"/>
    <cellStyle name="40% - Ênfase5 20 7 2 2" xfId="49184"/>
    <cellStyle name="40% - Ênfase5 20 7 3" xfId="32844"/>
    <cellStyle name="40% - Ênfase5 20 7 4" xfId="40907"/>
    <cellStyle name="40% - Ênfase5 20 8" xfId="14695"/>
    <cellStyle name="40% - Ênfase5 20 8 2" xfId="47137"/>
    <cellStyle name="40% - Ênfase5 20 9" xfId="26814"/>
    <cellStyle name="40% - Ênfase5 21" xfId="444"/>
    <cellStyle name="40% - Ênfase5 21 10" xfId="38908"/>
    <cellStyle name="40% - Ênfase5 21 11" xfId="2561"/>
    <cellStyle name="40% - Ênfase5 21 2" xfId="1513"/>
    <cellStyle name="40% - Ênfase5 21 2 2" xfId="5610"/>
    <cellStyle name="40% - Ênfase5 21 2 2 2" xfId="11669"/>
    <cellStyle name="40% - Ênfase5 21 2 2 2 2" xfId="23789"/>
    <cellStyle name="40% - Ênfase5 21 2 2 2 3" xfId="35878"/>
    <cellStyle name="40% - Ênfase5 21 2 2 2 4" xfId="52236"/>
    <cellStyle name="40% - Ênfase5 21 2 2 3" xfId="17729"/>
    <cellStyle name="40% - Ênfase5 21 2 2 4" xfId="29819"/>
    <cellStyle name="40% - Ênfase5 21 2 2 5" xfId="43959"/>
    <cellStyle name="40% - Ênfase5 21 2 3" xfId="7633"/>
    <cellStyle name="40% - Ênfase5 21 2 3 2" xfId="13692"/>
    <cellStyle name="40% - Ênfase5 21 2 3 2 2" xfId="25812"/>
    <cellStyle name="40% - Ênfase5 21 2 3 2 3" xfId="37901"/>
    <cellStyle name="40% - Ênfase5 21 2 3 2 4" xfId="54259"/>
    <cellStyle name="40% - Ênfase5 21 2 3 3" xfId="19752"/>
    <cellStyle name="40% - Ênfase5 21 2 3 4" xfId="31842"/>
    <cellStyle name="40% - Ênfase5 21 2 3 5" xfId="45982"/>
    <cellStyle name="40% - Ênfase5 21 2 4" xfId="9639"/>
    <cellStyle name="40% - Ênfase5 21 2 4 2" xfId="21759"/>
    <cellStyle name="40% - Ênfase5 21 2 4 2 2" xfId="50202"/>
    <cellStyle name="40% - Ênfase5 21 2 4 3" xfId="33848"/>
    <cellStyle name="40% - Ênfase5 21 2 4 4" xfId="41925"/>
    <cellStyle name="40% - Ênfase5 21 2 5" xfId="15699"/>
    <cellStyle name="40% - Ênfase5 21 2 5 2" xfId="48153"/>
    <cellStyle name="40% - Ênfase5 21 2 6" xfId="27812"/>
    <cellStyle name="40% - Ênfase5 21 2 7" xfId="39902"/>
    <cellStyle name="40% - Ênfase5 21 2 8" xfId="3575"/>
    <cellStyle name="40% - Ênfase5 21 3" xfId="1002"/>
    <cellStyle name="40% - Ênfase5 21 3 2" xfId="5112"/>
    <cellStyle name="40% - Ênfase5 21 3 2 2" xfId="11171"/>
    <cellStyle name="40% - Ênfase5 21 3 2 2 2" xfId="23291"/>
    <cellStyle name="40% - Ênfase5 21 3 2 2 3" xfId="35380"/>
    <cellStyle name="40% - Ênfase5 21 3 2 2 4" xfId="51738"/>
    <cellStyle name="40% - Ênfase5 21 3 2 3" xfId="17231"/>
    <cellStyle name="40% - Ênfase5 21 3 2 4" xfId="29321"/>
    <cellStyle name="40% - Ênfase5 21 3 2 5" xfId="43461"/>
    <cellStyle name="40% - Ênfase5 21 3 3" xfId="7137"/>
    <cellStyle name="40% - Ênfase5 21 3 3 2" xfId="13196"/>
    <cellStyle name="40% - Ênfase5 21 3 3 2 2" xfId="25316"/>
    <cellStyle name="40% - Ênfase5 21 3 3 2 3" xfId="37405"/>
    <cellStyle name="40% - Ênfase5 21 3 3 2 4" xfId="53763"/>
    <cellStyle name="40% - Ênfase5 21 3 3 3" xfId="19256"/>
    <cellStyle name="40% - Ênfase5 21 3 3 4" xfId="31346"/>
    <cellStyle name="40% - Ênfase5 21 3 3 5" xfId="45486"/>
    <cellStyle name="40% - Ênfase5 21 3 4" xfId="9141"/>
    <cellStyle name="40% - Ênfase5 21 3 4 2" xfId="21261"/>
    <cellStyle name="40% - Ênfase5 21 3 4 2 2" xfId="49695"/>
    <cellStyle name="40% - Ênfase5 21 3 4 3" xfId="33350"/>
    <cellStyle name="40% - Ênfase5 21 3 4 4" xfId="41418"/>
    <cellStyle name="40% - Ênfase5 21 3 5" xfId="15201"/>
    <cellStyle name="40% - Ênfase5 21 3 5 2" xfId="47647"/>
    <cellStyle name="40% - Ênfase5 21 3 6" xfId="27316"/>
    <cellStyle name="40% - Ênfase5 21 3 7" xfId="39406"/>
    <cellStyle name="40% - Ênfase5 21 3 8" xfId="3067"/>
    <cellStyle name="40% - Ênfase5 21 4" xfId="2054"/>
    <cellStyle name="40% - Ênfase5 21 4 2" xfId="6145"/>
    <cellStyle name="40% - Ênfase5 21 4 2 2" xfId="12204"/>
    <cellStyle name="40% - Ênfase5 21 4 2 2 2" xfId="24324"/>
    <cellStyle name="40% - Ênfase5 21 4 2 2 3" xfId="36413"/>
    <cellStyle name="40% - Ênfase5 21 4 2 2 4" xfId="52771"/>
    <cellStyle name="40% - Ênfase5 21 4 2 3" xfId="18264"/>
    <cellStyle name="40% - Ênfase5 21 4 2 4" xfId="30354"/>
    <cellStyle name="40% - Ênfase5 21 4 2 5" xfId="44494"/>
    <cellStyle name="40% - Ênfase5 21 4 3" xfId="8145"/>
    <cellStyle name="40% - Ênfase5 21 4 3 2" xfId="14204"/>
    <cellStyle name="40% - Ênfase5 21 4 3 2 2" xfId="26324"/>
    <cellStyle name="40% - Ênfase5 21 4 3 2 3" xfId="38413"/>
    <cellStyle name="40% - Ênfase5 21 4 3 2 4" xfId="54771"/>
    <cellStyle name="40% - Ênfase5 21 4 3 3" xfId="20264"/>
    <cellStyle name="40% - Ênfase5 21 4 3 4" xfId="32354"/>
    <cellStyle name="40% - Ênfase5 21 4 3 5" xfId="46494"/>
    <cellStyle name="40% - Ênfase5 21 4 4" xfId="10174"/>
    <cellStyle name="40% - Ênfase5 21 4 4 2" xfId="22294"/>
    <cellStyle name="40% - Ênfase5 21 4 4 2 2" xfId="50738"/>
    <cellStyle name="40% - Ênfase5 21 4 4 3" xfId="34383"/>
    <cellStyle name="40% - Ênfase5 21 4 4 4" xfId="42461"/>
    <cellStyle name="40% - Ênfase5 21 4 5" xfId="16234"/>
    <cellStyle name="40% - Ênfase5 21 4 5 2" xfId="48689"/>
    <cellStyle name="40% - Ênfase5 21 4 6" xfId="28324"/>
    <cellStyle name="40% - Ênfase5 21 4 7" xfId="40414"/>
    <cellStyle name="40% - Ênfase5 21 4 8" xfId="4112"/>
    <cellStyle name="40% - Ênfase5 21 5" xfId="4610"/>
    <cellStyle name="40% - Ênfase5 21 5 2" xfId="10670"/>
    <cellStyle name="40% - Ênfase5 21 5 2 2" xfId="22790"/>
    <cellStyle name="40% - Ênfase5 21 5 2 3" xfId="34879"/>
    <cellStyle name="40% - Ênfase5 21 5 2 4" xfId="51236"/>
    <cellStyle name="40% - Ênfase5 21 5 3" xfId="16730"/>
    <cellStyle name="40% - Ênfase5 21 5 4" xfId="28820"/>
    <cellStyle name="40% - Ênfase5 21 5 5" xfId="42959"/>
    <cellStyle name="40% - Ênfase5 21 6" xfId="6639"/>
    <cellStyle name="40% - Ênfase5 21 6 2" xfId="12698"/>
    <cellStyle name="40% - Ênfase5 21 6 2 2" xfId="24818"/>
    <cellStyle name="40% - Ênfase5 21 6 2 3" xfId="36907"/>
    <cellStyle name="40% - Ênfase5 21 6 2 4" xfId="53265"/>
    <cellStyle name="40% - Ênfase5 21 6 3" xfId="18758"/>
    <cellStyle name="40% - Ênfase5 21 6 4" xfId="30848"/>
    <cellStyle name="40% - Ênfase5 21 6 5" xfId="44988"/>
    <cellStyle name="40% - Ênfase5 21 7" xfId="8640"/>
    <cellStyle name="40% - Ênfase5 21 7 2" xfId="20760"/>
    <cellStyle name="40% - Ênfase5 21 7 2 2" xfId="49189"/>
    <cellStyle name="40% - Ênfase5 21 7 3" xfId="32849"/>
    <cellStyle name="40% - Ênfase5 21 7 4" xfId="40912"/>
    <cellStyle name="40% - Ênfase5 21 8" xfId="14700"/>
    <cellStyle name="40% - Ênfase5 21 8 2" xfId="47142"/>
    <cellStyle name="40% - Ênfase5 21 9" xfId="26818"/>
    <cellStyle name="40% - Ênfase5 22" xfId="277"/>
    <cellStyle name="40% - Ênfase5 3" xfId="142"/>
    <cellStyle name="40% - Ênfase5 3 10" xfId="26546"/>
    <cellStyle name="40% - Ênfase5 3 11" xfId="38636"/>
    <cellStyle name="40% - Ênfase5 3 12" xfId="2286"/>
    <cellStyle name="40% - Ênfase5 3 2" xfId="98"/>
    <cellStyle name="40% - Ênfase5 3 2 10" xfId="38594"/>
    <cellStyle name="40% - Ênfase5 3 2 11" xfId="2244"/>
    <cellStyle name="40% - Ênfase5 3 2 2" xfId="1196"/>
    <cellStyle name="40% - Ênfase5 3 2 2 2" xfId="5294"/>
    <cellStyle name="40% - Ênfase5 3 2 2 2 2" xfId="11353"/>
    <cellStyle name="40% - Ênfase5 3 2 2 2 2 2" xfId="23473"/>
    <cellStyle name="40% - Ênfase5 3 2 2 2 2 3" xfId="35562"/>
    <cellStyle name="40% - Ênfase5 3 2 2 2 2 4" xfId="51920"/>
    <cellStyle name="40% - Ênfase5 3 2 2 2 3" xfId="17413"/>
    <cellStyle name="40% - Ênfase5 3 2 2 2 4" xfId="29503"/>
    <cellStyle name="40% - Ênfase5 3 2 2 2 5" xfId="43643"/>
    <cellStyle name="40% - Ênfase5 3 2 2 3" xfId="7319"/>
    <cellStyle name="40% - Ênfase5 3 2 2 3 2" xfId="13378"/>
    <cellStyle name="40% - Ênfase5 3 2 2 3 2 2" xfId="25498"/>
    <cellStyle name="40% - Ênfase5 3 2 2 3 2 3" xfId="37587"/>
    <cellStyle name="40% - Ênfase5 3 2 2 3 2 4" xfId="53945"/>
    <cellStyle name="40% - Ênfase5 3 2 2 3 3" xfId="19438"/>
    <cellStyle name="40% - Ênfase5 3 2 2 3 4" xfId="31528"/>
    <cellStyle name="40% - Ênfase5 3 2 2 3 5" xfId="45668"/>
    <cellStyle name="40% - Ênfase5 3 2 2 4" xfId="9323"/>
    <cellStyle name="40% - Ênfase5 3 2 2 4 2" xfId="21443"/>
    <cellStyle name="40% - Ênfase5 3 2 2 4 2 2" xfId="49885"/>
    <cellStyle name="40% - Ênfase5 3 2 2 4 3" xfId="33532"/>
    <cellStyle name="40% - Ênfase5 3 2 2 4 4" xfId="41608"/>
    <cellStyle name="40% - Ênfase5 3 2 2 5" xfId="15383"/>
    <cellStyle name="40% - Ênfase5 3 2 2 5 2" xfId="47836"/>
    <cellStyle name="40% - Ênfase5 3 2 2 6" xfId="27498"/>
    <cellStyle name="40% - Ênfase5 3 2 2 7" xfId="39588"/>
    <cellStyle name="40% - Ênfase5 3 2 2 8" xfId="3258"/>
    <cellStyle name="40% - Ênfase5 3 2 3" xfId="686"/>
    <cellStyle name="40% - Ênfase5 3 2 3 2" xfId="4798"/>
    <cellStyle name="40% - Ênfase5 3 2 3 2 2" xfId="10857"/>
    <cellStyle name="40% - Ênfase5 3 2 3 2 2 2" xfId="22977"/>
    <cellStyle name="40% - Ênfase5 3 2 3 2 2 3" xfId="35066"/>
    <cellStyle name="40% - Ênfase5 3 2 3 2 2 4" xfId="51424"/>
    <cellStyle name="40% - Ênfase5 3 2 3 2 3" xfId="16917"/>
    <cellStyle name="40% - Ênfase5 3 2 3 2 4" xfId="29007"/>
    <cellStyle name="40% - Ênfase5 3 2 3 2 5" xfId="43147"/>
    <cellStyle name="40% - Ênfase5 3 2 3 3" xfId="6823"/>
    <cellStyle name="40% - Ênfase5 3 2 3 3 2" xfId="12882"/>
    <cellStyle name="40% - Ênfase5 3 2 3 3 2 2" xfId="25002"/>
    <cellStyle name="40% - Ênfase5 3 2 3 3 2 3" xfId="37091"/>
    <cellStyle name="40% - Ênfase5 3 2 3 3 2 4" xfId="53449"/>
    <cellStyle name="40% - Ênfase5 3 2 3 3 3" xfId="18942"/>
    <cellStyle name="40% - Ênfase5 3 2 3 3 4" xfId="31032"/>
    <cellStyle name="40% - Ênfase5 3 2 3 3 5" xfId="45172"/>
    <cellStyle name="40% - Ênfase5 3 2 3 4" xfId="8827"/>
    <cellStyle name="40% - Ênfase5 3 2 3 4 2" xfId="20947"/>
    <cellStyle name="40% - Ênfase5 3 2 3 4 2 2" xfId="49379"/>
    <cellStyle name="40% - Ênfase5 3 2 3 4 3" xfId="33036"/>
    <cellStyle name="40% - Ênfase5 3 2 3 4 4" xfId="41102"/>
    <cellStyle name="40% - Ênfase5 3 2 3 5" xfId="14887"/>
    <cellStyle name="40% - Ênfase5 3 2 3 5 2" xfId="47331"/>
    <cellStyle name="40% - Ênfase5 3 2 3 6" xfId="27002"/>
    <cellStyle name="40% - Ênfase5 3 2 3 7" xfId="39092"/>
    <cellStyle name="40% - Ênfase5 3 2 3 8" xfId="2751"/>
    <cellStyle name="40% - Ênfase5 3 2 4" xfId="1739"/>
    <cellStyle name="40% - Ênfase5 3 2 4 2" xfId="5831"/>
    <cellStyle name="40% - Ênfase5 3 2 4 2 2" xfId="11890"/>
    <cellStyle name="40% - Ênfase5 3 2 4 2 2 2" xfId="24010"/>
    <cellStyle name="40% - Ênfase5 3 2 4 2 2 3" xfId="36099"/>
    <cellStyle name="40% - Ênfase5 3 2 4 2 2 4" xfId="52457"/>
    <cellStyle name="40% - Ênfase5 3 2 4 2 3" xfId="17950"/>
    <cellStyle name="40% - Ênfase5 3 2 4 2 4" xfId="30040"/>
    <cellStyle name="40% - Ênfase5 3 2 4 2 5" xfId="44180"/>
    <cellStyle name="40% - Ênfase5 3 2 4 3" xfId="7831"/>
    <cellStyle name="40% - Ênfase5 3 2 4 3 2" xfId="13890"/>
    <cellStyle name="40% - Ênfase5 3 2 4 3 2 2" xfId="26010"/>
    <cellStyle name="40% - Ênfase5 3 2 4 3 2 3" xfId="38099"/>
    <cellStyle name="40% - Ênfase5 3 2 4 3 2 4" xfId="54457"/>
    <cellStyle name="40% - Ênfase5 3 2 4 3 3" xfId="19950"/>
    <cellStyle name="40% - Ênfase5 3 2 4 3 4" xfId="32040"/>
    <cellStyle name="40% - Ênfase5 3 2 4 3 5" xfId="46180"/>
    <cellStyle name="40% - Ênfase5 3 2 4 4" xfId="9860"/>
    <cellStyle name="40% - Ênfase5 3 2 4 4 2" xfId="21980"/>
    <cellStyle name="40% - Ênfase5 3 2 4 4 2 2" xfId="50423"/>
    <cellStyle name="40% - Ênfase5 3 2 4 4 3" xfId="34069"/>
    <cellStyle name="40% - Ênfase5 3 2 4 4 4" xfId="42146"/>
    <cellStyle name="40% - Ênfase5 3 2 4 5" xfId="15920"/>
    <cellStyle name="40% - Ênfase5 3 2 4 5 2" xfId="48374"/>
    <cellStyle name="40% - Ênfase5 3 2 4 6" xfId="28010"/>
    <cellStyle name="40% - Ênfase5 3 2 4 7" xfId="40100"/>
    <cellStyle name="40% - Ênfase5 3 2 4 8" xfId="3797"/>
    <cellStyle name="40% - Ênfase5 3 2 5" xfId="4294"/>
    <cellStyle name="40% - Ênfase5 3 2 5 2" xfId="10354"/>
    <cellStyle name="40% - Ênfase5 3 2 5 2 2" xfId="22474"/>
    <cellStyle name="40% - Ênfase5 3 2 5 2 3" xfId="34563"/>
    <cellStyle name="40% - Ênfase5 3 2 5 2 4" xfId="50920"/>
    <cellStyle name="40% - Ênfase5 3 2 5 3" xfId="16414"/>
    <cellStyle name="40% - Ênfase5 3 2 5 4" xfId="28504"/>
    <cellStyle name="40% - Ênfase5 3 2 5 5" xfId="42643"/>
    <cellStyle name="40% - Ênfase5 3 2 6" xfId="6325"/>
    <cellStyle name="40% - Ênfase5 3 2 6 2" xfId="12384"/>
    <cellStyle name="40% - Ênfase5 3 2 6 2 2" xfId="24504"/>
    <cellStyle name="40% - Ênfase5 3 2 6 2 3" xfId="36593"/>
    <cellStyle name="40% - Ênfase5 3 2 6 2 4" xfId="52951"/>
    <cellStyle name="40% - Ênfase5 3 2 6 3" xfId="18444"/>
    <cellStyle name="40% - Ênfase5 3 2 6 4" xfId="30534"/>
    <cellStyle name="40% - Ênfase5 3 2 6 5" xfId="44674"/>
    <cellStyle name="40% - Ênfase5 3 2 7" xfId="8324"/>
    <cellStyle name="40% - Ênfase5 3 2 7 2" xfId="20444"/>
    <cellStyle name="40% - Ênfase5 3 2 7 2 2" xfId="48871"/>
    <cellStyle name="40% - Ênfase5 3 2 7 3" xfId="32533"/>
    <cellStyle name="40% - Ênfase5 3 2 7 4" xfId="40594"/>
    <cellStyle name="40% - Ênfase5 3 2 8" xfId="14384"/>
    <cellStyle name="40% - Ênfase5 3 2 8 2" xfId="46825"/>
    <cellStyle name="40% - Ênfase5 3 2 9" xfId="26504"/>
    <cellStyle name="40% - Ênfase5 3 3" xfId="1238"/>
    <cellStyle name="40% - Ênfase5 3 3 2" xfId="5336"/>
    <cellStyle name="40% - Ênfase5 3 3 2 2" xfId="11395"/>
    <cellStyle name="40% - Ênfase5 3 3 2 2 2" xfId="23515"/>
    <cellStyle name="40% - Ênfase5 3 3 2 2 3" xfId="35604"/>
    <cellStyle name="40% - Ênfase5 3 3 2 2 4" xfId="51962"/>
    <cellStyle name="40% - Ênfase5 3 3 2 3" xfId="17455"/>
    <cellStyle name="40% - Ênfase5 3 3 2 4" xfId="29545"/>
    <cellStyle name="40% - Ênfase5 3 3 2 5" xfId="43685"/>
    <cellStyle name="40% - Ênfase5 3 3 3" xfId="7361"/>
    <cellStyle name="40% - Ênfase5 3 3 3 2" xfId="13420"/>
    <cellStyle name="40% - Ênfase5 3 3 3 2 2" xfId="25540"/>
    <cellStyle name="40% - Ênfase5 3 3 3 2 3" xfId="37629"/>
    <cellStyle name="40% - Ênfase5 3 3 3 2 4" xfId="53987"/>
    <cellStyle name="40% - Ênfase5 3 3 3 3" xfId="19480"/>
    <cellStyle name="40% - Ênfase5 3 3 3 4" xfId="31570"/>
    <cellStyle name="40% - Ênfase5 3 3 3 5" xfId="45710"/>
    <cellStyle name="40% - Ênfase5 3 3 4" xfId="9365"/>
    <cellStyle name="40% - Ênfase5 3 3 4 2" xfId="21485"/>
    <cellStyle name="40% - Ênfase5 3 3 4 2 2" xfId="49927"/>
    <cellStyle name="40% - Ênfase5 3 3 4 3" xfId="33574"/>
    <cellStyle name="40% - Ênfase5 3 3 4 4" xfId="41650"/>
    <cellStyle name="40% - Ênfase5 3 3 5" xfId="15425"/>
    <cellStyle name="40% - Ênfase5 3 3 5 2" xfId="47878"/>
    <cellStyle name="40% - Ênfase5 3 3 6" xfId="27540"/>
    <cellStyle name="40% - Ênfase5 3 3 7" xfId="39630"/>
    <cellStyle name="40% - Ênfase5 3 3 8" xfId="3300"/>
    <cellStyle name="40% - Ênfase5 3 4" xfId="729"/>
    <cellStyle name="40% - Ênfase5 3 4 2" xfId="4840"/>
    <cellStyle name="40% - Ênfase5 3 4 2 2" xfId="10899"/>
    <cellStyle name="40% - Ênfase5 3 4 2 2 2" xfId="23019"/>
    <cellStyle name="40% - Ênfase5 3 4 2 2 3" xfId="35108"/>
    <cellStyle name="40% - Ênfase5 3 4 2 2 4" xfId="51466"/>
    <cellStyle name="40% - Ênfase5 3 4 2 3" xfId="16959"/>
    <cellStyle name="40% - Ênfase5 3 4 2 4" xfId="29049"/>
    <cellStyle name="40% - Ênfase5 3 4 2 5" xfId="43189"/>
    <cellStyle name="40% - Ênfase5 3 4 3" xfId="6865"/>
    <cellStyle name="40% - Ênfase5 3 4 3 2" xfId="12924"/>
    <cellStyle name="40% - Ênfase5 3 4 3 2 2" xfId="25044"/>
    <cellStyle name="40% - Ênfase5 3 4 3 2 3" xfId="37133"/>
    <cellStyle name="40% - Ênfase5 3 4 3 2 4" xfId="53491"/>
    <cellStyle name="40% - Ênfase5 3 4 3 3" xfId="18984"/>
    <cellStyle name="40% - Ênfase5 3 4 3 4" xfId="31074"/>
    <cellStyle name="40% - Ênfase5 3 4 3 5" xfId="45214"/>
    <cellStyle name="40% - Ênfase5 3 4 4" xfId="8869"/>
    <cellStyle name="40% - Ênfase5 3 4 4 2" xfId="20989"/>
    <cellStyle name="40% - Ênfase5 3 4 4 2 2" xfId="49422"/>
    <cellStyle name="40% - Ênfase5 3 4 4 3" xfId="33078"/>
    <cellStyle name="40% - Ênfase5 3 4 4 4" xfId="41145"/>
    <cellStyle name="40% - Ênfase5 3 4 5" xfId="14929"/>
    <cellStyle name="40% - Ênfase5 3 4 5 2" xfId="47374"/>
    <cellStyle name="40% - Ênfase5 3 4 6" xfId="27044"/>
    <cellStyle name="40% - Ênfase5 3 4 7" xfId="39134"/>
    <cellStyle name="40% - Ênfase5 3 4 8" xfId="2794"/>
    <cellStyle name="40% - Ênfase5 3 5" xfId="1781"/>
    <cellStyle name="40% - Ênfase5 3 5 2" xfId="5873"/>
    <cellStyle name="40% - Ênfase5 3 5 2 2" xfId="11932"/>
    <cellStyle name="40% - Ênfase5 3 5 2 2 2" xfId="24052"/>
    <cellStyle name="40% - Ênfase5 3 5 2 2 3" xfId="36141"/>
    <cellStyle name="40% - Ênfase5 3 5 2 2 4" xfId="52499"/>
    <cellStyle name="40% - Ênfase5 3 5 2 3" xfId="17992"/>
    <cellStyle name="40% - Ênfase5 3 5 2 4" xfId="30082"/>
    <cellStyle name="40% - Ênfase5 3 5 2 5" xfId="44222"/>
    <cellStyle name="40% - Ênfase5 3 5 3" xfId="7873"/>
    <cellStyle name="40% - Ênfase5 3 5 3 2" xfId="13932"/>
    <cellStyle name="40% - Ênfase5 3 5 3 2 2" xfId="26052"/>
    <cellStyle name="40% - Ênfase5 3 5 3 2 3" xfId="38141"/>
    <cellStyle name="40% - Ênfase5 3 5 3 2 4" xfId="54499"/>
    <cellStyle name="40% - Ênfase5 3 5 3 3" xfId="19992"/>
    <cellStyle name="40% - Ênfase5 3 5 3 4" xfId="32082"/>
    <cellStyle name="40% - Ênfase5 3 5 3 5" xfId="46222"/>
    <cellStyle name="40% - Ênfase5 3 5 4" xfId="9902"/>
    <cellStyle name="40% - Ênfase5 3 5 4 2" xfId="22022"/>
    <cellStyle name="40% - Ênfase5 3 5 4 2 2" xfId="50465"/>
    <cellStyle name="40% - Ênfase5 3 5 4 3" xfId="34111"/>
    <cellStyle name="40% - Ênfase5 3 5 4 4" xfId="42188"/>
    <cellStyle name="40% - Ênfase5 3 5 5" xfId="15962"/>
    <cellStyle name="40% - Ênfase5 3 5 5 2" xfId="48416"/>
    <cellStyle name="40% - Ênfase5 3 5 6" xfId="28052"/>
    <cellStyle name="40% - Ênfase5 3 5 7" xfId="40142"/>
    <cellStyle name="40% - Ênfase5 3 5 8" xfId="3839"/>
    <cellStyle name="40% - Ênfase5 3 6" xfId="4336"/>
    <cellStyle name="40% - Ênfase5 3 6 2" xfId="10396"/>
    <cellStyle name="40% - Ênfase5 3 6 2 2" xfId="22516"/>
    <cellStyle name="40% - Ênfase5 3 6 2 3" xfId="34605"/>
    <cellStyle name="40% - Ênfase5 3 6 2 4" xfId="50962"/>
    <cellStyle name="40% - Ênfase5 3 6 3" xfId="16456"/>
    <cellStyle name="40% - Ênfase5 3 6 4" xfId="28546"/>
    <cellStyle name="40% - Ênfase5 3 6 5" xfId="42685"/>
    <cellStyle name="40% - Ênfase5 3 7" xfId="6367"/>
    <cellStyle name="40% - Ênfase5 3 7 2" xfId="12426"/>
    <cellStyle name="40% - Ênfase5 3 7 2 2" xfId="24546"/>
    <cellStyle name="40% - Ênfase5 3 7 2 3" xfId="36635"/>
    <cellStyle name="40% - Ênfase5 3 7 2 4" xfId="52993"/>
    <cellStyle name="40% - Ênfase5 3 7 3" xfId="18486"/>
    <cellStyle name="40% - Ênfase5 3 7 4" xfId="30576"/>
    <cellStyle name="40% - Ênfase5 3 7 5" xfId="44716"/>
    <cellStyle name="40% - Ênfase5 3 8" xfId="8366"/>
    <cellStyle name="40% - Ênfase5 3 8 2" xfId="20486"/>
    <cellStyle name="40% - Ênfase5 3 8 2 2" xfId="48913"/>
    <cellStyle name="40% - Ênfase5 3 8 3" xfId="32575"/>
    <cellStyle name="40% - Ênfase5 3 8 4" xfId="40636"/>
    <cellStyle name="40% - Ênfase5 3 9" xfId="14426"/>
    <cellStyle name="40% - Ênfase5 3 9 2" xfId="46867"/>
    <cellStyle name="40% - Ênfase5 4" xfId="196"/>
    <cellStyle name="40% - Ênfase5 4 10" xfId="26598"/>
    <cellStyle name="40% - Ênfase5 4 11" xfId="38688"/>
    <cellStyle name="40% - Ênfase5 4 12" xfId="2339"/>
    <cellStyle name="40% - Ênfase5 4 2" xfId="200"/>
    <cellStyle name="40% - Ênfase5 4 2 10" xfId="38692"/>
    <cellStyle name="40% - Ênfase5 4 2 11" xfId="2343"/>
    <cellStyle name="40% - Ênfase5 4 2 2" xfId="1295"/>
    <cellStyle name="40% - Ênfase5 4 2 2 2" xfId="5392"/>
    <cellStyle name="40% - Ênfase5 4 2 2 2 2" xfId="11451"/>
    <cellStyle name="40% - Ênfase5 4 2 2 2 2 2" xfId="23571"/>
    <cellStyle name="40% - Ênfase5 4 2 2 2 2 3" xfId="35660"/>
    <cellStyle name="40% - Ênfase5 4 2 2 2 2 4" xfId="52018"/>
    <cellStyle name="40% - Ênfase5 4 2 2 2 3" xfId="17511"/>
    <cellStyle name="40% - Ênfase5 4 2 2 2 4" xfId="29601"/>
    <cellStyle name="40% - Ênfase5 4 2 2 2 5" xfId="43741"/>
    <cellStyle name="40% - Ênfase5 4 2 2 3" xfId="7417"/>
    <cellStyle name="40% - Ênfase5 4 2 2 3 2" xfId="13476"/>
    <cellStyle name="40% - Ênfase5 4 2 2 3 2 2" xfId="25596"/>
    <cellStyle name="40% - Ênfase5 4 2 2 3 2 3" xfId="37685"/>
    <cellStyle name="40% - Ênfase5 4 2 2 3 2 4" xfId="54043"/>
    <cellStyle name="40% - Ênfase5 4 2 2 3 3" xfId="19536"/>
    <cellStyle name="40% - Ênfase5 4 2 2 3 4" xfId="31626"/>
    <cellStyle name="40% - Ênfase5 4 2 2 3 5" xfId="45766"/>
    <cellStyle name="40% - Ênfase5 4 2 2 4" xfId="9421"/>
    <cellStyle name="40% - Ênfase5 4 2 2 4 2" xfId="21541"/>
    <cellStyle name="40% - Ênfase5 4 2 2 4 2 2" xfId="49984"/>
    <cellStyle name="40% - Ênfase5 4 2 2 4 3" xfId="33630"/>
    <cellStyle name="40% - Ênfase5 4 2 2 4 4" xfId="41707"/>
    <cellStyle name="40% - Ênfase5 4 2 2 5" xfId="15481"/>
    <cellStyle name="40% - Ênfase5 4 2 2 5 2" xfId="47935"/>
    <cellStyle name="40% - Ênfase5 4 2 2 6" xfId="27596"/>
    <cellStyle name="40% - Ênfase5 4 2 2 7" xfId="39686"/>
    <cellStyle name="40% - Ênfase5 4 2 2 8" xfId="3357"/>
    <cellStyle name="40% - Ênfase5 4 2 3" xfId="786"/>
    <cellStyle name="40% - Ênfase5 4 2 3 2" xfId="4896"/>
    <cellStyle name="40% - Ênfase5 4 2 3 2 2" xfId="10955"/>
    <cellStyle name="40% - Ênfase5 4 2 3 2 2 2" xfId="23075"/>
    <cellStyle name="40% - Ênfase5 4 2 3 2 2 3" xfId="35164"/>
    <cellStyle name="40% - Ênfase5 4 2 3 2 2 4" xfId="51522"/>
    <cellStyle name="40% - Ênfase5 4 2 3 2 3" xfId="17015"/>
    <cellStyle name="40% - Ênfase5 4 2 3 2 4" xfId="29105"/>
    <cellStyle name="40% - Ênfase5 4 2 3 2 5" xfId="43245"/>
    <cellStyle name="40% - Ênfase5 4 2 3 3" xfId="6921"/>
    <cellStyle name="40% - Ênfase5 4 2 3 3 2" xfId="12980"/>
    <cellStyle name="40% - Ênfase5 4 2 3 3 2 2" xfId="25100"/>
    <cellStyle name="40% - Ênfase5 4 2 3 3 2 3" xfId="37189"/>
    <cellStyle name="40% - Ênfase5 4 2 3 3 2 4" xfId="53547"/>
    <cellStyle name="40% - Ênfase5 4 2 3 3 3" xfId="19040"/>
    <cellStyle name="40% - Ênfase5 4 2 3 3 4" xfId="31130"/>
    <cellStyle name="40% - Ênfase5 4 2 3 3 5" xfId="45270"/>
    <cellStyle name="40% - Ênfase5 4 2 3 4" xfId="8925"/>
    <cellStyle name="40% - Ênfase5 4 2 3 4 2" xfId="21045"/>
    <cellStyle name="40% - Ênfase5 4 2 3 4 2 2" xfId="49479"/>
    <cellStyle name="40% - Ênfase5 4 2 3 4 3" xfId="33134"/>
    <cellStyle name="40% - Ênfase5 4 2 3 4 4" xfId="41202"/>
    <cellStyle name="40% - Ênfase5 4 2 3 5" xfId="14985"/>
    <cellStyle name="40% - Ênfase5 4 2 3 5 2" xfId="47431"/>
    <cellStyle name="40% - Ênfase5 4 2 3 6" xfId="27100"/>
    <cellStyle name="40% - Ênfase5 4 2 3 7" xfId="39190"/>
    <cellStyle name="40% - Ênfase5 4 2 3 8" xfId="2851"/>
    <cellStyle name="40% - Ênfase5 4 2 4" xfId="1838"/>
    <cellStyle name="40% - Ênfase5 4 2 4 2" xfId="5929"/>
    <cellStyle name="40% - Ênfase5 4 2 4 2 2" xfId="11988"/>
    <cellStyle name="40% - Ênfase5 4 2 4 2 2 2" xfId="24108"/>
    <cellStyle name="40% - Ênfase5 4 2 4 2 2 3" xfId="36197"/>
    <cellStyle name="40% - Ênfase5 4 2 4 2 2 4" xfId="52555"/>
    <cellStyle name="40% - Ênfase5 4 2 4 2 3" xfId="18048"/>
    <cellStyle name="40% - Ênfase5 4 2 4 2 4" xfId="30138"/>
    <cellStyle name="40% - Ênfase5 4 2 4 2 5" xfId="44278"/>
    <cellStyle name="40% - Ênfase5 4 2 4 3" xfId="7929"/>
    <cellStyle name="40% - Ênfase5 4 2 4 3 2" xfId="13988"/>
    <cellStyle name="40% - Ênfase5 4 2 4 3 2 2" xfId="26108"/>
    <cellStyle name="40% - Ênfase5 4 2 4 3 2 3" xfId="38197"/>
    <cellStyle name="40% - Ênfase5 4 2 4 3 2 4" xfId="54555"/>
    <cellStyle name="40% - Ênfase5 4 2 4 3 3" xfId="20048"/>
    <cellStyle name="40% - Ênfase5 4 2 4 3 4" xfId="32138"/>
    <cellStyle name="40% - Ênfase5 4 2 4 3 5" xfId="46278"/>
    <cellStyle name="40% - Ênfase5 4 2 4 4" xfId="9958"/>
    <cellStyle name="40% - Ênfase5 4 2 4 4 2" xfId="22078"/>
    <cellStyle name="40% - Ênfase5 4 2 4 4 2 2" xfId="50522"/>
    <cellStyle name="40% - Ênfase5 4 2 4 4 3" xfId="34167"/>
    <cellStyle name="40% - Ênfase5 4 2 4 4 4" xfId="42245"/>
    <cellStyle name="40% - Ênfase5 4 2 4 5" xfId="16018"/>
    <cellStyle name="40% - Ênfase5 4 2 4 5 2" xfId="48473"/>
    <cellStyle name="40% - Ênfase5 4 2 4 6" xfId="28108"/>
    <cellStyle name="40% - Ênfase5 4 2 4 7" xfId="40198"/>
    <cellStyle name="40% - Ênfase5 4 2 4 8" xfId="3896"/>
    <cellStyle name="40% - Ênfase5 4 2 5" xfId="4392"/>
    <cellStyle name="40% - Ênfase5 4 2 5 2" xfId="10452"/>
    <cellStyle name="40% - Ênfase5 4 2 5 2 2" xfId="22572"/>
    <cellStyle name="40% - Ênfase5 4 2 5 2 3" xfId="34661"/>
    <cellStyle name="40% - Ênfase5 4 2 5 2 4" xfId="51018"/>
    <cellStyle name="40% - Ênfase5 4 2 5 3" xfId="16512"/>
    <cellStyle name="40% - Ênfase5 4 2 5 4" xfId="28602"/>
    <cellStyle name="40% - Ênfase5 4 2 5 5" xfId="42741"/>
    <cellStyle name="40% - Ênfase5 4 2 6" xfId="6423"/>
    <cellStyle name="40% - Ênfase5 4 2 6 2" xfId="12482"/>
    <cellStyle name="40% - Ênfase5 4 2 6 2 2" xfId="24602"/>
    <cellStyle name="40% - Ênfase5 4 2 6 2 3" xfId="36691"/>
    <cellStyle name="40% - Ênfase5 4 2 6 2 4" xfId="53049"/>
    <cellStyle name="40% - Ênfase5 4 2 6 3" xfId="18542"/>
    <cellStyle name="40% - Ênfase5 4 2 6 4" xfId="30632"/>
    <cellStyle name="40% - Ênfase5 4 2 6 5" xfId="44772"/>
    <cellStyle name="40% - Ênfase5 4 2 7" xfId="8422"/>
    <cellStyle name="40% - Ênfase5 4 2 7 2" xfId="20542"/>
    <cellStyle name="40% - Ênfase5 4 2 7 2 2" xfId="48970"/>
    <cellStyle name="40% - Ênfase5 4 2 7 3" xfId="32631"/>
    <cellStyle name="40% - Ênfase5 4 2 7 4" xfId="40693"/>
    <cellStyle name="40% - Ênfase5 4 2 8" xfId="14482"/>
    <cellStyle name="40% - Ênfase5 4 2 8 2" xfId="46924"/>
    <cellStyle name="40% - Ênfase5 4 2 9" xfId="26602"/>
    <cellStyle name="40% - Ênfase5 4 3" xfId="1291"/>
    <cellStyle name="40% - Ênfase5 4 3 2" xfId="5388"/>
    <cellStyle name="40% - Ênfase5 4 3 2 2" xfId="11447"/>
    <cellStyle name="40% - Ênfase5 4 3 2 2 2" xfId="23567"/>
    <cellStyle name="40% - Ênfase5 4 3 2 2 3" xfId="35656"/>
    <cellStyle name="40% - Ênfase5 4 3 2 2 4" xfId="52014"/>
    <cellStyle name="40% - Ênfase5 4 3 2 3" xfId="17507"/>
    <cellStyle name="40% - Ênfase5 4 3 2 4" xfId="29597"/>
    <cellStyle name="40% - Ênfase5 4 3 2 5" xfId="43737"/>
    <cellStyle name="40% - Ênfase5 4 3 3" xfId="7413"/>
    <cellStyle name="40% - Ênfase5 4 3 3 2" xfId="13472"/>
    <cellStyle name="40% - Ênfase5 4 3 3 2 2" xfId="25592"/>
    <cellStyle name="40% - Ênfase5 4 3 3 2 3" xfId="37681"/>
    <cellStyle name="40% - Ênfase5 4 3 3 2 4" xfId="54039"/>
    <cellStyle name="40% - Ênfase5 4 3 3 3" xfId="19532"/>
    <cellStyle name="40% - Ênfase5 4 3 3 4" xfId="31622"/>
    <cellStyle name="40% - Ênfase5 4 3 3 5" xfId="45762"/>
    <cellStyle name="40% - Ênfase5 4 3 4" xfId="9417"/>
    <cellStyle name="40% - Ênfase5 4 3 4 2" xfId="21537"/>
    <cellStyle name="40% - Ênfase5 4 3 4 2 2" xfId="49980"/>
    <cellStyle name="40% - Ênfase5 4 3 4 3" xfId="33626"/>
    <cellStyle name="40% - Ênfase5 4 3 4 4" xfId="41703"/>
    <cellStyle name="40% - Ênfase5 4 3 5" xfId="15477"/>
    <cellStyle name="40% - Ênfase5 4 3 5 2" xfId="47931"/>
    <cellStyle name="40% - Ênfase5 4 3 6" xfId="27592"/>
    <cellStyle name="40% - Ênfase5 4 3 7" xfId="39682"/>
    <cellStyle name="40% - Ênfase5 4 3 8" xfId="3353"/>
    <cellStyle name="40% - Ênfase5 4 4" xfId="782"/>
    <cellStyle name="40% - Ênfase5 4 4 2" xfId="4892"/>
    <cellStyle name="40% - Ênfase5 4 4 2 2" xfId="10951"/>
    <cellStyle name="40% - Ênfase5 4 4 2 2 2" xfId="23071"/>
    <cellStyle name="40% - Ênfase5 4 4 2 2 3" xfId="35160"/>
    <cellStyle name="40% - Ênfase5 4 4 2 2 4" xfId="51518"/>
    <cellStyle name="40% - Ênfase5 4 4 2 3" xfId="17011"/>
    <cellStyle name="40% - Ênfase5 4 4 2 4" xfId="29101"/>
    <cellStyle name="40% - Ênfase5 4 4 2 5" xfId="43241"/>
    <cellStyle name="40% - Ênfase5 4 4 3" xfId="6917"/>
    <cellStyle name="40% - Ênfase5 4 4 3 2" xfId="12976"/>
    <cellStyle name="40% - Ênfase5 4 4 3 2 2" xfId="25096"/>
    <cellStyle name="40% - Ênfase5 4 4 3 2 3" xfId="37185"/>
    <cellStyle name="40% - Ênfase5 4 4 3 2 4" xfId="53543"/>
    <cellStyle name="40% - Ênfase5 4 4 3 3" xfId="19036"/>
    <cellStyle name="40% - Ênfase5 4 4 3 4" xfId="31126"/>
    <cellStyle name="40% - Ênfase5 4 4 3 5" xfId="45266"/>
    <cellStyle name="40% - Ênfase5 4 4 4" xfId="8921"/>
    <cellStyle name="40% - Ênfase5 4 4 4 2" xfId="21041"/>
    <cellStyle name="40% - Ênfase5 4 4 4 2 2" xfId="49475"/>
    <cellStyle name="40% - Ênfase5 4 4 4 3" xfId="33130"/>
    <cellStyle name="40% - Ênfase5 4 4 4 4" xfId="41198"/>
    <cellStyle name="40% - Ênfase5 4 4 5" xfId="14981"/>
    <cellStyle name="40% - Ênfase5 4 4 5 2" xfId="47427"/>
    <cellStyle name="40% - Ênfase5 4 4 6" xfId="27096"/>
    <cellStyle name="40% - Ênfase5 4 4 7" xfId="39186"/>
    <cellStyle name="40% - Ênfase5 4 4 8" xfId="2847"/>
    <cellStyle name="40% - Ênfase5 4 5" xfId="1834"/>
    <cellStyle name="40% - Ênfase5 4 5 2" xfId="5925"/>
    <cellStyle name="40% - Ênfase5 4 5 2 2" xfId="11984"/>
    <cellStyle name="40% - Ênfase5 4 5 2 2 2" xfId="24104"/>
    <cellStyle name="40% - Ênfase5 4 5 2 2 3" xfId="36193"/>
    <cellStyle name="40% - Ênfase5 4 5 2 2 4" xfId="52551"/>
    <cellStyle name="40% - Ênfase5 4 5 2 3" xfId="18044"/>
    <cellStyle name="40% - Ênfase5 4 5 2 4" xfId="30134"/>
    <cellStyle name="40% - Ênfase5 4 5 2 5" xfId="44274"/>
    <cellStyle name="40% - Ênfase5 4 5 3" xfId="7925"/>
    <cellStyle name="40% - Ênfase5 4 5 3 2" xfId="13984"/>
    <cellStyle name="40% - Ênfase5 4 5 3 2 2" xfId="26104"/>
    <cellStyle name="40% - Ênfase5 4 5 3 2 3" xfId="38193"/>
    <cellStyle name="40% - Ênfase5 4 5 3 2 4" xfId="54551"/>
    <cellStyle name="40% - Ênfase5 4 5 3 3" xfId="20044"/>
    <cellStyle name="40% - Ênfase5 4 5 3 4" xfId="32134"/>
    <cellStyle name="40% - Ênfase5 4 5 3 5" xfId="46274"/>
    <cellStyle name="40% - Ênfase5 4 5 4" xfId="9954"/>
    <cellStyle name="40% - Ênfase5 4 5 4 2" xfId="22074"/>
    <cellStyle name="40% - Ênfase5 4 5 4 2 2" xfId="50518"/>
    <cellStyle name="40% - Ênfase5 4 5 4 3" xfId="34163"/>
    <cellStyle name="40% - Ênfase5 4 5 4 4" xfId="42241"/>
    <cellStyle name="40% - Ênfase5 4 5 5" xfId="16014"/>
    <cellStyle name="40% - Ênfase5 4 5 5 2" xfId="48469"/>
    <cellStyle name="40% - Ênfase5 4 5 6" xfId="28104"/>
    <cellStyle name="40% - Ênfase5 4 5 7" xfId="40194"/>
    <cellStyle name="40% - Ênfase5 4 5 8" xfId="3892"/>
    <cellStyle name="40% - Ênfase5 4 6" xfId="4388"/>
    <cellStyle name="40% - Ênfase5 4 6 2" xfId="10448"/>
    <cellStyle name="40% - Ênfase5 4 6 2 2" xfId="22568"/>
    <cellStyle name="40% - Ênfase5 4 6 2 3" xfId="34657"/>
    <cellStyle name="40% - Ênfase5 4 6 2 4" xfId="51014"/>
    <cellStyle name="40% - Ênfase5 4 6 3" xfId="16508"/>
    <cellStyle name="40% - Ênfase5 4 6 4" xfId="28598"/>
    <cellStyle name="40% - Ênfase5 4 6 5" xfId="42737"/>
    <cellStyle name="40% - Ênfase5 4 7" xfId="6419"/>
    <cellStyle name="40% - Ênfase5 4 7 2" xfId="12478"/>
    <cellStyle name="40% - Ênfase5 4 7 2 2" xfId="24598"/>
    <cellStyle name="40% - Ênfase5 4 7 2 3" xfId="36687"/>
    <cellStyle name="40% - Ênfase5 4 7 2 4" xfId="53045"/>
    <cellStyle name="40% - Ênfase5 4 7 3" xfId="18538"/>
    <cellStyle name="40% - Ênfase5 4 7 4" xfId="30628"/>
    <cellStyle name="40% - Ênfase5 4 7 5" xfId="44768"/>
    <cellStyle name="40% - Ênfase5 4 8" xfId="8418"/>
    <cellStyle name="40% - Ênfase5 4 8 2" xfId="20538"/>
    <cellStyle name="40% - Ênfase5 4 8 2 2" xfId="48966"/>
    <cellStyle name="40% - Ênfase5 4 8 3" xfId="32627"/>
    <cellStyle name="40% - Ênfase5 4 8 4" xfId="40689"/>
    <cellStyle name="40% - Ênfase5 4 9" xfId="14478"/>
    <cellStyle name="40% - Ênfase5 4 9 2" xfId="46920"/>
    <cellStyle name="40% - Ênfase5 5" xfId="204"/>
    <cellStyle name="40% - Ênfase5 5 10" xfId="26606"/>
    <cellStyle name="40% - Ênfase5 5 11" xfId="38696"/>
    <cellStyle name="40% - Ênfase5 5 12" xfId="2347"/>
    <cellStyle name="40% - Ênfase5 5 2" xfId="27"/>
    <cellStyle name="40% - Ênfase5 5 2 10" xfId="38531"/>
    <cellStyle name="40% - Ênfase5 5 2 11" xfId="2180"/>
    <cellStyle name="40% - Ênfase5 5 2 2" xfId="1130"/>
    <cellStyle name="40% - Ênfase5 5 2 2 2" xfId="5229"/>
    <cellStyle name="40% - Ênfase5 5 2 2 2 2" xfId="11288"/>
    <cellStyle name="40% - Ênfase5 5 2 2 2 2 2" xfId="23408"/>
    <cellStyle name="40% - Ênfase5 5 2 2 2 2 3" xfId="35497"/>
    <cellStyle name="40% - Ênfase5 5 2 2 2 2 4" xfId="51855"/>
    <cellStyle name="40% - Ênfase5 5 2 2 2 3" xfId="17348"/>
    <cellStyle name="40% - Ênfase5 5 2 2 2 4" xfId="29438"/>
    <cellStyle name="40% - Ênfase5 5 2 2 2 5" xfId="43578"/>
    <cellStyle name="40% - Ênfase5 5 2 2 3" xfId="7254"/>
    <cellStyle name="40% - Ênfase5 5 2 2 3 2" xfId="13313"/>
    <cellStyle name="40% - Ênfase5 5 2 2 3 2 2" xfId="25433"/>
    <cellStyle name="40% - Ênfase5 5 2 2 3 2 3" xfId="37522"/>
    <cellStyle name="40% - Ênfase5 5 2 2 3 2 4" xfId="53880"/>
    <cellStyle name="40% - Ênfase5 5 2 2 3 3" xfId="19373"/>
    <cellStyle name="40% - Ênfase5 5 2 2 3 4" xfId="31463"/>
    <cellStyle name="40% - Ênfase5 5 2 2 3 5" xfId="45603"/>
    <cellStyle name="40% - Ênfase5 5 2 2 4" xfId="9258"/>
    <cellStyle name="40% - Ênfase5 5 2 2 4 2" xfId="21378"/>
    <cellStyle name="40% - Ênfase5 5 2 2 4 2 2" xfId="49820"/>
    <cellStyle name="40% - Ênfase5 5 2 2 4 3" xfId="33467"/>
    <cellStyle name="40% - Ênfase5 5 2 2 4 4" xfId="41543"/>
    <cellStyle name="40% - Ênfase5 5 2 2 5" xfId="15318"/>
    <cellStyle name="40% - Ênfase5 5 2 2 5 2" xfId="47771"/>
    <cellStyle name="40% - Ênfase5 5 2 2 6" xfId="27433"/>
    <cellStyle name="40% - Ênfase5 5 2 2 7" xfId="39523"/>
    <cellStyle name="40% - Ênfase5 5 2 2 8" xfId="3192"/>
    <cellStyle name="40% - Ênfase5 5 2 3" xfId="622"/>
    <cellStyle name="40% - Ênfase5 5 2 3 2" xfId="4735"/>
    <cellStyle name="40% - Ênfase5 5 2 3 2 2" xfId="10794"/>
    <cellStyle name="40% - Ênfase5 5 2 3 2 2 2" xfId="22914"/>
    <cellStyle name="40% - Ênfase5 5 2 3 2 2 3" xfId="35003"/>
    <cellStyle name="40% - Ênfase5 5 2 3 2 2 4" xfId="51361"/>
    <cellStyle name="40% - Ênfase5 5 2 3 2 3" xfId="16854"/>
    <cellStyle name="40% - Ênfase5 5 2 3 2 4" xfId="28944"/>
    <cellStyle name="40% - Ênfase5 5 2 3 2 5" xfId="43084"/>
    <cellStyle name="40% - Ênfase5 5 2 3 3" xfId="6760"/>
    <cellStyle name="40% - Ênfase5 5 2 3 3 2" xfId="12819"/>
    <cellStyle name="40% - Ênfase5 5 2 3 3 2 2" xfId="24939"/>
    <cellStyle name="40% - Ênfase5 5 2 3 3 2 3" xfId="37028"/>
    <cellStyle name="40% - Ênfase5 5 2 3 3 2 4" xfId="53386"/>
    <cellStyle name="40% - Ênfase5 5 2 3 3 3" xfId="18879"/>
    <cellStyle name="40% - Ênfase5 5 2 3 3 4" xfId="30969"/>
    <cellStyle name="40% - Ênfase5 5 2 3 3 5" xfId="45109"/>
    <cellStyle name="40% - Ênfase5 5 2 3 4" xfId="8764"/>
    <cellStyle name="40% - Ênfase5 5 2 3 4 2" xfId="20884"/>
    <cellStyle name="40% - Ênfase5 5 2 3 4 2 2" xfId="49316"/>
    <cellStyle name="40% - Ênfase5 5 2 3 4 3" xfId="32973"/>
    <cellStyle name="40% - Ênfase5 5 2 3 4 4" xfId="41039"/>
    <cellStyle name="40% - Ênfase5 5 2 3 5" xfId="14824"/>
    <cellStyle name="40% - Ênfase5 5 2 3 5 2" xfId="47268"/>
    <cellStyle name="40% - Ênfase5 5 2 3 6" xfId="26939"/>
    <cellStyle name="40% - Ênfase5 5 2 3 7" xfId="39029"/>
    <cellStyle name="40% - Ênfase5 5 2 3 8" xfId="2687"/>
    <cellStyle name="40% - Ênfase5 5 2 4" xfId="1676"/>
    <cellStyle name="40% - Ênfase5 5 2 4 2" xfId="5768"/>
    <cellStyle name="40% - Ênfase5 5 2 4 2 2" xfId="11827"/>
    <cellStyle name="40% - Ênfase5 5 2 4 2 2 2" xfId="23947"/>
    <cellStyle name="40% - Ênfase5 5 2 4 2 2 3" xfId="36036"/>
    <cellStyle name="40% - Ênfase5 5 2 4 2 2 4" xfId="52394"/>
    <cellStyle name="40% - Ênfase5 5 2 4 2 3" xfId="17887"/>
    <cellStyle name="40% - Ênfase5 5 2 4 2 4" xfId="29977"/>
    <cellStyle name="40% - Ênfase5 5 2 4 2 5" xfId="44117"/>
    <cellStyle name="40% - Ênfase5 5 2 4 3" xfId="7768"/>
    <cellStyle name="40% - Ênfase5 5 2 4 3 2" xfId="13827"/>
    <cellStyle name="40% - Ênfase5 5 2 4 3 2 2" xfId="25947"/>
    <cellStyle name="40% - Ênfase5 5 2 4 3 2 3" xfId="38036"/>
    <cellStyle name="40% - Ênfase5 5 2 4 3 2 4" xfId="54394"/>
    <cellStyle name="40% - Ênfase5 5 2 4 3 3" xfId="19887"/>
    <cellStyle name="40% - Ênfase5 5 2 4 3 4" xfId="31977"/>
    <cellStyle name="40% - Ênfase5 5 2 4 3 5" xfId="46117"/>
    <cellStyle name="40% - Ênfase5 5 2 4 4" xfId="9797"/>
    <cellStyle name="40% - Ênfase5 5 2 4 4 2" xfId="21917"/>
    <cellStyle name="40% - Ênfase5 5 2 4 4 2 2" xfId="50360"/>
    <cellStyle name="40% - Ênfase5 5 2 4 4 3" xfId="34006"/>
    <cellStyle name="40% - Ênfase5 5 2 4 4 4" xfId="42083"/>
    <cellStyle name="40% - Ênfase5 5 2 4 5" xfId="15857"/>
    <cellStyle name="40% - Ênfase5 5 2 4 5 2" xfId="48311"/>
    <cellStyle name="40% - Ênfase5 5 2 4 6" xfId="27947"/>
    <cellStyle name="40% - Ênfase5 5 2 4 7" xfId="40037"/>
    <cellStyle name="40% - Ênfase5 5 2 4 8" xfId="3734"/>
    <cellStyle name="40% - Ênfase5 5 2 5" xfId="4231"/>
    <cellStyle name="40% - Ênfase5 5 2 5 2" xfId="10291"/>
    <cellStyle name="40% - Ênfase5 5 2 5 2 2" xfId="22411"/>
    <cellStyle name="40% - Ênfase5 5 2 5 2 3" xfId="34500"/>
    <cellStyle name="40% - Ênfase5 5 2 5 2 4" xfId="50857"/>
    <cellStyle name="40% - Ênfase5 5 2 5 3" xfId="16351"/>
    <cellStyle name="40% - Ênfase5 5 2 5 4" xfId="28441"/>
    <cellStyle name="40% - Ênfase5 5 2 5 5" xfId="42580"/>
    <cellStyle name="40% - Ênfase5 5 2 6" xfId="6262"/>
    <cellStyle name="40% - Ênfase5 5 2 6 2" xfId="12321"/>
    <cellStyle name="40% - Ênfase5 5 2 6 2 2" xfId="24441"/>
    <cellStyle name="40% - Ênfase5 5 2 6 2 3" xfId="36530"/>
    <cellStyle name="40% - Ênfase5 5 2 6 2 4" xfId="52888"/>
    <cellStyle name="40% - Ênfase5 5 2 6 3" xfId="18381"/>
    <cellStyle name="40% - Ênfase5 5 2 6 4" xfId="30471"/>
    <cellStyle name="40% - Ênfase5 5 2 6 5" xfId="44611"/>
    <cellStyle name="40% - Ênfase5 5 2 7" xfId="8261"/>
    <cellStyle name="40% - Ênfase5 5 2 7 2" xfId="20381"/>
    <cellStyle name="40% - Ênfase5 5 2 7 2 2" xfId="48807"/>
    <cellStyle name="40% - Ênfase5 5 2 7 3" xfId="32470"/>
    <cellStyle name="40% - Ênfase5 5 2 7 4" xfId="40530"/>
    <cellStyle name="40% - Ênfase5 5 2 8" xfId="14321"/>
    <cellStyle name="40% - Ênfase5 5 2 8 2" xfId="46762"/>
    <cellStyle name="40% - Ênfase5 5 2 9" xfId="26441"/>
    <cellStyle name="40% - Ênfase5 5 3" xfId="1299"/>
    <cellStyle name="40% - Ênfase5 5 3 2" xfId="5396"/>
    <cellStyle name="40% - Ênfase5 5 3 2 2" xfId="11455"/>
    <cellStyle name="40% - Ênfase5 5 3 2 2 2" xfId="23575"/>
    <cellStyle name="40% - Ênfase5 5 3 2 2 3" xfId="35664"/>
    <cellStyle name="40% - Ênfase5 5 3 2 2 4" xfId="52022"/>
    <cellStyle name="40% - Ênfase5 5 3 2 3" xfId="17515"/>
    <cellStyle name="40% - Ênfase5 5 3 2 4" xfId="29605"/>
    <cellStyle name="40% - Ênfase5 5 3 2 5" xfId="43745"/>
    <cellStyle name="40% - Ênfase5 5 3 3" xfId="7421"/>
    <cellStyle name="40% - Ênfase5 5 3 3 2" xfId="13480"/>
    <cellStyle name="40% - Ênfase5 5 3 3 2 2" xfId="25600"/>
    <cellStyle name="40% - Ênfase5 5 3 3 2 3" xfId="37689"/>
    <cellStyle name="40% - Ênfase5 5 3 3 2 4" xfId="54047"/>
    <cellStyle name="40% - Ênfase5 5 3 3 3" xfId="19540"/>
    <cellStyle name="40% - Ênfase5 5 3 3 4" xfId="31630"/>
    <cellStyle name="40% - Ênfase5 5 3 3 5" xfId="45770"/>
    <cellStyle name="40% - Ênfase5 5 3 4" xfId="9425"/>
    <cellStyle name="40% - Ênfase5 5 3 4 2" xfId="21545"/>
    <cellStyle name="40% - Ênfase5 5 3 4 2 2" xfId="49988"/>
    <cellStyle name="40% - Ênfase5 5 3 4 3" xfId="33634"/>
    <cellStyle name="40% - Ênfase5 5 3 4 4" xfId="41711"/>
    <cellStyle name="40% - Ênfase5 5 3 5" xfId="15485"/>
    <cellStyle name="40% - Ênfase5 5 3 5 2" xfId="47939"/>
    <cellStyle name="40% - Ênfase5 5 3 6" xfId="27600"/>
    <cellStyle name="40% - Ênfase5 5 3 7" xfId="39690"/>
    <cellStyle name="40% - Ênfase5 5 3 8" xfId="3361"/>
    <cellStyle name="40% - Ênfase5 5 4" xfId="790"/>
    <cellStyle name="40% - Ênfase5 5 4 2" xfId="4900"/>
    <cellStyle name="40% - Ênfase5 5 4 2 2" xfId="10959"/>
    <cellStyle name="40% - Ênfase5 5 4 2 2 2" xfId="23079"/>
    <cellStyle name="40% - Ênfase5 5 4 2 2 3" xfId="35168"/>
    <cellStyle name="40% - Ênfase5 5 4 2 2 4" xfId="51526"/>
    <cellStyle name="40% - Ênfase5 5 4 2 3" xfId="17019"/>
    <cellStyle name="40% - Ênfase5 5 4 2 4" xfId="29109"/>
    <cellStyle name="40% - Ênfase5 5 4 2 5" xfId="43249"/>
    <cellStyle name="40% - Ênfase5 5 4 3" xfId="6925"/>
    <cellStyle name="40% - Ênfase5 5 4 3 2" xfId="12984"/>
    <cellStyle name="40% - Ênfase5 5 4 3 2 2" xfId="25104"/>
    <cellStyle name="40% - Ênfase5 5 4 3 2 3" xfId="37193"/>
    <cellStyle name="40% - Ênfase5 5 4 3 2 4" xfId="53551"/>
    <cellStyle name="40% - Ênfase5 5 4 3 3" xfId="19044"/>
    <cellStyle name="40% - Ênfase5 5 4 3 4" xfId="31134"/>
    <cellStyle name="40% - Ênfase5 5 4 3 5" xfId="45274"/>
    <cellStyle name="40% - Ênfase5 5 4 4" xfId="8929"/>
    <cellStyle name="40% - Ênfase5 5 4 4 2" xfId="21049"/>
    <cellStyle name="40% - Ênfase5 5 4 4 2 2" xfId="49483"/>
    <cellStyle name="40% - Ênfase5 5 4 4 3" xfId="33138"/>
    <cellStyle name="40% - Ênfase5 5 4 4 4" xfId="41206"/>
    <cellStyle name="40% - Ênfase5 5 4 5" xfId="14989"/>
    <cellStyle name="40% - Ênfase5 5 4 5 2" xfId="47435"/>
    <cellStyle name="40% - Ênfase5 5 4 6" xfId="27104"/>
    <cellStyle name="40% - Ênfase5 5 4 7" xfId="39194"/>
    <cellStyle name="40% - Ênfase5 5 4 8" xfId="2855"/>
    <cellStyle name="40% - Ênfase5 5 5" xfId="1842"/>
    <cellStyle name="40% - Ênfase5 5 5 2" xfId="5933"/>
    <cellStyle name="40% - Ênfase5 5 5 2 2" xfId="11992"/>
    <cellStyle name="40% - Ênfase5 5 5 2 2 2" xfId="24112"/>
    <cellStyle name="40% - Ênfase5 5 5 2 2 3" xfId="36201"/>
    <cellStyle name="40% - Ênfase5 5 5 2 2 4" xfId="52559"/>
    <cellStyle name="40% - Ênfase5 5 5 2 3" xfId="18052"/>
    <cellStyle name="40% - Ênfase5 5 5 2 4" xfId="30142"/>
    <cellStyle name="40% - Ênfase5 5 5 2 5" xfId="44282"/>
    <cellStyle name="40% - Ênfase5 5 5 3" xfId="7933"/>
    <cellStyle name="40% - Ênfase5 5 5 3 2" xfId="13992"/>
    <cellStyle name="40% - Ênfase5 5 5 3 2 2" xfId="26112"/>
    <cellStyle name="40% - Ênfase5 5 5 3 2 3" xfId="38201"/>
    <cellStyle name="40% - Ênfase5 5 5 3 2 4" xfId="54559"/>
    <cellStyle name="40% - Ênfase5 5 5 3 3" xfId="20052"/>
    <cellStyle name="40% - Ênfase5 5 5 3 4" xfId="32142"/>
    <cellStyle name="40% - Ênfase5 5 5 3 5" xfId="46282"/>
    <cellStyle name="40% - Ênfase5 5 5 4" xfId="9962"/>
    <cellStyle name="40% - Ênfase5 5 5 4 2" xfId="22082"/>
    <cellStyle name="40% - Ênfase5 5 5 4 2 2" xfId="50526"/>
    <cellStyle name="40% - Ênfase5 5 5 4 3" xfId="34171"/>
    <cellStyle name="40% - Ênfase5 5 5 4 4" xfId="42249"/>
    <cellStyle name="40% - Ênfase5 5 5 5" xfId="16022"/>
    <cellStyle name="40% - Ênfase5 5 5 5 2" xfId="48477"/>
    <cellStyle name="40% - Ênfase5 5 5 6" xfId="28112"/>
    <cellStyle name="40% - Ênfase5 5 5 7" xfId="40202"/>
    <cellStyle name="40% - Ênfase5 5 5 8" xfId="3900"/>
    <cellStyle name="40% - Ênfase5 5 6" xfId="4396"/>
    <cellStyle name="40% - Ênfase5 5 6 2" xfId="10456"/>
    <cellStyle name="40% - Ênfase5 5 6 2 2" xfId="22576"/>
    <cellStyle name="40% - Ênfase5 5 6 2 3" xfId="34665"/>
    <cellStyle name="40% - Ênfase5 5 6 2 4" xfId="51022"/>
    <cellStyle name="40% - Ênfase5 5 6 3" xfId="16516"/>
    <cellStyle name="40% - Ênfase5 5 6 4" xfId="28606"/>
    <cellStyle name="40% - Ênfase5 5 6 5" xfId="42745"/>
    <cellStyle name="40% - Ênfase5 5 7" xfId="6427"/>
    <cellStyle name="40% - Ênfase5 5 7 2" xfId="12486"/>
    <cellStyle name="40% - Ênfase5 5 7 2 2" xfId="24606"/>
    <cellStyle name="40% - Ênfase5 5 7 2 3" xfId="36695"/>
    <cellStyle name="40% - Ênfase5 5 7 2 4" xfId="53053"/>
    <cellStyle name="40% - Ênfase5 5 7 3" xfId="18546"/>
    <cellStyle name="40% - Ênfase5 5 7 4" xfId="30636"/>
    <cellStyle name="40% - Ênfase5 5 7 5" xfId="44776"/>
    <cellStyle name="40% - Ênfase5 5 8" xfId="8426"/>
    <cellStyle name="40% - Ênfase5 5 8 2" xfId="20546"/>
    <cellStyle name="40% - Ênfase5 5 8 2 2" xfId="48974"/>
    <cellStyle name="40% - Ênfase5 5 8 3" xfId="32635"/>
    <cellStyle name="40% - Ênfase5 5 8 4" xfId="40697"/>
    <cellStyle name="40% - Ênfase5 5 9" xfId="14486"/>
    <cellStyle name="40% - Ênfase5 5 9 2" xfId="46928"/>
    <cellStyle name="40% - Ênfase5 6" xfId="257"/>
    <cellStyle name="40% - Ênfase5 6 10" xfId="26654"/>
    <cellStyle name="40% - Ênfase5 6 11" xfId="38744"/>
    <cellStyle name="40% - Ênfase5 6 12" xfId="2395"/>
    <cellStyle name="40% - Ênfase5 6 2" xfId="447"/>
    <cellStyle name="40% - Ênfase5 6 2 10" xfId="38911"/>
    <cellStyle name="40% - Ênfase5 6 2 11" xfId="2564"/>
    <cellStyle name="40% - Ênfase5 6 2 2" xfId="1516"/>
    <cellStyle name="40% - Ênfase5 6 2 2 2" xfId="5613"/>
    <cellStyle name="40% - Ênfase5 6 2 2 2 2" xfId="11672"/>
    <cellStyle name="40% - Ênfase5 6 2 2 2 2 2" xfId="23792"/>
    <cellStyle name="40% - Ênfase5 6 2 2 2 2 3" xfId="35881"/>
    <cellStyle name="40% - Ênfase5 6 2 2 2 2 4" xfId="52239"/>
    <cellStyle name="40% - Ênfase5 6 2 2 2 3" xfId="17732"/>
    <cellStyle name="40% - Ênfase5 6 2 2 2 4" xfId="29822"/>
    <cellStyle name="40% - Ênfase5 6 2 2 2 5" xfId="43962"/>
    <cellStyle name="40% - Ênfase5 6 2 2 3" xfId="7636"/>
    <cellStyle name="40% - Ênfase5 6 2 2 3 2" xfId="13695"/>
    <cellStyle name="40% - Ênfase5 6 2 2 3 2 2" xfId="25815"/>
    <cellStyle name="40% - Ênfase5 6 2 2 3 2 3" xfId="37904"/>
    <cellStyle name="40% - Ênfase5 6 2 2 3 2 4" xfId="54262"/>
    <cellStyle name="40% - Ênfase5 6 2 2 3 3" xfId="19755"/>
    <cellStyle name="40% - Ênfase5 6 2 2 3 4" xfId="31845"/>
    <cellStyle name="40% - Ênfase5 6 2 2 3 5" xfId="45985"/>
    <cellStyle name="40% - Ênfase5 6 2 2 4" xfId="9642"/>
    <cellStyle name="40% - Ênfase5 6 2 2 4 2" xfId="21762"/>
    <cellStyle name="40% - Ênfase5 6 2 2 4 2 2" xfId="50205"/>
    <cellStyle name="40% - Ênfase5 6 2 2 4 3" xfId="33851"/>
    <cellStyle name="40% - Ênfase5 6 2 2 4 4" xfId="41928"/>
    <cellStyle name="40% - Ênfase5 6 2 2 5" xfId="15702"/>
    <cellStyle name="40% - Ênfase5 6 2 2 5 2" xfId="48156"/>
    <cellStyle name="40% - Ênfase5 6 2 2 6" xfId="27815"/>
    <cellStyle name="40% - Ênfase5 6 2 2 7" xfId="39905"/>
    <cellStyle name="40% - Ênfase5 6 2 2 8" xfId="3578"/>
    <cellStyle name="40% - Ênfase5 6 2 3" xfId="1005"/>
    <cellStyle name="40% - Ênfase5 6 2 3 2" xfId="5115"/>
    <cellStyle name="40% - Ênfase5 6 2 3 2 2" xfId="11174"/>
    <cellStyle name="40% - Ênfase5 6 2 3 2 2 2" xfId="23294"/>
    <cellStyle name="40% - Ênfase5 6 2 3 2 2 3" xfId="35383"/>
    <cellStyle name="40% - Ênfase5 6 2 3 2 2 4" xfId="51741"/>
    <cellStyle name="40% - Ênfase5 6 2 3 2 3" xfId="17234"/>
    <cellStyle name="40% - Ênfase5 6 2 3 2 4" xfId="29324"/>
    <cellStyle name="40% - Ênfase5 6 2 3 2 5" xfId="43464"/>
    <cellStyle name="40% - Ênfase5 6 2 3 3" xfId="7140"/>
    <cellStyle name="40% - Ênfase5 6 2 3 3 2" xfId="13199"/>
    <cellStyle name="40% - Ênfase5 6 2 3 3 2 2" xfId="25319"/>
    <cellStyle name="40% - Ênfase5 6 2 3 3 2 3" xfId="37408"/>
    <cellStyle name="40% - Ênfase5 6 2 3 3 2 4" xfId="53766"/>
    <cellStyle name="40% - Ênfase5 6 2 3 3 3" xfId="19259"/>
    <cellStyle name="40% - Ênfase5 6 2 3 3 4" xfId="31349"/>
    <cellStyle name="40% - Ênfase5 6 2 3 3 5" xfId="45489"/>
    <cellStyle name="40% - Ênfase5 6 2 3 4" xfId="9144"/>
    <cellStyle name="40% - Ênfase5 6 2 3 4 2" xfId="21264"/>
    <cellStyle name="40% - Ênfase5 6 2 3 4 2 2" xfId="49698"/>
    <cellStyle name="40% - Ênfase5 6 2 3 4 3" xfId="33353"/>
    <cellStyle name="40% - Ênfase5 6 2 3 4 4" xfId="41421"/>
    <cellStyle name="40% - Ênfase5 6 2 3 5" xfId="15204"/>
    <cellStyle name="40% - Ênfase5 6 2 3 5 2" xfId="47650"/>
    <cellStyle name="40% - Ênfase5 6 2 3 6" xfId="27319"/>
    <cellStyle name="40% - Ênfase5 6 2 3 7" xfId="39409"/>
    <cellStyle name="40% - Ênfase5 6 2 3 8" xfId="3070"/>
    <cellStyle name="40% - Ênfase5 6 2 4" xfId="2057"/>
    <cellStyle name="40% - Ênfase5 6 2 4 2" xfId="6148"/>
    <cellStyle name="40% - Ênfase5 6 2 4 2 2" xfId="12207"/>
    <cellStyle name="40% - Ênfase5 6 2 4 2 2 2" xfId="24327"/>
    <cellStyle name="40% - Ênfase5 6 2 4 2 2 3" xfId="36416"/>
    <cellStyle name="40% - Ênfase5 6 2 4 2 2 4" xfId="52774"/>
    <cellStyle name="40% - Ênfase5 6 2 4 2 3" xfId="18267"/>
    <cellStyle name="40% - Ênfase5 6 2 4 2 4" xfId="30357"/>
    <cellStyle name="40% - Ênfase5 6 2 4 2 5" xfId="44497"/>
    <cellStyle name="40% - Ênfase5 6 2 4 3" xfId="8148"/>
    <cellStyle name="40% - Ênfase5 6 2 4 3 2" xfId="14207"/>
    <cellStyle name="40% - Ênfase5 6 2 4 3 2 2" xfId="26327"/>
    <cellStyle name="40% - Ênfase5 6 2 4 3 2 3" xfId="38416"/>
    <cellStyle name="40% - Ênfase5 6 2 4 3 2 4" xfId="54774"/>
    <cellStyle name="40% - Ênfase5 6 2 4 3 3" xfId="20267"/>
    <cellStyle name="40% - Ênfase5 6 2 4 3 4" xfId="32357"/>
    <cellStyle name="40% - Ênfase5 6 2 4 3 5" xfId="46497"/>
    <cellStyle name="40% - Ênfase5 6 2 4 4" xfId="10177"/>
    <cellStyle name="40% - Ênfase5 6 2 4 4 2" xfId="22297"/>
    <cellStyle name="40% - Ênfase5 6 2 4 4 2 2" xfId="50741"/>
    <cellStyle name="40% - Ênfase5 6 2 4 4 3" xfId="34386"/>
    <cellStyle name="40% - Ênfase5 6 2 4 4 4" xfId="42464"/>
    <cellStyle name="40% - Ênfase5 6 2 4 5" xfId="16237"/>
    <cellStyle name="40% - Ênfase5 6 2 4 5 2" xfId="48692"/>
    <cellStyle name="40% - Ênfase5 6 2 4 6" xfId="28327"/>
    <cellStyle name="40% - Ênfase5 6 2 4 7" xfId="40417"/>
    <cellStyle name="40% - Ênfase5 6 2 4 8" xfId="4115"/>
    <cellStyle name="40% - Ênfase5 6 2 5" xfId="4613"/>
    <cellStyle name="40% - Ênfase5 6 2 5 2" xfId="10673"/>
    <cellStyle name="40% - Ênfase5 6 2 5 2 2" xfId="22793"/>
    <cellStyle name="40% - Ênfase5 6 2 5 2 3" xfId="34882"/>
    <cellStyle name="40% - Ênfase5 6 2 5 2 4" xfId="51239"/>
    <cellStyle name="40% - Ênfase5 6 2 5 3" xfId="16733"/>
    <cellStyle name="40% - Ênfase5 6 2 5 4" xfId="28823"/>
    <cellStyle name="40% - Ênfase5 6 2 5 5" xfId="42962"/>
    <cellStyle name="40% - Ênfase5 6 2 6" xfId="6642"/>
    <cellStyle name="40% - Ênfase5 6 2 6 2" xfId="12701"/>
    <cellStyle name="40% - Ênfase5 6 2 6 2 2" xfId="24821"/>
    <cellStyle name="40% - Ênfase5 6 2 6 2 3" xfId="36910"/>
    <cellStyle name="40% - Ênfase5 6 2 6 2 4" xfId="53268"/>
    <cellStyle name="40% - Ênfase5 6 2 6 3" xfId="18761"/>
    <cellStyle name="40% - Ênfase5 6 2 6 4" xfId="30851"/>
    <cellStyle name="40% - Ênfase5 6 2 6 5" xfId="44991"/>
    <cellStyle name="40% - Ênfase5 6 2 7" xfId="8643"/>
    <cellStyle name="40% - Ênfase5 6 2 7 2" xfId="20763"/>
    <cellStyle name="40% - Ênfase5 6 2 7 2 2" xfId="49192"/>
    <cellStyle name="40% - Ênfase5 6 2 7 3" xfId="32852"/>
    <cellStyle name="40% - Ênfase5 6 2 7 4" xfId="40915"/>
    <cellStyle name="40% - Ênfase5 6 2 8" xfId="14703"/>
    <cellStyle name="40% - Ênfase5 6 2 8 2" xfId="47145"/>
    <cellStyle name="40% - Ênfase5 6 2 9" xfId="26821"/>
    <cellStyle name="40% - Ênfase5 6 3" xfId="1347"/>
    <cellStyle name="40% - Ênfase5 6 3 2" xfId="5444"/>
    <cellStyle name="40% - Ênfase5 6 3 2 2" xfId="11503"/>
    <cellStyle name="40% - Ênfase5 6 3 2 2 2" xfId="23623"/>
    <cellStyle name="40% - Ênfase5 6 3 2 2 3" xfId="35712"/>
    <cellStyle name="40% - Ênfase5 6 3 2 2 4" xfId="52070"/>
    <cellStyle name="40% - Ênfase5 6 3 2 3" xfId="17563"/>
    <cellStyle name="40% - Ênfase5 6 3 2 4" xfId="29653"/>
    <cellStyle name="40% - Ênfase5 6 3 2 5" xfId="43793"/>
    <cellStyle name="40% - Ênfase5 6 3 3" xfId="7469"/>
    <cellStyle name="40% - Ênfase5 6 3 3 2" xfId="13528"/>
    <cellStyle name="40% - Ênfase5 6 3 3 2 2" xfId="25648"/>
    <cellStyle name="40% - Ênfase5 6 3 3 2 3" xfId="37737"/>
    <cellStyle name="40% - Ênfase5 6 3 3 2 4" xfId="54095"/>
    <cellStyle name="40% - Ênfase5 6 3 3 3" xfId="19588"/>
    <cellStyle name="40% - Ênfase5 6 3 3 4" xfId="31678"/>
    <cellStyle name="40% - Ênfase5 6 3 3 5" xfId="45818"/>
    <cellStyle name="40% - Ênfase5 6 3 4" xfId="9473"/>
    <cellStyle name="40% - Ênfase5 6 3 4 2" xfId="21593"/>
    <cellStyle name="40% - Ênfase5 6 3 4 2 2" xfId="50036"/>
    <cellStyle name="40% - Ênfase5 6 3 4 3" xfId="33682"/>
    <cellStyle name="40% - Ênfase5 6 3 4 4" xfId="41759"/>
    <cellStyle name="40% - Ênfase5 6 3 5" xfId="15533"/>
    <cellStyle name="40% - Ênfase5 6 3 5 2" xfId="47987"/>
    <cellStyle name="40% - Ênfase5 6 3 6" xfId="27648"/>
    <cellStyle name="40% - Ênfase5 6 3 7" xfId="39738"/>
    <cellStyle name="40% - Ênfase5 6 3 8" xfId="3409"/>
    <cellStyle name="40% - Ênfase5 6 4" xfId="838"/>
    <cellStyle name="40% - Ênfase5 6 4 2" xfId="4948"/>
    <cellStyle name="40% - Ênfase5 6 4 2 2" xfId="11007"/>
    <cellStyle name="40% - Ênfase5 6 4 2 2 2" xfId="23127"/>
    <cellStyle name="40% - Ênfase5 6 4 2 2 3" xfId="35216"/>
    <cellStyle name="40% - Ênfase5 6 4 2 2 4" xfId="51574"/>
    <cellStyle name="40% - Ênfase5 6 4 2 3" xfId="17067"/>
    <cellStyle name="40% - Ênfase5 6 4 2 4" xfId="29157"/>
    <cellStyle name="40% - Ênfase5 6 4 2 5" xfId="43297"/>
    <cellStyle name="40% - Ênfase5 6 4 3" xfId="6973"/>
    <cellStyle name="40% - Ênfase5 6 4 3 2" xfId="13032"/>
    <cellStyle name="40% - Ênfase5 6 4 3 2 2" xfId="25152"/>
    <cellStyle name="40% - Ênfase5 6 4 3 2 3" xfId="37241"/>
    <cellStyle name="40% - Ênfase5 6 4 3 2 4" xfId="53599"/>
    <cellStyle name="40% - Ênfase5 6 4 3 3" xfId="19092"/>
    <cellStyle name="40% - Ênfase5 6 4 3 4" xfId="31182"/>
    <cellStyle name="40% - Ênfase5 6 4 3 5" xfId="45322"/>
    <cellStyle name="40% - Ênfase5 6 4 4" xfId="8977"/>
    <cellStyle name="40% - Ênfase5 6 4 4 2" xfId="21097"/>
    <cellStyle name="40% - Ênfase5 6 4 4 2 2" xfId="49531"/>
    <cellStyle name="40% - Ênfase5 6 4 4 3" xfId="33186"/>
    <cellStyle name="40% - Ênfase5 6 4 4 4" xfId="41254"/>
    <cellStyle name="40% - Ênfase5 6 4 5" xfId="15037"/>
    <cellStyle name="40% - Ênfase5 6 4 5 2" xfId="47483"/>
    <cellStyle name="40% - Ênfase5 6 4 6" xfId="27152"/>
    <cellStyle name="40% - Ênfase5 6 4 7" xfId="39242"/>
    <cellStyle name="40% - Ênfase5 6 4 8" xfId="2903"/>
    <cellStyle name="40% - Ênfase5 6 5" xfId="1890"/>
    <cellStyle name="40% - Ênfase5 6 5 2" xfId="5981"/>
    <cellStyle name="40% - Ênfase5 6 5 2 2" xfId="12040"/>
    <cellStyle name="40% - Ênfase5 6 5 2 2 2" xfId="24160"/>
    <cellStyle name="40% - Ênfase5 6 5 2 2 3" xfId="36249"/>
    <cellStyle name="40% - Ênfase5 6 5 2 2 4" xfId="52607"/>
    <cellStyle name="40% - Ênfase5 6 5 2 3" xfId="18100"/>
    <cellStyle name="40% - Ênfase5 6 5 2 4" xfId="30190"/>
    <cellStyle name="40% - Ênfase5 6 5 2 5" xfId="44330"/>
    <cellStyle name="40% - Ênfase5 6 5 3" xfId="7981"/>
    <cellStyle name="40% - Ênfase5 6 5 3 2" xfId="14040"/>
    <cellStyle name="40% - Ênfase5 6 5 3 2 2" xfId="26160"/>
    <cellStyle name="40% - Ênfase5 6 5 3 2 3" xfId="38249"/>
    <cellStyle name="40% - Ênfase5 6 5 3 2 4" xfId="54607"/>
    <cellStyle name="40% - Ênfase5 6 5 3 3" xfId="20100"/>
    <cellStyle name="40% - Ênfase5 6 5 3 4" xfId="32190"/>
    <cellStyle name="40% - Ênfase5 6 5 3 5" xfId="46330"/>
    <cellStyle name="40% - Ênfase5 6 5 4" xfId="10010"/>
    <cellStyle name="40% - Ênfase5 6 5 4 2" xfId="22130"/>
    <cellStyle name="40% - Ênfase5 6 5 4 2 2" xfId="50574"/>
    <cellStyle name="40% - Ênfase5 6 5 4 3" xfId="34219"/>
    <cellStyle name="40% - Ênfase5 6 5 4 4" xfId="42297"/>
    <cellStyle name="40% - Ênfase5 6 5 5" xfId="16070"/>
    <cellStyle name="40% - Ênfase5 6 5 5 2" xfId="48525"/>
    <cellStyle name="40% - Ênfase5 6 5 6" xfId="28160"/>
    <cellStyle name="40% - Ênfase5 6 5 7" xfId="40250"/>
    <cellStyle name="40% - Ênfase5 6 5 8" xfId="3948"/>
    <cellStyle name="40% - Ênfase5 6 6" xfId="4444"/>
    <cellStyle name="40% - Ênfase5 6 6 2" xfId="10504"/>
    <cellStyle name="40% - Ênfase5 6 6 2 2" xfId="22624"/>
    <cellStyle name="40% - Ênfase5 6 6 2 3" xfId="34713"/>
    <cellStyle name="40% - Ênfase5 6 6 2 4" xfId="51070"/>
    <cellStyle name="40% - Ênfase5 6 6 3" xfId="16564"/>
    <cellStyle name="40% - Ênfase5 6 6 4" xfId="28654"/>
    <cellStyle name="40% - Ênfase5 6 6 5" xfId="42793"/>
    <cellStyle name="40% - Ênfase5 6 7" xfId="6475"/>
    <cellStyle name="40% - Ênfase5 6 7 2" xfId="12534"/>
    <cellStyle name="40% - Ênfase5 6 7 2 2" xfId="24654"/>
    <cellStyle name="40% - Ênfase5 6 7 2 3" xfId="36743"/>
    <cellStyle name="40% - Ênfase5 6 7 2 4" xfId="53101"/>
    <cellStyle name="40% - Ênfase5 6 7 3" xfId="18594"/>
    <cellStyle name="40% - Ênfase5 6 7 4" xfId="30684"/>
    <cellStyle name="40% - Ênfase5 6 7 5" xfId="44824"/>
    <cellStyle name="40% - Ênfase5 6 8" xfId="8474"/>
    <cellStyle name="40% - Ênfase5 6 8 2" xfId="20594"/>
    <cellStyle name="40% - Ênfase5 6 8 2 2" xfId="49022"/>
    <cellStyle name="40% - Ênfase5 6 8 3" xfId="32683"/>
    <cellStyle name="40% - Ênfase5 6 8 4" xfId="40745"/>
    <cellStyle name="40% - Ênfase5 6 9" xfId="14534"/>
    <cellStyle name="40% - Ênfase5 6 9 2" xfId="46976"/>
    <cellStyle name="40% - Ênfase5 7" xfId="259"/>
    <cellStyle name="40% - Ênfase5 7 10" xfId="26656"/>
    <cellStyle name="40% - Ênfase5 7 11" xfId="38746"/>
    <cellStyle name="40% - Ênfase5 7 12" xfId="2397"/>
    <cellStyle name="40% - Ênfase5 7 2" xfId="448"/>
    <cellStyle name="40% - Ênfase5 7 2 10" xfId="38912"/>
    <cellStyle name="40% - Ênfase5 7 2 11" xfId="2565"/>
    <cellStyle name="40% - Ênfase5 7 2 2" xfId="1517"/>
    <cellStyle name="40% - Ênfase5 7 2 2 2" xfId="5614"/>
    <cellStyle name="40% - Ênfase5 7 2 2 2 2" xfId="11673"/>
    <cellStyle name="40% - Ênfase5 7 2 2 2 2 2" xfId="23793"/>
    <cellStyle name="40% - Ênfase5 7 2 2 2 2 3" xfId="35882"/>
    <cellStyle name="40% - Ênfase5 7 2 2 2 2 4" xfId="52240"/>
    <cellStyle name="40% - Ênfase5 7 2 2 2 3" xfId="17733"/>
    <cellStyle name="40% - Ênfase5 7 2 2 2 4" xfId="29823"/>
    <cellStyle name="40% - Ênfase5 7 2 2 2 5" xfId="43963"/>
    <cellStyle name="40% - Ênfase5 7 2 2 3" xfId="7637"/>
    <cellStyle name="40% - Ênfase5 7 2 2 3 2" xfId="13696"/>
    <cellStyle name="40% - Ênfase5 7 2 2 3 2 2" xfId="25816"/>
    <cellStyle name="40% - Ênfase5 7 2 2 3 2 3" xfId="37905"/>
    <cellStyle name="40% - Ênfase5 7 2 2 3 2 4" xfId="54263"/>
    <cellStyle name="40% - Ênfase5 7 2 2 3 3" xfId="19756"/>
    <cellStyle name="40% - Ênfase5 7 2 2 3 4" xfId="31846"/>
    <cellStyle name="40% - Ênfase5 7 2 2 3 5" xfId="45986"/>
    <cellStyle name="40% - Ênfase5 7 2 2 4" xfId="9643"/>
    <cellStyle name="40% - Ênfase5 7 2 2 4 2" xfId="21763"/>
    <cellStyle name="40% - Ênfase5 7 2 2 4 2 2" xfId="50206"/>
    <cellStyle name="40% - Ênfase5 7 2 2 4 3" xfId="33852"/>
    <cellStyle name="40% - Ênfase5 7 2 2 4 4" xfId="41929"/>
    <cellStyle name="40% - Ênfase5 7 2 2 5" xfId="15703"/>
    <cellStyle name="40% - Ênfase5 7 2 2 5 2" xfId="48157"/>
    <cellStyle name="40% - Ênfase5 7 2 2 6" xfId="27816"/>
    <cellStyle name="40% - Ênfase5 7 2 2 7" xfId="39906"/>
    <cellStyle name="40% - Ênfase5 7 2 2 8" xfId="3579"/>
    <cellStyle name="40% - Ênfase5 7 2 3" xfId="1006"/>
    <cellStyle name="40% - Ênfase5 7 2 3 2" xfId="5116"/>
    <cellStyle name="40% - Ênfase5 7 2 3 2 2" xfId="11175"/>
    <cellStyle name="40% - Ênfase5 7 2 3 2 2 2" xfId="23295"/>
    <cellStyle name="40% - Ênfase5 7 2 3 2 2 3" xfId="35384"/>
    <cellStyle name="40% - Ênfase5 7 2 3 2 2 4" xfId="51742"/>
    <cellStyle name="40% - Ênfase5 7 2 3 2 3" xfId="17235"/>
    <cellStyle name="40% - Ênfase5 7 2 3 2 4" xfId="29325"/>
    <cellStyle name="40% - Ênfase5 7 2 3 2 5" xfId="43465"/>
    <cellStyle name="40% - Ênfase5 7 2 3 3" xfId="7141"/>
    <cellStyle name="40% - Ênfase5 7 2 3 3 2" xfId="13200"/>
    <cellStyle name="40% - Ênfase5 7 2 3 3 2 2" xfId="25320"/>
    <cellStyle name="40% - Ênfase5 7 2 3 3 2 3" xfId="37409"/>
    <cellStyle name="40% - Ênfase5 7 2 3 3 2 4" xfId="53767"/>
    <cellStyle name="40% - Ênfase5 7 2 3 3 3" xfId="19260"/>
    <cellStyle name="40% - Ênfase5 7 2 3 3 4" xfId="31350"/>
    <cellStyle name="40% - Ênfase5 7 2 3 3 5" xfId="45490"/>
    <cellStyle name="40% - Ênfase5 7 2 3 4" xfId="9145"/>
    <cellStyle name="40% - Ênfase5 7 2 3 4 2" xfId="21265"/>
    <cellStyle name="40% - Ênfase5 7 2 3 4 2 2" xfId="49699"/>
    <cellStyle name="40% - Ênfase5 7 2 3 4 3" xfId="33354"/>
    <cellStyle name="40% - Ênfase5 7 2 3 4 4" xfId="41422"/>
    <cellStyle name="40% - Ênfase5 7 2 3 5" xfId="15205"/>
    <cellStyle name="40% - Ênfase5 7 2 3 5 2" xfId="47651"/>
    <cellStyle name="40% - Ênfase5 7 2 3 6" xfId="27320"/>
    <cellStyle name="40% - Ênfase5 7 2 3 7" xfId="39410"/>
    <cellStyle name="40% - Ênfase5 7 2 3 8" xfId="3071"/>
    <cellStyle name="40% - Ênfase5 7 2 4" xfId="2058"/>
    <cellStyle name="40% - Ênfase5 7 2 4 2" xfId="6149"/>
    <cellStyle name="40% - Ênfase5 7 2 4 2 2" xfId="12208"/>
    <cellStyle name="40% - Ênfase5 7 2 4 2 2 2" xfId="24328"/>
    <cellStyle name="40% - Ênfase5 7 2 4 2 2 3" xfId="36417"/>
    <cellStyle name="40% - Ênfase5 7 2 4 2 2 4" xfId="52775"/>
    <cellStyle name="40% - Ênfase5 7 2 4 2 3" xfId="18268"/>
    <cellStyle name="40% - Ênfase5 7 2 4 2 4" xfId="30358"/>
    <cellStyle name="40% - Ênfase5 7 2 4 2 5" xfId="44498"/>
    <cellStyle name="40% - Ênfase5 7 2 4 3" xfId="8149"/>
    <cellStyle name="40% - Ênfase5 7 2 4 3 2" xfId="14208"/>
    <cellStyle name="40% - Ênfase5 7 2 4 3 2 2" xfId="26328"/>
    <cellStyle name="40% - Ênfase5 7 2 4 3 2 3" xfId="38417"/>
    <cellStyle name="40% - Ênfase5 7 2 4 3 2 4" xfId="54775"/>
    <cellStyle name="40% - Ênfase5 7 2 4 3 3" xfId="20268"/>
    <cellStyle name="40% - Ênfase5 7 2 4 3 4" xfId="32358"/>
    <cellStyle name="40% - Ênfase5 7 2 4 3 5" xfId="46498"/>
    <cellStyle name="40% - Ênfase5 7 2 4 4" xfId="10178"/>
    <cellStyle name="40% - Ênfase5 7 2 4 4 2" xfId="22298"/>
    <cellStyle name="40% - Ênfase5 7 2 4 4 2 2" xfId="50742"/>
    <cellStyle name="40% - Ênfase5 7 2 4 4 3" xfId="34387"/>
    <cellStyle name="40% - Ênfase5 7 2 4 4 4" xfId="42465"/>
    <cellStyle name="40% - Ênfase5 7 2 4 5" xfId="16238"/>
    <cellStyle name="40% - Ênfase5 7 2 4 5 2" xfId="48693"/>
    <cellStyle name="40% - Ênfase5 7 2 4 6" xfId="28328"/>
    <cellStyle name="40% - Ênfase5 7 2 4 7" xfId="40418"/>
    <cellStyle name="40% - Ênfase5 7 2 4 8" xfId="4116"/>
    <cellStyle name="40% - Ênfase5 7 2 5" xfId="4614"/>
    <cellStyle name="40% - Ênfase5 7 2 5 2" xfId="10674"/>
    <cellStyle name="40% - Ênfase5 7 2 5 2 2" xfId="22794"/>
    <cellStyle name="40% - Ênfase5 7 2 5 2 3" xfId="34883"/>
    <cellStyle name="40% - Ênfase5 7 2 5 2 4" xfId="51240"/>
    <cellStyle name="40% - Ênfase5 7 2 5 3" xfId="16734"/>
    <cellStyle name="40% - Ênfase5 7 2 5 4" xfId="28824"/>
    <cellStyle name="40% - Ênfase5 7 2 5 5" xfId="42963"/>
    <cellStyle name="40% - Ênfase5 7 2 6" xfId="6643"/>
    <cellStyle name="40% - Ênfase5 7 2 6 2" xfId="12702"/>
    <cellStyle name="40% - Ênfase5 7 2 6 2 2" xfId="24822"/>
    <cellStyle name="40% - Ênfase5 7 2 6 2 3" xfId="36911"/>
    <cellStyle name="40% - Ênfase5 7 2 6 2 4" xfId="53269"/>
    <cellStyle name="40% - Ênfase5 7 2 6 3" xfId="18762"/>
    <cellStyle name="40% - Ênfase5 7 2 6 4" xfId="30852"/>
    <cellStyle name="40% - Ênfase5 7 2 6 5" xfId="44992"/>
    <cellStyle name="40% - Ênfase5 7 2 7" xfId="8644"/>
    <cellStyle name="40% - Ênfase5 7 2 7 2" xfId="20764"/>
    <cellStyle name="40% - Ênfase5 7 2 7 2 2" xfId="49193"/>
    <cellStyle name="40% - Ênfase5 7 2 7 3" xfId="32853"/>
    <cellStyle name="40% - Ênfase5 7 2 7 4" xfId="40916"/>
    <cellStyle name="40% - Ênfase5 7 2 8" xfId="14704"/>
    <cellStyle name="40% - Ênfase5 7 2 8 2" xfId="47146"/>
    <cellStyle name="40% - Ênfase5 7 2 9" xfId="26822"/>
    <cellStyle name="40% - Ênfase5 7 3" xfId="1349"/>
    <cellStyle name="40% - Ênfase5 7 3 2" xfId="5446"/>
    <cellStyle name="40% - Ênfase5 7 3 2 2" xfId="11505"/>
    <cellStyle name="40% - Ênfase5 7 3 2 2 2" xfId="23625"/>
    <cellStyle name="40% - Ênfase5 7 3 2 2 3" xfId="35714"/>
    <cellStyle name="40% - Ênfase5 7 3 2 2 4" xfId="52072"/>
    <cellStyle name="40% - Ênfase5 7 3 2 3" xfId="17565"/>
    <cellStyle name="40% - Ênfase5 7 3 2 4" xfId="29655"/>
    <cellStyle name="40% - Ênfase5 7 3 2 5" xfId="43795"/>
    <cellStyle name="40% - Ênfase5 7 3 3" xfId="7471"/>
    <cellStyle name="40% - Ênfase5 7 3 3 2" xfId="13530"/>
    <cellStyle name="40% - Ênfase5 7 3 3 2 2" xfId="25650"/>
    <cellStyle name="40% - Ênfase5 7 3 3 2 3" xfId="37739"/>
    <cellStyle name="40% - Ênfase5 7 3 3 2 4" xfId="54097"/>
    <cellStyle name="40% - Ênfase5 7 3 3 3" xfId="19590"/>
    <cellStyle name="40% - Ênfase5 7 3 3 4" xfId="31680"/>
    <cellStyle name="40% - Ênfase5 7 3 3 5" xfId="45820"/>
    <cellStyle name="40% - Ênfase5 7 3 4" xfId="9475"/>
    <cellStyle name="40% - Ênfase5 7 3 4 2" xfId="21595"/>
    <cellStyle name="40% - Ênfase5 7 3 4 2 2" xfId="50038"/>
    <cellStyle name="40% - Ênfase5 7 3 4 3" xfId="33684"/>
    <cellStyle name="40% - Ênfase5 7 3 4 4" xfId="41761"/>
    <cellStyle name="40% - Ênfase5 7 3 5" xfId="15535"/>
    <cellStyle name="40% - Ênfase5 7 3 5 2" xfId="47989"/>
    <cellStyle name="40% - Ênfase5 7 3 6" xfId="27650"/>
    <cellStyle name="40% - Ênfase5 7 3 7" xfId="39740"/>
    <cellStyle name="40% - Ênfase5 7 3 8" xfId="3411"/>
    <cellStyle name="40% - Ênfase5 7 4" xfId="840"/>
    <cellStyle name="40% - Ênfase5 7 4 2" xfId="4950"/>
    <cellStyle name="40% - Ênfase5 7 4 2 2" xfId="11009"/>
    <cellStyle name="40% - Ênfase5 7 4 2 2 2" xfId="23129"/>
    <cellStyle name="40% - Ênfase5 7 4 2 2 3" xfId="35218"/>
    <cellStyle name="40% - Ênfase5 7 4 2 2 4" xfId="51576"/>
    <cellStyle name="40% - Ênfase5 7 4 2 3" xfId="17069"/>
    <cellStyle name="40% - Ênfase5 7 4 2 4" xfId="29159"/>
    <cellStyle name="40% - Ênfase5 7 4 2 5" xfId="43299"/>
    <cellStyle name="40% - Ênfase5 7 4 3" xfId="6975"/>
    <cellStyle name="40% - Ênfase5 7 4 3 2" xfId="13034"/>
    <cellStyle name="40% - Ênfase5 7 4 3 2 2" xfId="25154"/>
    <cellStyle name="40% - Ênfase5 7 4 3 2 3" xfId="37243"/>
    <cellStyle name="40% - Ênfase5 7 4 3 2 4" xfId="53601"/>
    <cellStyle name="40% - Ênfase5 7 4 3 3" xfId="19094"/>
    <cellStyle name="40% - Ênfase5 7 4 3 4" xfId="31184"/>
    <cellStyle name="40% - Ênfase5 7 4 3 5" xfId="45324"/>
    <cellStyle name="40% - Ênfase5 7 4 4" xfId="8979"/>
    <cellStyle name="40% - Ênfase5 7 4 4 2" xfId="21099"/>
    <cellStyle name="40% - Ênfase5 7 4 4 2 2" xfId="49533"/>
    <cellStyle name="40% - Ênfase5 7 4 4 3" xfId="33188"/>
    <cellStyle name="40% - Ênfase5 7 4 4 4" xfId="41256"/>
    <cellStyle name="40% - Ênfase5 7 4 5" xfId="15039"/>
    <cellStyle name="40% - Ênfase5 7 4 5 2" xfId="47485"/>
    <cellStyle name="40% - Ênfase5 7 4 6" xfId="27154"/>
    <cellStyle name="40% - Ênfase5 7 4 7" xfId="39244"/>
    <cellStyle name="40% - Ênfase5 7 4 8" xfId="2905"/>
    <cellStyle name="40% - Ênfase5 7 5" xfId="1892"/>
    <cellStyle name="40% - Ênfase5 7 5 2" xfId="5983"/>
    <cellStyle name="40% - Ênfase5 7 5 2 2" xfId="12042"/>
    <cellStyle name="40% - Ênfase5 7 5 2 2 2" xfId="24162"/>
    <cellStyle name="40% - Ênfase5 7 5 2 2 3" xfId="36251"/>
    <cellStyle name="40% - Ênfase5 7 5 2 2 4" xfId="52609"/>
    <cellStyle name="40% - Ênfase5 7 5 2 3" xfId="18102"/>
    <cellStyle name="40% - Ênfase5 7 5 2 4" xfId="30192"/>
    <cellStyle name="40% - Ênfase5 7 5 2 5" xfId="44332"/>
    <cellStyle name="40% - Ênfase5 7 5 3" xfId="7983"/>
    <cellStyle name="40% - Ênfase5 7 5 3 2" xfId="14042"/>
    <cellStyle name="40% - Ênfase5 7 5 3 2 2" xfId="26162"/>
    <cellStyle name="40% - Ênfase5 7 5 3 2 3" xfId="38251"/>
    <cellStyle name="40% - Ênfase5 7 5 3 2 4" xfId="54609"/>
    <cellStyle name="40% - Ênfase5 7 5 3 3" xfId="20102"/>
    <cellStyle name="40% - Ênfase5 7 5 3 4" xfId="32192"/>
    <cellStyle name="40% - Ênfase5 7 5 3 5" xfId="46332"/>
    <cellStyle name="40% - Ênfase5 7 5 4" xfId="10012"/>
    <cellStyle name="40% - Ênfase5 7 5 4 2" xfId="22132"/>
    <cellStyle name="40% - Ênfase5 7 5 4 2 2" xfId="50576"/>
    <cellStyle name="40% - Ênfase5 7 5 4 3" xfId="34221"/>
    <cellStyle name="40% - Ênfase5 7 5 4 4" xfId="42299"/>
    <cellStyle name="40% - Ênfase5 7 5 5" xfId="16072"/>
    <cellStyle name="40% - Ênfase5 7 5 5 2" xfId="48527"/>
    <cellStyle name="40% - Ênfase5 7 5 6" xfId="28162"/>
    <cellStyle name="40% - Ênfase5 7 5 7" xfId="40252"/>
    <cellStyle name="40% - Ênfase5 7 5 8" xfId="3950"/>
    <cellStyle name="40% - Ênfase5 7 6" xfId="4446"/>
    <cellStyle name="40% - Ênfase5 7 6 2" xfId="10506"/>
    <cellStyle name="40% - Ênfase5 7 6 2 2" xfId="22626"/>
    <cellStyle name="40% - Ênfase5 7 6 2 3" xfId="34715"/>
    <cellStyle name="40% - Ênfase5 7 6 2 4" xfId="51072"/>
    <cellStyle name="40% - Ênfase5 7 6 3" xfId="16566"/>
    <cellStyle name="40% - Ênfase5 7 6 4" xfId="28656"/>
    <cellStyle name="40% - Ênfase5 7 6 5" xfId="42795"/>
    <cellStyle name="40% - Ênfase5 7 7" xfId="6477"/>
    <cellStyle name="40% - Ênfase5 7 7 2" xfId="12536"/>
    <cellStyle name="40% - Ênfase5 7 7 2 2" xfId="24656"/>
    <cellStyle name="40% - Ênfase5 7 7 2 3" xfId="36745"/>
    <cellStyle name="40% - Ênfase5 7 7 2 4" xfId="53103"/>
    <cellStyle name="40% - Ênfase5 7 7 3" xfId="18596"/>
    <cellStyle name="40% - Ênfase5 7 7 4" xfId="30686"/>
    <cellStyle name="40% - Ênfase5 7 7 5" xfId="44826"/>
    <cellStyle name="40% - Ênfase5 7 8" xfId="8476"/>
    <cellStyle name="40% - Ênfase5 7 8 2" xfId="20596"/>
    <cellStyle name="40% - Ênfase5 7 8 2 2" xfId="49024"/>
    <cellStyle name="40% - Ênfase5 7 8 3" xfId="32685"/>
    <cellStyle name="40% - Ênfase5 7 8 4" xfId="40747"/>
    <cellStyle name="40% - Ênfase5 7 9" xfId="14536"/>
    <cellStyle name="40% - Ênfase5 7 9 2" xfId="46978"/>
    <cellStyle name="40% - Ênfase5 8" xfId="261"/>
    <cellStyle name="40% - Ênfase5 8 10" xfId="26658"/>
    <cellStyle name="40% - Ênfase5 8 11" xfId="38748"/>
    <cellStyle name="40% - Ênfase5 8 12" xfId="2399"/>
    <cellStyle name="40% - Ênfase5 8 2" xfId="166"/>
    <cellStyle name="40% - Ênfase5 8 2 10" xfId="38660"/>
    <cellStyle name="40% - Ênfase5 8 2 11" xfId="2310"/>
    <cellStyle name="40% - Ênfase5 8 2 2" xfId="1262"/>
    <cellStyle name="40% - Ênfase5 8 2 2 2" xfId="5360"/>
    <cellStyle name="40% - Ênfase5 8 2 2 2 2" xfId="11419"/>
    <cellStyle name="40% - Ênfase5 8 2 2 2 2 2" xfId="23539"/>
    <cellStyle name="40% - Ênfase5 8 2 2 2 2 3" xfId="35628"/>
    <cellStyle name="40% - Ênfase5 8 2 2 2 2 4" xfId="51986"/>
    <cellStyle name="40% - Ênfase5 8 2 2 2 3" xfId="17479"/>
    <cellStyle name="40% - Ênfase5 8 2 2 2 4" xfId="29569"/>
    <cellStyle name="40% - Ênfase5 8 2 2 2 5" xfId="43709"/>
    <cellStyle name="40% - Ênfase5 8 2 2 3" xfId="7385"/>
    <cellStyle name="40% - Ênfase5 8 2 2 3 2" xfId="13444"/>
    <cellStyle name="40% - Ênfase5 8 2 2 3 2 2" xfId="25564"/>
    <cellStyle name="40% - Ênfase5 8 2 2 3 2 3" xfId="37653"/>
    <cellStyle name="40% - Ênfase5 8 2 2 3 2 4" xfId="54011"/>
    <cellStyle name="40% - Ênfase5 8 2 2 3 3" xfId="19504"/>
    <cellStyle name="40% - Ênfase5 8 2 2 3 4" xfId="31594"/>
    <cellStyle name="40% - Ênfase5 8 2 2 3 5" xfId="45734"/>
    <cellStyle name="40% - Ênfase5 8 2 2 4" xfId="9389"/>
    <cellStyle name="40% - Ênfase5 8 2 2 4 2" xfId="21509"/>
    <cellStyle name="40% - Ênfase5 8 2 2 4 2 2" xfId="49951"/>
    <cellStyle name="40% - Ênfase5 8 2 2 4 3" xfId="33598"/>
    <cellStyle name="40% - Ênfase5 8 2 2 4 4" xfId="41674"/>
    <cellStyle name="40% - Ênfase5 8 2 2 5" xfId="15449"/>
    <cellStyle name="40% - Ênfase5 8 2 2 5 2" xfId="47902"/>
    <cellStyle name="40% - Ênfase5 8 2 2 6" xfId="27564"/>
    <cellStyle name="40% - Ênfase5 8 2 2 7" xfId="39654"/>
    <cellStyle name="40% - Ênfase5 8 2 2 8" xfId="3324"/>
    <cellStyle name="40% - Ênfase5 8 2 3" xfId="753"/>
    <cellStyle name="40% - Ênfase5 8 2 3 2" xfId="4864"/>
    <cellStyle name="40% - Ênfase5 8 2 3 2 2" xfId="10923"/>
    <cellStyle name="40% - Ênfase5 8 2 3 2 2 2" xfId="23043"/>
    <cellStyle name="40% - Ênfase5 8 2 3 2 2 3" xfId="35132"/>
    <cellStyle name="40% - Ênfase5 8 2 3 2 2 4" xfId="51490"/>
    <cellStyle name="40% - Ênfase5 8 2 3 2 3" xfId="16983"/>
    <cellStyle name="40% - Ênfase5 8 2 3 2 4" xfId="29073"/>
    <cellStyle name="40% - Ênfase5 8 2 3 2 5" xfId="43213"/>
    <cellStyle name="40% - Ênfase5 8 2 3 3" xfId="6889"/>
    <cellStyle name="40% - Ênfase5 8 2 3 3 2" xfId="12948"/>
    <cellStyle name="40% - Ênfase5 8 2 3 3 2 2" xfId="25068"/>
    <cellStyle name="40% - Ênfase5 8 2 3 3 2 3" xfId="37157"/>
    <cellStyle name="40% - Ênfase5 8 2 3 3 2 4" xfId="53515"/>
    <cellStyle name="40% - Ênfase5 8 2 3 3 3" xfId="19008"/>
    <cellStyle name="40% - Ênfase5 8 2 3 3 4" xfId="31098"/>
    <cellStyle name="40% - Ênfase5 8 2 3 3 5" xfId="45238"/>
    <cellStyle name="40% - Ênfase5 8 2 3 4" xfId="8893"/>
    <cellStyle name="40% - Ênfase5 8 2 3 4 2" xfId="21013"/>
    <cellStyle name="40% - Ênfase5 8 2 3 4 2 2" xfId="49446"/>
    <cellStyle name="40% - Ênfase5 8 2 3 4 3" xfId="33102"/>
    <cellStyle name="40% - Ênfase5 8 2 3 4 4" xfId="41169"/>
    <cellStyle name="40% - Ênfase5 8 2 3 5" xfId="14953"/>
    <cellStyle name="40% - Ênfase5 8 2 3 5 2" xfId="47398"/>
    <cellStyle name="40% - Ênfase5 8 2 3 6" xfId="27068"/>
    <cellStyle name="40% - Ênfase5 8 2 3 7" xfId="39158"/>
    <cellStyle name="40% - Ênfase5 8 2 3 8" xfId="2818"/>
    <cellStyle name="40% - Ênfase5 8 2 4" xfId="1805"/>
    <cellStyle name="40% - Ênfase5 8 2 4 2" xfId="5897"/>
    <cellStyle name="40% - Ênfase5 8 2 4 2 2" xfId="11956"/>
    <cellStyle name="40% - Ênfase5 8 2 4 2 2 2" xfId="24076"/>
    <cellStyle name="40% - Ênfase5 8 2 4 2 2 3" xfId="36165"/>
    <cellStyle name="40% - Ênfase5 8 2 4 2 2 4" xfId="52523"/>
    <cellStyle name="40% - Ênfase5 8 2 4 2 3" xfId="18016"/>
    <cellStyle name="40% - Ênfase5 8 2 4 2 4" xfId="30106"/>
    <cellStyle name="40% - Ênfase5 8 2 4 2 5" xfId="44246"/>
    <cellStyle name="40% - Ênfase5 8 2 4 3" xfId="7897"/>
    <cellStyle name="40% - Ênfase5 8 2 4 3 2" xfId="13956"/>
    <cellStyle name="40% - Ênfase5 8 2 4 3 2 2" xfId="26076"/>
    <cellStyle name="40% - Ênfase5 8 2 4 3 2 3" xfId="38165"/>
    <cellStyle name="40% - Ênfase5 8 2 4 3 2 4" xfId="54523"/>
    <cellStyle name="40% - Ênfase5 8 2 4 3 3" xfId="20016"/>
    <cellStyle name="40% - Ênfase5 8 2 4 3 4" xfId="32106"/>
    <cellStyle name="40% - Ênfase5 8 2 4 3 5" xfId="46246"/>
    <cellStyle name="40% - Ênfase5 8 2 4 4" xfId="9926"/>
    <cellStyle name="40% - Ênfase5 8 2 4 4 2" xfId="22046"/>
    <cellStyle name="40% - Ênfase5 8 2 4 4 2 2" xfId="50489"/>
    <cellStyle name="40% - Ênfase5 8 2 4 4 3" xfId="34135"/>
    <cellStyle name="40% - Ênfase5 8 2 4 4 4" xfId="42212"/>
    <cellStyle name="40% - Ênfase5 8 2 4 5" xfId="15986"/>
    <cellStyle name="40% - Ênfase5 8 2 4 5 2" xfId="48440"/>
    <cellStyle name="40% - Ênfase5 8 2 4 6" xfId="28076"/>
    <cellStyle name="40% - Ênfase5 8 2 4 7" xfId="40166"/>
    <cellStyle name="40% - Ênfase5 8 2 4 8" xfId="3863"/>
    <cellStyle name="40% - Ênfase5 8 2 5" xfId="4360"/>
    <cellStyle name="40% - Ênfase5 8 2 5 2" xfId="10420"/>
    <cellStyle name="40% - Ênfase5 8 2 5 2 2" xfId="22540"/>
    <cellStyle name="40% - Ênfase5 8 2 5 2 3" xfId="34629"/>
    <cellStyle name="40% - Ênfase5 8 2 5 2 4" xfId="50986"/>
    <cellStyle name="40% - Ênfase5 8 2 5 3" xfId="16480"/>
    <cellStyle name="40% - Ênfase5 8 2 5 4" xfId="28570"/>
    <cellStyle name="40% - Ênfase5 8 2 5 5" xfId="42709"/>
    <cellStyle name="40% - Ênfase5 8 2 6" xfId="6391"/>
    <cellStyle name="40% - Ênfase5 8 2 6 2" xfId="12450"/>
    <cellStyle name="40% - Ênfase5 8 2 6 2 2" xfId="24570"/>
    <cellStyle name="40% - Ênfase5 8 2 6 2 3" xfId="36659"/>
    <cellStyle name="40% - Ênfase5 8 2 6 2 4" xfId="53017"/>
    <cellStyle name="40% - Ênfase5 8 2 6 3" xfId="18510"/>
    <cellStyle name="40% - Ênfase5 8 2 6 4" xfId="30600"/>
    <cellStyle name="40% - Ênfase5 8 2 6 5" xfId="44740"/>
    <cellStyle name="40% - Ênfase5 8 2 7" xfId="8390"/>
    <cellStyle name="40% - Ênfase5 8 2 7 2" xfId="20510"/>
    <cellStyle name="40% - Ênfase5 8 2 7 2 2" xfId="48937"/>
    <cellStyle name="40% - Ênfase5 8 2 7 3" xfId="32599"/>
    <cellStyle name="40% - Ênfase5 8 2 7 4" xfId="40660"/>
    <cellStyle name="40% - Ênfase5 8 2 8" xfId="14450"/>
    <cellStyle name="40% - Ênfase5 8 2 8 2" xfId="46891"/>
    <cellStyle name="40% - Ênfase5 8 2 9" xfId="26570"/>
    <cellStyle name="40% - Ênfase5 8 3" xfId="1351"/>
    <cellStyle name="40% - Ênfase5 8 3 2" xfId="5448"/>
    <cellStyle name="40% - Ênfase5 8 3 2 2" xfId="11507"/>
    <cellStyle name="40% - Ênfase5 8 3 2 2 2" xfId="23627"/>
    <cellStyle name="40% - Ênfase5 8 3 2 2 3" xfId="35716"/>
    <cellStyle name="40% - Ênfase5 8 3 2 2 4" xfId="52074"/>
    <cellStyle name="40% - Ênfase5 8 3 2 3" xfId="17567"/>
    <cellStyle name="40% - Ênfase5 8 3 2 4" xfId="29657"/>
    <cellStyle name="40% - Ênfase5 8 3 2 5" xfId="43797"/>
    <cellStyle name="40% - Ênfase5 8 3 3" xfId="7473"/>
    <cellStyle name="40% - Ênfase5 8 3 3 2" xfId="13532"/>
    <cellStyle name="40% - Ênfase5 8 3 3 2 2" xfId="25652"/>
    <cellStyle name="40% - Ênfase5 8 3 3 2 3" xfId="37741"/>
    <cellStyle name="40% - Ênfase5 8 3 3 2 4" xfId="54099"/>
    <cellStyle name="40% - Ênfase5 8 3 3 3" xfId="19592"/>
    <cellStyle name="40% - Ênfase5 8 3 3 4" xfId="31682"/>
    <cellStyle name="40% - Ênfase5 8 3 3 5" xfId="45822"/>
    <cellStyle name="40% - Ênfase5 8 3 4" xfId="9477"/>
    <cellStyle name="40% - Ênfase5 8 3 4 2" xfId="21597"/>
    <cellStyle name="40% - Ênfase5 8 3 4 2 2" xfId="50040"/>
    <cellStyle name="40% - Ênfase5 8 3 4 3" xfId="33686"/>
    <cellStyle name="40% - Ênfase5 8 3 4 4" xfId="41763"/>
    <cellStyle name="40% - Ênfase5 8 3 5" xfId="15537"/>
    <cellStyle name="40% - Ênfase5 8 3 5 2" xfId="47991"/>
    <cellStyle name="40% - Ênfase5 8 3 6" xfId="27652"/>
    <cellStyle name="40% - Ênfase5 8 3 7" xfId="39742"/>
    <cellStyle name="40% - Ênfase5 8 3 8" xfId="3413"/>
    <cellStyle name="40% - Ênfase5 8 4" xfId="842"/>
    <cellStyle name="40% - Ênfase5 8 4 2" xfId="4952"/>
    <cellStyle name="40% - Ênfase5 8 4 2 2" xfId="11011"/>
    <cellStyle name="40% - Ênfase5 8 4 2 2 2" xfId="23131"/>
    <cellStyle name="40% - Ênfase5 8 4 2 2 3" xfId="35220"/>
    <cellStyle name="40% - Ênfase5 8 4 2 2 4" xfId="51578"/>
    <cellStyle name="40% - Ênfase5 8 4 2 3" xfId="17071"/>
    <cellStyle name="40% - Ênfase5 8 4 2 4" xfId="29161"/>
    <cellStyle name="40% - Ênfase5 8 4 2 5" xfId="43301"/>
    <cellStyle name="40% - Ênfase5 8 4 3" xfId="6977"/>
    <cellStyle name="40% - Ênfase5 8 4 3 2" xfId="13036"/>
    <cellStyle name="40% - Ênfase5 8 4 3 2 2" xfId="25156"/>
    <cellStyle name="40% - Ênfase5 8 4 3 2 3" xfId="37245"/>
    <cellStyle name="40% - Ênfase5 8 4 3 2 4" xfId="53603"/>
    <cellStyle name="40% - Ênfase5 8 4 3 3" xfId="19096"/>
    <cellStyle name="40% - Ênfase5 8 4 3 4" xfId="31186"/>
    <cellStyle name="40% - Ênfase5 8 4 3 5" xfId="45326"/>
    <cellStyle name="40% - Ênfase5 8 4 4" xfId="8981"/>
    <cellStyle name="40% - Ênfase5 8 4 4 2" xfId="21101"/>
    <cellStyle name="40% - Ênfase5 8 4 4 2 2" xfId="49535"/>
    <cellStyle name="40% - Ênfase5 8 4 4 3" xfId="33190"/>
    <cellStyle name="40% - Ênfase5 8 4 4 4" xfId="41258"/>
    <cellStyle name="40% - Ênfase5 8 4 5" xfId="15041"/>
    <cellStyle name="40% - Ênfase5 8 4 5 2" xfId="47487"/>
    <cellStyle name="40% - Ênfase5 8 4 6" xfId="27156"/>
    <cellStyle name="40% - Ênfase5 8 4 7" xfId="39246"/>
    <cellStyle name="40% - Ênfase5 8 4 8" xfId="2907"/>
    <cellStyle name="40% - Ênfase5 8 5" xfId="1894"/>
    <cellStyle name="40% - Ênfase5 8 5 2" xfId="5985"/>
    <cellStyle name="40% - Ênfase5 8 5 2 2" xfId="12044"/>
    <cellStyle name="40% - Ênfase5 8 5 2 2 2" xfId="24164"/>
    <cellStyle name="40% - Ênfase5 8 5 2 2 3" xfId="36253"/>
    <cellStyle name="40% - Ênfase5 8 5 2 2 4" xfId="52611"/>
    <cellStyle name="40% - Ênfase5 8 5 2 3" xfId="18104"/>
    <cellStyle name="40% - Ênfase5 8 5 2 4" xfId="30194"/>
    <cellStyle name="40% - Ênfase5 8 5 2 5" xfId="44334"/>
    <cellStyle name="40% - Ênfase5 8 5 3" xfId="7985"/>
    <cellStyle name="40% - Ênfase5 8 5 3 2" xfId="14044"/>
    <cellStyle name="40% - Ênfase5 8 5 3 2 2" xfId="26164"/>
    <cellStyle name="40% - Ênfase5 8 5 3 2 3" xfId="38253"/>
    <cellStyle name="40% - Ênfase5 8 5 3 2 4" xfId="54611"/>
    <cellStyle name="40% - Ênfase5 8 5 3 3" xfId="20104"/>
    <cellStyle name="40% - Ênfase5 8 5 3 4" xfId="32194"/>
    <cellStyle name="40% - Ênfase5 8 5 3 5" xfId="46334"/>
    <cellStyle name="40% - Ênfase5 8 5 4" xfId="10014"/>
    <cellStyle name="40% - Ênfase5 8 5 4 2" xfId="22134"/>
    <cellStyle name="40% - Ênfase5 8 5 4 2 2" xfId="50578"/>
    <cellStyle name="40% - Ênfase5 8 5 4 3" xfId="34223"/>
    <cellStyle name="40% - Ênfase5 8 5 4 4" xfId="42301"/>
    <cellStyle name="40% - Ênfase5 8 5 5" xfId="16074"/>
    <cellStyle name="40% - Ênfase5 8 5 5 2" xfId="48529"/>
    <cellStyle name="40% - Ênfase5 8 5 6" xfId="28164"/>
    <cellStyle name="40% - Ênfase5 8 5 7" xfId="40254"/>
    <cellStyle name="40% - Ênfase5 8 5 8" xfId="3952"/>
    <cellStyle name="40% - Ênfase5 8 6" xfId="4448"/>
    <cellStyle name="40% - Ênfase5 8 6 2" xfId="10508"/>
    <cellStyle name="40% - Ênfase5 8 6 2 2" xfId="22628"/>
    <cellStyle name="40% - Ênfase5 8 6 2 3" xfId="34717"/>
    <cellStyle name="40% - Ênfase5 8 6 2 4" xfId="51074"/>
    <cellStyle name="40% - Ênfase5 8 6 3" xfId="16568"/>
    <cellStyle name="40% - Ênfase5 8 6 4" xfId="28658"/>
    <cellStyle name="40% - Ênfase5 8 6 5" xfId="42797"/>
    <cellStyle name="40% - Ênfase5 8 7" xfId="6479"/>
    <cellStyle name="40% - Ênfase5 8 7 2" xfId="12538"/>
    <cellStyle name="40% - Ênfase5 8 7 2 2" xfId="24658"/>
    <cellStyle name="40% - Ênfase5 8 7 2 3" xfId="36747"/>
    <cellStyle name="40% - Ênfase5 8 7 2 4" xfId="53105"/>
    <cellStyle name="40% - Ênfase5 8 7 3" xfId="18598"/>
    <cellStyle name="40% - Ênfase5 8 7 4" xfId="30688"/>
    <cellStyle name="40% - Ênfase5 8 7 5" xfId="44828"/>
    <cellStyle name="40% - Ênfase5 8 8" xfId="8478"/>
    <cellStyle name="40% - Ênfase5 8 8 2" xfId="20598"/>
    <cellStyle name="40% - Ênfase5 8 8 2 2" xfId="49026"/>
    <cellStyle name="40% - Ênfase5 8 8 3" xfId="32687"/>
    <cellStyle name="40% - Ênfase5 8 8 4" xfId="40749"/>
    <cellStyle name="40% - Ênfase5 8 9" xfId="14538"/>
    <cellStyle name="40% - Ênfase5 8 9 2" xfId="46980"/>
    <cellStyle name="40% - Ênfase5 9" xfId="264"/>
    <cellStyle name="40% - Ênfase5 9 10" xfId="26661"/>
    <cellStyle name="40% - Ênfase5 9 11" xfId="38751"/>
    <cellStyle name="40% - Ênfase5 9 12" xfId="2402"/>
    <cellStyle name="40% - Ênfase5 9 2" xfId="442"/>
    <cellStyle name="40% - Ênfase5 9 2 10" xfId="38906"/>
    <cellStyle name="40% - Ênfase5 9 2 11" xfId="2559"/>
    <cellStyle name="40% - Ênfase5 9 2 2" xfId="1511"/>
    <cellStyle name="40% - Ênfase5 9 2 2 2" xfId="5608"/>
    <cellStyle name="40% - Ênfase5 9 2 2 2 2" xfId="11667"/>
    <cellStyle name="40% - Ênfase5 9 2 2 2 2 2" xfId="23787"/>
    <cellStyle name="40% - Ênfase5 9 2 2 2 2 3" xfId="35876"/>
    <cellStyle name="40% - Ênfase5 9 2 2 2 2 4" xfId="52234"/>
    <cellStyle name="40% - Ênfase5 9 2 2 2 3" xfId="17727"/>
    <cellStyle name="40% - Ênfase5 9 2 2 2 4" xfId="29817"/>
    <cellStyle name="40% - Ênfase5 9 2 2 2 5" xfId="43957"/>
    <cellStyle name="40% - Ênfase5 9 2 2 3" xfId="7631"/>
    <cellStyle name="40% - Ênfase5 9 2 2 3 2" xfId="13690"/>
    <cellStyle name="40% - Ênfase5 9 2 2 3 2 2" xfId="25810"/>
    <cellStyle name="40% - Ênfase5 9 2 2 3 2 3" xfId="37899"/>
    <cellStyle name="40% - Ênfase5 9 2 2 3 2 4" xfId="54257"/>
    <cellStyle name="40% - Ênfase5 9 2 2 3 3" xfId="19750"/>
    <cellStyle name="40% - Ênfase5 9 2 2 3 4" xfId="31840"/>
    <cellStyle name="40% - Ênfase5 9 2 2 3 5" xfId="45980"/>
    <cellStyle name="40% - Ênfase5 9 2 2 4" xfId="9637"/>
    <cellStyle name="40% - Ênfase5 9 2 2 4 2" xfId="21757"/>
    <cellStyle name="40% - Ênfase5 9 2 2 4 2 2" xfId="50200"/>
    <cellStyle name="40% - Ênfase5 9 2 2 4 3" xfId="33846"/>
    <cellStyle name="40% - Ênfase5 9 2 2 4 4" xfId="41923"/>
    <cellStyle name="40% - Ênfase5 9 2 2 5" xfId="15697"/>
    <cellStyle name="40% - Ênfase5 9 2 2 5 2" xfId="48151"/>
    <cellStyle name="40% - Ênfase5 9 2 2 6" xfId="27810"/>
    <cellStyle name="40% - Ênfase5 9 2 2 7" xfId="39900"/>
    <cellStyle name="40% - Ênfase5 9 2 2 8" xfId="3573"/>
    <cellStyle name="40% - Ênfase5 9 2 3" xfId="1000"/>
    <cellStyle name="40% - Ênfase5 9 2 3 2" xfId="5110"/>
    <cellStyle name="40% - Ênfase5 9 2 3 2 2" xfId="11169"/>
    <cellStyle name="40% - Ênfase5 9 2 3 2 2 2" xfId="23289"/>
    <cellStyle name="40% - Ênfase5 9 2 3 2 2 3" xfId="35378"/>
    <cellStyle name="40% - Ênfase5 9 2 3 2 2 4" xfId="51736"/>
    <cellStyle name="40% - Ênfase5 9 2 3 2 3" xfId="17229"/>
    <cellStyle name="40% - Ênfase5 9 2 3 2 4" xfId="29319"/>
    <cellStyle name="40% - Ênfase5 9 2 3 2 5" xfId="43459"/>
    <cellStyle name="40% - Ênfase5 9 2 3 3" xfId="7135"/>
    <cellStyle name="40% - Ênfase5 9 2 3 3 2" xfId="13194"/>
    <cellStyle name="40% - Ênfase5 9 2 3 3 2 2" xfId="25314"/>
    <cellStyle name="40% - Ênfase5 9 2 3 3 2 3" xfId="37403"/>
    <cellStyle name="40% - Ênfase5 9 2 3 3 2 4" xfId="53761"/>
    <cellStyle name="40% - Ênfase5 9 2 3 3 3" xfId="19254"/>
    <cellStyle name="40% - Ênfase5 9 2 3 3 4" xfId="31344"/>
    <cellStyle name="40% - Ênfase5 9 2 3 3 5" xfId="45484"/>
    <cellStyle name="40% - Ênfase5 9 2 3 4" xfId="9139"/>
    <cellStyle name="40% - Ênfase5 9 2 3 4 2" xfId="21259"/>
    <cellStyle name="40% - Ênfase5 9 2 3 4 2 2" xfId="49693"/>
    <cellStyle name="40% - Ênfase5 9 2 3 4 3" xfId="33348"/>
    <cellStyle name="40% - Ênfase5 9 2 3 4 4" xfId="41416"/>
    <cellStyle name="40% - Ênfase5 9 2 3 5" xfId="15199"/>
    <cellStyle name="40% - Ênfase5 9 2 3 5 2" xfId="47645"/>
    <cellStyle name="40% - Ênfase5 9 2 3 6" xfId="27314"/>
    <cellStyle name="40% - Ênfase5 9 2 3 7" xfId="39404"/>
    <cellStyle name="40% - Ênfase5 9 2 3 8" xfId="3065"/>
    <cellStyle name="40% - Ênfase5 9 2 4" xfId="2052"/>
    <cellStyle name="40% - Ênfase5 9 2 4 2" xfId="6143"/>
    <cellStyle name="40% - Ênfase5 9 2 4 2 2" xfId="12202"/>
    <cellStyle name="40% - Ênfase5 9 2 4 2 2 2" xfId="24322"/>
    <cellStyle name="40% - Ênfase5 9 2 4 2 2 3" xfId="36411"/>
    <cellStyle name="40% - Ênfase5 9 2 4 2 2 4" xfId="52769"/>
    <cellStyle name="40% - Ênfase5 9 2 4 2 3" xfId="18262"/>
    <cellStyle name="40% - Ênfase5 9 2 4 2 4" xfId="30352"/>
    <cellStyle name="40% - Ênfase5 9 2 4 2 5" xfId="44492"/>
    <cellStyle name="40% - Ênfase5 9 2 4 3" xfId="8143"/>
    <cellStyle name="40% - Ênfase5 9 2 4 3 2" xfId="14202"/>
    <cellStyle name="40% - Ênfase5 9 2 4 3 2 2" xfId="26322"/>
    <cellStyle name="40% - Ênfase5 9 2 4 3 2 3" xfId="38411"/>
    <cellStyle name="40% - Ênfase5 9 2 4 3 2 4" xfId="54769"/>
    <cellStyle name="40% - Ênfase5 9 2 4 3 3" xfId="20262"/>
    <cellStyle name="40% - Ênfase5 9 2 4 3 4" xfId="32352"/>
    <cellStyle name="40% - Ênfase5 9 2 4 3 5" xfId="46492"/>
    <cellStyle name="40% - Ênfase5 9 2 4 4" xfId="10172"/>
    <cellStyle name="40% - Ênfase5 9 2 4 4 2" xfId="22292"/>
    <cellStyle name="40% - Ênfase5 9 2 4 4 2 2" xfId="50736"/>
    <cellStyle name="40% - Ênfase5 9 2 4 4 3" xfId="34381"/>
    <cellStyle name="40% - Ênfase5 9 2 4 4 4" xfId="42459"/>
    <cellStyle name="40% - Ênfase5 9 2 4 5" xfId="16232"/>
    <cellStyle name="40% - Ênfase5 9 2 4 5 2" xfId="48687"/>
    <cellStyle name="40% - Ênfase5 9 2 4 6" xfId="28322"/>
    <cellStyle name="40% - Ênfase5 9 2 4 7" xfId="40412"/>
    <cellStyle name="40% - Ênfase5 9 2 4 8" xfId="4110"/>
    <cellStyle name="40% - Ênfase5 9 2 5" xfId="4608"/>
    <cellStyle name="40% - Ênfase5 9 2 5 2" xfId="10668"/>
    <cellStyle name="40% - Ênfase5 9 2 5 2 2" xfId="22788"/>
    <cellStyle name="40% - Ênfase5 9 2 5 2 3" xfId="34877"/>
    <cellStyle name="40% - Ênfase5 9 2 5 2 4" xfId="51234"/>
    <cellStyle name="40% - Ênfase5 9 2 5 3" xfId="16728"/>
    <cellStyle name="40% - Ênfase5 9 2 5 4" xfId="28818"/>
    <cellStyle name="40% - Ênfase5 9 2 5 5" xfId="42957"/>
    <cellStyle name="40% - Ênfase5 9 2 6" xfId="6637"/>
    <cellStyle name="40% - Ênfase5 9 2 6 2" xfId="12696"/>
    <cellStyle name="40% - Ênfase5 9 2 6 2 2" xfId="24816"/>
    <cellStyle name="40% - Ênfase5 9 2 6 2 3" xfId="36905"/>
    <cellStyle name="40% - Ênfase5 9 2 6 2 4" xfId="53263"/>
    <cellStyle name="40% - Ênfase5 9 2 6 3" xfId="18756"/>
    <cellStyle name="40% - Ênfase5 9 2 6 4" xfId="30846"/>
    <cellStyle name="40% - Ênfase5 9 2 6 5" xfId="44986"/>
    <cellStyle name="40% - Ênfase5 9 2 7" xfId="8638"/>
    <cellStyle name="40% - Ênfase5 9 2 7 2" xfId="20758"/>
    <cellStyle name="40% - Ênfase5 9 2 7 2 2" xfId="49187"/>
    <cellStyle name="40% - Ênfase5 9 2 7 3" xfId="32847"/>
    <cellStyle name="40% - Ênfase5 9 2 7 4" xfId="40910"/>
    <cellStyle name="40% - Ênfase5 9 2 8" xfId="14698"/>
    <cellStyle name="40% - Ênfase5 9 2 8 2" xfId="47140"/>
    <cellStyle name="40% - Ênfase5 9 2 9" xfId="26816"/>
    <cellStyle name="40% - Ênfase5 9 3" xfId="1354"/>
    <cellStyle name="40% - Ênfase5 9 3 2" xfId="5451"/>
    <cellStyle name="40% - Ênfase5 9 3 2 2" xfId="11510"/>
    <cellStyle name="40% - Ênfase5 9 3 2 2 2" xfId="23630"/>
    <cellStyle name="40% - Ênfase5 9 3 2 2 3" xfId="35719"/>
    <cellStyle name="40% - Ênfase5 9 3 2 2 4" xfId="52077"/>
    <cellStyle name="40% - Ênfase5 9 3 2 3" xfId="17570"/>
    <cellStyle name="40% - Ênfase5 9 3 2 4" xfId="29660"/>
    <cellStyle name="40% - Ênfase5 9 3 2 5" xfId="43800"/>
    <cellStyle name="40% - Ênfase5 9 3 3" xfId="7476"/>
    <cellStyle name="40% - Ênfase5 9 3 3 2" xfId="13535"/>
    <cellStyle name="40% - Ênfase5 9 3 3 2 2" xfId="25655"/>
    <cellStyle name="40% - Ênfase5 9 3 3 2 3" xfId="37744"/>
    <cellStyle name="40% - Ênfase5 9 3 3 2 4" xfId="54102"/>
    <cellStyle name="40% - Ênfase5 9 3 3 3" xfId="19595"/>
    <cellStyle name="40% - Ênfase5 9 3 3 4" xfId="31685"/>
    <cellStyle name="40% - Ênfase5 9 3 3 5" xfId="45825"/>
    <cellStyle name="40% - Ênfase5 9 3 4" xfId="9480"/>
    <cellStyle name="40% - Ênfase5 9 3 4 2" xfId="21600"/>
    <cellStyle name="40% - Ênfase5 9 3 4 2 2" xfId="50043"/>
    <cellStyle name="40% - Ênfase5 9 3 4 3" xfId="33689"/>
    <cellStyle name="40% - Ênfase5 9 3 4 4" xfId="41766"/>
    <cellStyle name="40% - Ênfase5 9 3 5" xfId="15540"/>
    <cellStyle name="40% - Ênfase5 9 3 5 2" xfId="47994"/>
    <cellStyle name="40% - Ênfase5 9 3 6" xfId="27655"/>
    <cellStyle name="40% - Ênfase5 9 3 7" xfId="39745"/>
    <cellStyle name="40% - Ênfase5 9 3 8" xfId="3416"/>
    <cellStyle name="40% - Ênfase5 9 4" xfId="845"/>
    <cellStyle name="40% - Ênfase5 9 4 2" xfId="4955"/>
    <cellStyle name="40% - Ênfase5 9 4 2 2" xfId="11014"/>
    <cellStyle name="40% - Ênfase5 9 4 2 2 2" xfId="23134"/>
    <cellStyle name="40% - Ênfase5 9 4 2 2 3" xfId="35223"/>
    <cellStyle name="40% - Ênfase5 9 4 2 2 4" xfId="51581"/>
    <cellStyle name="40% - Ênfase5 9 4 2 3" xfId="17074"/>
    <cellStyle name="40% - Ênfase5 9 4 2 4" xfId="29164"/>
    <cellStyle name="40% - Ênfase5 9 4 2 5" xfId="43304"/>
    <cellStyle name="40% - Ênfase5 9 4 3" xfId="6980"/>
    <cellStyle name="40% - Ênfase5 9 4 3 2" xfId="13039"/>
    <cellStyle name="40% - Ênfase5 9 4 3 2 2" xfId="25159"/>
    <cellStyle name="40% - Ênfase5 9 4 3 2 3" xfId="37248"/>
    <cellStyle name="40% - Ênfase5 9 4 3 2 4" xfId="53606"/>
    <cellStyle name="40% - Ênfase5 9 4 3 3" xfId="19099"/>
    <cellStyle name="40% - Ênfase5 9 4 3 4" xfId="31189"/>
    <cellStyle name="40% - Ênfase5 9 4 3 5" xfId="45329"/>
    <cellStyle name="40% - Ênfase5 9 4 4" xfId="8984"/>
    <cellStyle name="40% - Ênfase5 9 4 4 2" xfId="21104"/>
    <cellStyle name="40% - Ênfase5 9 4 4 2 2" xfId="49538"/>
    <cellStyle name="40% - Ênfase5 9 4 4 3" xfId="33193"/>
    <cellStyle name="40% - Ênfase5 9 4 4 4" xfId="41261"/>
    <cellStyle name="40% - Ênfase5 9 4 5" xfId="15044"/>
    <cellStyle name="40% - Ênfase5 9 4 5 2" xfId="47490"/>
    <cellStyle name="40% - Ênfase5 9 4 6" xfId="27159"/>
    <cellStyle name="40% - Ênfase5 9 4 7" xfId="39249"/>
    <cellStyle name="40% - Ênfase5 9 4 8" xfId="2910"/>
    <cellStyle name="40% - Ênfase5 9 5" xfId="1897"/>
    <cellStyle name="40% - Ênfase5 9 5 2" xfId="5988"/>
    <cellStyle name="40% - Ênfase5 9 5 2 2" xfId="12047"/>
    <cellStyle name="40% - Ênfase5 9 5 2 2 2" xfId="24167"/>
    <cellStyle name="40% - Ênfase5 9 5 2 2 3" xfId="36256"/>
    <cellStyle name="40% - Ênfase5 9 5 2 2 4" xfId="52614"/>
    <cellStyle name="40% - Ênfase5 9 5 2 3" xfId="18107"/>
    <cellStyle name="40% - Ênfase5 9 5 2 4" xfId="30197"/>
    <cellStyle name="40% - Ênfase5 9 5 2 5" xfId="44337"/>
    <cellStyle name="40% - Ênfase5 9 5 3" xfId="7988"/>
    <cellStyle name="40% - Ênfase5 9 5 3 2" xfId="14047"/>
    <cellStyle name="40% - Ênfase5 9 5 3 2 2" xfId="26167"/>
    <cellStyle name="40% - Ênfase5 9 5 3 2 3" xfId="38256"/>
    <cellStyle name="40% - Ênfase5 9 5 3 2 4" xfId="54614"/>
    <cellStyle name="40% - Ênfase5 9 5 3 3" xfId="20107"/>
    <cellStyle name="40% - Ênfase5 9 5 3 4" xfId="32197"/>
    <cellStyle name="40% - Ênfase5 9 5 3 5" xfId="46337"/>
    <cellStyle name="40% - Ênfase5 9 5 4" xfId="10017"/>
    <cellStyle name="40% - Ênfase5 9 5 4 2" xfId="22137"/>
    <cellStyle name="40% - Ênfase5 9 5 4 2 2" xfId="50581"/>
    <cellStyle name="40% - Ênfase5 9 5 4 3" xfId="34226"/>
    <cellStyle name="40% - Ênfase5 9 5 4 4" xfId="42304"/>
    <cellStyle name="40% - Ênfase5 9 5 5" xfId="16077"/>
    <cellStyle name="40% - Ênfase5 9 5 5 2" xfId="48532"/>
    <cellStyle name="40% - Ênfase5 9 5 6" xfId="28167"/>
    <cellStyle name="40% - Ênfase5 9 5 7" xfId="40257"/>
    <cellStyle name="40% - Ênfase5 9 5 8" xfId="3955"/>
    <cellStyle name="40% - Ênfase5 9 6" xfId="4451"/>
    <cellStyle name="40% - Ênfase5 9 6 2" xfId="10511"/>
    <cellStyle name="40% - Ênfase5 9 6 2 2" xfId="22631"/>
    <cellStyle name="40% - Ênfase5 9 6 2 3" xfId="34720"/>
    <cellStyle name="40% - Ênfase5 9 6 2 4" xfId="51077"/>
    <cellStyle name="40% - Ênfase5 9 6 3" xfId="16571"/>
    <cellStyle name="40% - Ênfase5 9 6 4" xfId="28661"/>
    <cellStyle name="40% - Ênfase5 9 6 5" xfId="42800"/>
    <cellStyle name="40% - Ênfase5 9 7" xfId="6482"/>
    <cellStyle name="40% - Ênfase5 9 7 2" xfId="12541"/>
    <cellStyle name="40% - Ênfase5 9 7 2 2" xfId="24661"/>
    <cellStyle name="40% - Ênfase5 9 7 2 3" xfId="36750"/>
    <cellStyle name="40% - Ênfase5 9 7 2 4" xfId="53108"/>
    <cellStyle name="40% - Ênfase5 9 7 3" xfId="18601"/>
    <cellStyle name="40% - Ênfase5 9 7 4" xfId="30691"/>
    <cellStyle name="40% - Ênfase5 9 7 5" xfId="44831"/>
    <cellStyle name="40% - Ênfase5 9 8" xfId="8481"/>
    <cellStyle name="40% - Ênfase5 9 8 2" xfId="20601"/>
    <cellStyle name="40% - Ênfase5 9 8 2 2" xfId="49029"/>
    <cellStyle name="40% - Ênfase5 9 8 3" xfId="32690"/>
    <cellStyle name="40% - Ênfase5 9 8 4" xfId="40752"/>
    <cellStyle name="40% - Ênfase5 9 9" xfId="14541"/>
    <cellStyle name="40% - Ênfase5 9 9 2" xfId="46983"/>
    <cellStyle name="40% - Ênfase6 10" xfId="449"/>
    <cellStyle name="40% - Ênfase6 10 10" xfId="26823"/>
    <cellStyle name="40% - Ênfase6 10 11" xfId="38913"/>
    <cellStyle name="40% - Ênfase6 10 12" xfId="2566"/>
    <cellStyle name="40% - Ênfase6 10 2" xfId="313"/>
    <cellStyle name="40% - Ênfase6 10 2 10" xfId="38797"/>
    <cellStyle name="40% - Ênfase6 10 2 11" xfId="2448"/>
    <cellStyle name="40% - Ênfase6 10 2 2" xfId="1400"/>
    <cellStyle name="40% - Ênfase6 10 2 2 2" xfId="5497"/>
    <cellStyle name="40% - Ênfase6 10 2 2 2 2" xfId="11556"/>
    <cellStyle name="40% - Ênfase6 10 2 2 2 2 2" xfId="23676"/>
    <cellStyle name="40% - Ênfase6 10 2 2 2 2 3" xfId="35765"/>
    <cellStyle name="40% - Ênfase6 10 2 2 2 2 4" xfId="52123"/>
    <cellStyle name="40% - Ênfase6 10 2 2 2 3" xfId="17616"/>
    <cellStyle name="40% - Ênfase6 10 2 2 2 4" xfId="29706"/>
    <cellStyle name="40% - Ênfase6 10 2 2 2 5" xfId="43846"/>
    <cellStyle name="40% - Ênfase6 10 2 2 3" xfId="7522"/>
    <cellStyle name="40% - Ênfase6 10 2 2 3 2" xfId="13581"/>
    <cellStyle name="40% - Ênfase6 10 2 2 3 2 2" xfId="25701"/>
    <cellStyle name="40% - Ênfase6 10 2 2 3 2 3" xfId="37790"/>
    <cellStyle name="40% - Ênfase6 10 2 2 3 2 4" xfId="54148"/>
    <cellStyle name="40% - Ênfase6 10 2 2 3 3" xfId="19641"/>
    <cellStyle name="40% - Ênfase6 10 2 2 3 4" xfId="31731"/>
    <cellStyle name="40% - Ênfase6 10 2 2 3 5" xfId="45871"/>
    <cellStyle name="40% - Ênfase6 10 2 2 4" xfId="9526"/>
    <cellStyle name="40% - Ênfase6 10 2 2 4 2" xfId="21646"/>
    <cellStyle name="40% - Ênfase6 10 2 2 4 2 2" xfId="50089"/>
    <cellStyle name="40% - Ênfase6 10 2 2 4 3" xfId="33735"/>
    <cellStyle name="40% - Ênfase6 10 2 2 4 4" xfId="41812"/>
    <cellStyle name="40% - Ênfase6 10 2 2 5" xfId="15586"/>
    <cellStyle name="40% - Ênfase6 10 2 2 5 2" xfId="48040"/>
    <cellStyle name="40% - Ênfase6 10 2 2 6" xfId="27701"/>
    <cellStyle name="40% - Ênfase6 10 2 2 7" xfId="39791"/>
    <cellStyle name="40% - Ênfase6 10 2 2 8" xfId="3462"/>
    <cellStyle name="40% - Ênfase6 10 2 3" xfId="891"/>
    <cellStyle name="40% - Ênfase6 10 2 3 2" xfId="5001"/>
    <cellStyle name="40% - Ênfase6 10 2 3 2 2" xfId="11060"/>
    <cellStyle name="40% - Ênfase6 10 2 3 2 2 2" xfId="23180"/>
    <cellStyle name="40% - Ênfase6 10 2 3 2 2 3" xfId="35269"/>
    <cellStyle name="40% - Ênfase6 10 2 3 2 2 4" xfId="51627"/>
    <cellStyle name="40% - Ênfase6 10 2 3 2 3" xfId="17120"/>
    <cellStyle name="40% - Ênfase6 10 2 3 2 4" xfId="29210"/>
    <cellStyle name="40% - Ênfase6 10 2 3 2 5" xfId="43350"/>
    <cellStyle name="40% - Ênfase6 10 2 3 3" xfId="7026"/>
    <cellStyle name="40% - Ênfase6 10 2 3 3 2" xfId="13085"/>
    <cellStyle name="40% - Ênfase6 10 2 3 3 2 2" xfId="25205"/>
    <cellStyle name="40% - Ênfase6 10 2 3 3 2 3" xfId="37294"/>
    <cellStyle name="40% - Ênfase6 10 2 3 3 2 4" xfId="53652"/>
    <cellStyle name="40% - Ênfase6 10 2 3 3 3" xfId="19145"/>
    <cellStyle name="40% - Ênfase6 10 2 3 3 4" xfId="31235"/>
    <cellStyle name="40% - Ênfase6 10 2 3 3 5" xfId="45375"/>
    <cellStyle name="40% - Ênfase6 10 2 3 4" xfId="9030"/>
    <cellStyle name="40% - Ênfase6 10 2 3 4 2" xfId="21150"/>
    <cellStyle name="40% - Ênfase6 10 2 3 4 2 2" xfId="49584"/>
    <cellStyle name="40% - Ênfase6 10 2 3 4 3" xfId="33239"/>
    <cellStyle name="40% - Ênfase6 10 2 3 4 4" xfId="41307"/>
    <cellStyle name="40% - Ênfase6 10 2 3 5" xfId="15090"/>
    <cellStyle name="40% - Ênfase6 10 2 3 5 2" xfId="47536"/>
    <cellStyle name="40% - Ênfase6 10 2 3 6" xfId="27205"/>
    <cellStyle name="40% - Ênfase6 10 2 3 7" xfId="39295"/>
    <cellStyle name="40% - Ênfase6 10 2 3 8" xfId="2956"/>
    <cellStyle name="40% - Ênfase6 10 2 4" xfId="1943"/>
    <cellStyle name="40% - Ênfase6 10 2 4 2" xfId="6034"/>
    <cellStyle name="40% - Ênfase6 10 2 4 2 2" xfId="12093"/>
    <cellStyle name="40% - Ênfase6 10 2 4 2 2 2" xfId="24213"/>
    <cellStyle name="40% - Ênfase6 10 2 4 2 2 3" xfId="36302"/>
    <cellStyle name="40% - Ênfase6 10 2 4 2 2 4" xfId="52660"/>
    <cellStyle name="40% - Ênfase6 10 2 4 2 3" xfId="18153"/>
    <cellStyle name="40% - Ênfase6 10 2 4 2 4" xfId="30243"/>
    <cellStyle name="40% - Ênfase6 10 2 4 2 5" xfId="44383"/>
    <cellStyle name="40% - Ênfase6 10 2 4 3" xfId="8034"/>
    <cellStyle name="40% - Ênfase6 10 2 4 3 2" xfId="14093"/>
    <cellStyle name="40% - Ênfase6 10 2 4 3 2 2" xfId="26213"/>
    <cellStyle name="40% - Ênfase6 10 2 4 3 2 3" xfId="38302"/>
    <cellStyle name="40% - Ênfase6 10 2 4 3 2 4" xfId="54660"/>
    <cellStyle name="40% - Ênfase6 10 2 4 3 3" xfId="20153"/>
    <cellStyle name="40% - Ênfase6 10 2 4 3 4" xfId="32243"/>
    <cellStyle name="40% - Ênfase6 10 2 4 3 5" xfId="46383"/>
    <cellStyle name="40% - Ênfase6 10 2 4 4" xfId="10063"/>
    <cellStyle name="40% - Ênfase6 10 2 4 4 2" xfId="22183"/>
    <cellStyle name="40% - Ênfase6 10 2 4 4 2 2" xfId="50627"/>
    <cellStyle name="40% - Ênfase6 10 2 4 4 3" xfId="34272"/>
    <cellStyle name="40% - Ênfase6 10 2 4 4 4" xfId="42350"/>
    <cellStyle name="40% - Ênfase6 10 2 4 5" xfId="16123"/>
    <cellStyle name="40% - Ênfase6 10 2 4 5 2" xfId="48578"/>
    <cellStyle name="40% - Ênfase6 10 2 4 6" xfId="28213"/>
    <cellStyle name="40% - Ênfase6 10 2 4 7" xfId="40303"/>
    <cellStyle name="40% - Ênfase6 10 2 4 8" xfId="4001"/>
    <cellStyle name="40% - Ênfase6 10 2 5" xfId="4497"/>
    <cellStyle name="40% - Ênfase6 10 2 5 2" xfId="10557"/>
    <cellStyle name="40% - Ênfase6 10 2 5 2 2" xfId="22677"/>
    <cellStyle name="40% - Ênfase6 10 2 5 2 3" xfId="34766"/>
    <cellStyle name="40% - Ênfase6 10 2 5 2 4" xfId="51123"/>
    <cellStyle name="40% - Ênfase6 10 2 5 3" xfId="16617"/>
    <cellStyle name="40% - Ênfase6 10 2 5 4" xfId="28707"/>
    <cellStyle name="40% - Ênfase6 10 2 5 5" xfId="42846"/>
    <cellStyle name="40% - Ênfase6 10 2 6" xfId="6528"/>
    <cellStyle name="40% - Ênfase6 10 2 6 2" xfId="12587"/>
    <cellStyle name="40% - Ênfase6 10 2 6 2 2" xfId="24707"/>
    <cellStyle name="40% - Ênfase6 10 2 6 2 3" xfId="36796"/>
    <cellStyle name="40% - Ênfase6 10 2 6 2 4" xfId="53154"/>
    <cellStyle name="40% - Ênfase6 10 2 6 3" xfId="18647"/>
    <cellStyle name="40% - Ênfase6 10 2 6 4" xfId="30737"/>
    <cellStyle name="40% - Ênfase6 10 2 6 5" xfId="44877"/>
    <cellStyle name="40% - Ênfase6 10 2 7" xfId="8527"/>
    <cellStyle name="40% - Ênfase6 10 2 7 2" xfId="20647"/>
    <cellStyle name="40% - Ênfase6 10 2 7 2 2" xfId="49075"/>
    <cellStyle name="40% - Ênfase6 10 2 7 3" xfId="32736"/>
    <cellStyle name="40% - Ênfase6 10 2 7 4" xfId="40798"/>
    <cellStyle name="40% - Ênfase6 10 2 8" xfId="14587"/>
    <cellStyle name="40% - Ênfase6 10 2 8 2" xfId="47029"/>
    <cellStyle name="40% - Ênfase6 10 2 9" xfId="26707"/>
    <cellStyle name="40% - Ênfase6 10 3" xfId="1518"/>
    <cellStyle name="40% - Ênfase6 10 3 2" xfId="5615"/>
    <cellStyle name="40% - Ênfase6 10 3 2 2" xfId="11674"/>
    <cellStyle name="40% - Ênfase6 10 3 2 2 2" xfId="23794"/>
    <cellStyle name="40% - Ênfase6 10 3 2 2 3" xfId="35883"/>
    <cellStyle name="40% - Ênfase6 10 3 2 2 4" xfId="52241"/>
    <cellStyle name="40% - Ênfase6 10 3 2 3" xfId="17734"/>
    <cellStyle name="40% - Ênfase6 10 3 2 4" xfId="29824"/>
    <cellStyle name="40% - Ênfase6 10 3 2 5" xfId="43964"/>
    <cellStyle name="40% - Ênfase6 10 3 3" xfId="7638"/>
    <cellStyle name="40% - Ênfase6 10 3 3 2" xfId="13697"/>
    <cellStyle name="40% - Ênfase6 10 3 3 2 2" xfId="25817"/>
    <cellStyle name="40% - Ênfase6 10 3 3 2 3" xfId="37906"/>
    <cellStyle name="40% - Ênfase6 10 3 3 2 4" xfId="54264"/>
    <cellStyle name="40% - Ênfase6 10 3 3 3" xfId="19757"/>
    <cellStyle name="40% - Ênfase6 10 3 3 4" xfId="31847"/>
    <cellStyle name="40% - Ênfase6 10 3 3 5" xfId="45987"/>
    <cellStyle name="40% - Ênfase6 10 3 4" xfId="9644"/>
    <cellStyle name="40% - Ênfase6 10 3 4 2" xfId="21764"/>
    <cellStyle name="40% - Ênfase6 10 3 4 2 2" xfId="50207"/>
    <cellStyle name="40% - Ênfase6 10 3 4 3" xfId="33853"/>
    <cellStyle name="40% - Ênfase6 10 3 4 4" xfId="41930"/>
    <cellStyle name="40% - Ênfase6 10 3 5" xfId="15704"/>
    <cellStyle name="40% - Ênfase6 10 3 5 2" xfId="48158"/>
    <cellStyle name="40% - Ênfase6 10 3 6" xfId="27817"/>
    <cellStyle name="40% - Ênfase6 10 3 7" xfId="39907"/>
    <cellStyle name="40% - Ênfase6 10 3 8" xfId="3580"/>
    <cellStyle name="40% - Ênfase6 10 4" xfId="1007"/>
    <cellStyle name="40% - Ênfase6 10 4 2" xfId="5117"/>
    <cellStyle name="40% - Ênfase6 10 4 2 2" xfId="11176"/>
    <cellStyle name="40% - Ênfase6 10 4 2 2 2" xfId="23296"/>
    <cellStyle name="40% - Ênfase6 10 4 2 2 3" xfId="35385"/>
    <cellStyle name="40% - Ênfase6 10 4 2 2 4" xfId="51743"/>
    <cellStyle name="40% - Ênfase6 10 4 2 3" xfId="17236"/>
    <cellStyle name="40% - Ênfase6 10 4 2 4" xfId="29326"/>
    <cellStyle name="40% - Ênfase6 10 4 2 5" xfId="43466"/>
    <cellStyle name="40% - Ênfase6 10 4 3" xfId="7142"/>
    <cellStyle name="40% - Ênfase6 10 4 3 2" xfId="13201"/>
    <cellStyle name="40% - Ênfase6 10 4 3 2 2" xfId="25321"/>
    <cellStyle name="40% - Ênfase6 10 4 3 2 3" xfId="37410"/>
    <cellStyle name="40% - Ênfase6 10 4 3 2 4" xfId="53768"/>
    <cellStyle name="40% - Ênfase6 10 4 3 3" xfId="19261"/>
    <cellStyle name="40% - Ênfase6 10 4 3 4" xfId="31351"/>
    <cellStyle name="40% - Ênfase6 10 4 3 5" xfId="45491"/>
    <cellStyle name="40% - Ênfase6 10 4 4" xfId="9146"/>
    <cellStyle name="40% - Ênfase6 10 4 4 2" xfId="21266"/>
    <cellStyle name="40% - Ênfase6 10 4 4 2 2" xfId="49700"/>
    <cellStyle name="40% - Ênfase6 10 4 4 3" xfId="33355"/>
    <cellStyle name="40% - Ênfase6 10 4 4 4" xfId="41423"/>
    <cellStyle name="40% - Ênfase6 10 4 5" xfId="15206"/>
    <cellStyle name="40% - Ênfase6 10 4 5 2" xfId="47652"/>
    <cellStyle name="40% - Ênfase6 10 4 6" xfId="27321"/>
    <cellStyle name="40% - Ênfase6 10 4 7" xfId="39411"/>
    <cellStyle name="40% - Ênfase6 10 4 8" xfId="3072"/>
    <cellStyle name="40% - Ênfase6 10 5" xfId="2059"/>
    <cellStyle name="40% - Ênfase6 10 5 2" xfId="6150"/>
    <cellStyle name="40% - Ênfase6 10 5 2 2" xfId="12209"/>
    <cellStyle name="40% - Ênfase6 10 5 2 2 2" xfId="24329"/>
    <cellStyle name="40% - Ênfase6 10 5 2 2 3" xfId="36418"/>
    <cellStyle name="40% - Ênfase6 10 5 2 2 4" xfId="52776"/>
    <cellStyle name="40% - Ênfase6 10 5 2 3" xfId="18269"/>
    <cellStyle name="40% - Ênfase6 10 5 2 4" xfId="30359"/>
    <cellStyle name="40% - Ênfase6 10 5 2 5" xfId="44499"/>
    <cellStyle name="40% - Ênfase6 10 5 3" xfId="8150"/>
    <cellStyle name="40% - Ênfase6 10 5 3 2" xfId="14209"/>
    <cellStyle name="40% - Ênfase6 10 5 3 2 2" xfId="26329"/>
    <cellStyle name="40% - Ênfase6 10 5 3 2 3" xfId="38418"/>
    <cellStyle name="40% - Ênfase6 10 5 3 2 4" xfId="54776"/>
    <cellStyle name="40% - Ênfase6 10 5 3 3" xfId="20269"/>
    <cellStyle name="40% - Ênfase6 10 5 3 4" xfId="32359"/>
    <cellStyle name="40% - Ênfase6 10 5 3 5" xfId="46499"/>
    <cellStyle name="40% - Ênfase6 10 5 4" xfId="10179"/>
    <cellStyle name="40% - Ênfase6 10 5 4 2" xfId="22299"/>
    <cellStyle name="40% - Ênfase6 10 5 4 2 2" xfId="50743"/>
    <cellStyle name="40% - Ênfase6 10 5 4 3" xfId="34388"/>
    <cellStyle name="40% - Ênfase6 10 5 4 4" xfId="42466"/>
    <cellStyle name="40% - Ênfase6 10 5 5" xfId="16239"/>
    <cellStyle name="40% - Ênfase6 10 5 5 2" xfId="48694"/>
    <cellStyle name="40% - Ênfase6 10 5 6" xfId="28329"/>
    <cellStyle name="40% - Ênfase6 10 5 7" xfId="40419"/>
    <cellStyle name="40% - Ênfase6 10 5 8" xfId="4117"/>
    <cellStyle name="40% - Ênfase6 10 6" xfId="4615"/>
    <cellStyle name="40% - Ênfase6 10 6 2" xfId="10675"/>
    <cellStyle name="40% - Ênfase6 10 6 2 2" xfId="22795"/>
    <cellStyle name="40% - Ênfase6 10 6 2 3" xfId="34884"/>
    <cellStyle name="40% - Ênfase6 10 6 2 4" xfId="51241"/>
    <cellStyle name="40% - Ênfase6 10 6 3" xfId="16735"/>
    <cellStyle name="40% - Ênfase6 10 6 4" xfId="28825"/>
    <cellStyle name="40% - Ênfase6 10 6 5" xfId="42964"/>
    <cellStyle name="40% - Ênfase6 10 7" xfId="6644"/>
    <cellStyle name="40% - Ênfase6 10 7 2" xfId="12703"/>
    <cellStyle name="40% - Ênfase6 10 7 2 2" xfId="24823"/>
    <cellStyle name="40% - Ênfase6 10 7 2 3" xfId="36912"/>
    <cellStyle name="40% - Ênfase6 10 7 2 4" xfId="53270"/>
    <cellStyle name="40% - Ênfase6 10 7 3" xfId="18763"/>
    <cellStyle name="40% - Ênfase6 10 7 4" xfId="30853"/>
    <cellStyle name="40% - Ênfase6 10 7 5" xfId="44993"/>
    <cellStyle name="40% - Ênfase6 10 8" xfId="8645"/>
    <cellStyle name="40% - Ênfase6 10 8 2" xfId="20765"/>
    <cellStyle name="40% - Ênfase6 10 8 2 2" xfId="49194"/>
    <cellStyle name="40% - Ênfase6 10 8 3" xfId="32854"/>
    <cellStyle name="40% - Ênfase6 10 8 4" xfId="40917"/>
    <cellStyle name="40% - Ênfase6 10 9" xfId="14705"/>
    <cellStyle name="40% - Ênfase6 10 9 2" xfId="47147"/>
    <cellStyle name="40% - Ênfase6 11" xfId="450"/>
    <cellStyle name="40% - Ênfase6 11 10" xfId="38914"/>
    <cellStyle name="40% - Ênfase6 11 11" xfId="2567"/>
    <cellStyle name="40% - Ênfase6 11 2" xfId="1519"/>
    <cellStyle name="40% - Ênfase6 11 2 2" xfId="5616"/>
    <cellStyle name="40% - Ênfase6 11 2 2 2" xfId="11675"/>
    <cellStyle name="40% - Ênfase6 11 2 2 2 2" xfId="23795"/>
    <cellStyle name="40% - Ênfase6 11 2 2 2 3" xfId="35884"/>
    <cellStyle name="40% - Ênfase6 11 2 2 2 4" xfId="52242"/>
    <cellStyle name="40% - Ênfase6 11 2 2 3" xfId="17735"/>
    <cellStyle name="40% - Ênfase6 11 2 2 4" xfId="29825"/>
    <cellStyle name="40% - Ênfase6 11 2 2 5" xfId="43965"/>
    <cellStyle name="40% - Ênfase6 11 2 3" xfId="7639"/>
    <cellStyle name="40% - Ênfase6 11 2 3 2" xfId="13698"/>
    <cellStyle name="40% - Ênfase6 11 2 3 2 2" xfId="25818"/>
    <cellStyle name="40% - Ênfase6 11 2 3 2 3" xfId="37907"/>
    <cellStyle name="40% - Ênfase6 11 2 3 2 4" xfId="54265"/>
    <cellStyle name="40% - Ênfase6 11 2 3 3" xfId="19758"/>
    <cellStyle name="40% - Ênfase6 11 2 3 4" xfId="31848"/>
    <cellStyle name="40% - Ênfase6 11 2 3 5" xfId="45988"/>
    <cellStyle name="40% - Ênfase6 11 2 4" xfId="9645"/>
    <cellStyle name="40% - Ênfase6 11 2 4 2" xfId="21765"/>
    <cellStyle name="40% - Ênfase6 11 2 4 2 2" xfId="50208"/>
    <cellStyle name="40% - Ênfase6 11 2 4 3" xfId="33854"/>
    <cellStyle name="40% - Ênfase6 11 2 4 4" xfId="41931"/>
    <cellStyle name="40% - Ênfase6 11 2 5" xfId="15705"/>
    <cellStyle name="40% - Ênfase6 11 2 5 2" xfId="48159"/>
    <cellStyle name="40% - Ênfase6 11 2 6" xfId="27818"/>
    <cellStyle name="40% - Ênfase6 11 2 7" xfId="39908"/>
    <cellStyle name="40% - Ênfase6 11 2 8" xfId="3581"/>
    <cellStyle name="40% - Ênfase6 11 3" xfId="1008"/>
    <cellStyle name="40% - Ênfase6 11 3 2" xfId="5118"/>
    <cellStyle name="40% - Ênfase6 11 3 2 2" xfId="11177"/>
    <cellStyle name="40% - Ênfase6 11 3 2 2 2" xfId="23297"/>
    <cellStyle name="40% - Ênfase6 11 3 2 2 3" xfId="35386"/>
    <cellStyle name="40% - Ênfase6 11 3 2 2 4" xfId="51744"/>
    <cellStyle name="40% - Ênfase6 11 3 2 3" xfId="17237"/>
    <cellStyle name="40% - Ênfase6 11 3 2 4" xfId="29327"/>
    <cellStyle name="40% - Ênfase6 11 3 2 5" xfId="43467"/>
    <cellStyle name="40% - Ênfase6 11 3 3" xfId="7143"/>
    <cellStyle name="40% - Ênfase6 11 3 3 2" xfId="13202"/>
    <cellStyle name="40% - Ênfase6 11 3 3 2 2" xfId="25322"/>
    <cellStyle name="40% - Ênfase6 11 3 3 2 3" xfId="37411"/>
    <cellStyle name="40% - Ênfase6 11 3 3 2 4" xfId="53769"/>
    <cellStyle name="40% - Ênfase6 11 3 3 3" xfId="19262"/>
    <cellStyle name="40% - Ênfase6 11 3 3 4" xfId="31352"/>
    <cellStyle name="40% - Ênfase6 11 3 3 5" xfId="45492"/>
    <cellStyle name="40% - Ênfase6 11 3 4" xfId="9147"/>
    <cellStyle name="40% - Ênfase6 11 3 4 2" xfId="21267"/>
    <cellStyle name="40% - Ênfase6 11 3 4 2 2" xfId="49701"/>
    <cellStyle name="40% - Ênfase6 11 3 4 3" xfId="33356"/>
    <cellStyle name="40% - Ênfase6 11 3 4 4" xfId="41424"/>
    <cellStyle name="40% - Ênfase6 11 3 5" xfId="15207"/>
    <cellStyle name="40% - Ênfase6 11 3 5 2" xfId="47653"/>
    <cellStyle name="40% - Ênfase6 11 3 6" xfId="27322"/>
    <cellStyle name="40% - Ênfase6 11 3 7" xfId="39412"/>
    <cellStyle name="40% - Ênfase6 11 3 8" xfId="3073"/>
    <cellStyle name="40% - Ênfase6 11 4" xfId="2060"/>
    <cellStyle name="40% - Ênfase6 11 4 2" xfId="6151"/>
    <cellStyle name="40% - Ênfase6 11 4 2 2" xfId="12210"/>
    <cellStyle name="40% - Ênfase6 11 4 2 2 2" xfId="24330"/>
    <cellStyle name="40% - Ênfase6 11 4 2 2 3" xfId="36419"/>
    <cellStyle name="40% - Ênfase6 11 4 2 2 4" xfId="52777"/>
    <cellStyle name="40% - Ênfase6 11 4 2 3" xfId="18270"/>
    <cellStyle name="40% - Ênfase6 11 4 2 4" xfId="30360"/>
    <cellStyle name="40% - Ênfase6 11 4 2 5" xfId="44500"/>
    <cellStyle name="40% - Ênfase6 11 4 3" xfId="8151"/>
    <cellStyle name="40% - Ênfase6 11 4 3 2" xfId="14210"/>
    <cellStyle name="40% - Ênfase6 11 4 3 2 2" xfId="26330"/>
    <cellStyle name="40% - Ênfase6 11 4 3 2 3" xfId="38419"/>
    <cellStyle name="40% - Ênfase6 11 4 3 2 4" xfId="54777"/>
    <cellStyle name="40% - Ênfase6 11 4 3 3" xfId="20270"/>
    <cellStyle name="40% - Ênfase6 11 4 3 4" xfId="32360"/>
    <cellStyle name="40% - Ênfase6 11 4 3 5" xfId="46500"/>
    <cellStyle name="40% - Ênfase6 11 4 4" xfId="10180"/>
    <cellStyle name="40% - Ênfase6 11 4 4 2" xfId="22300"/>
    <cellStyle name="40% - Ênfase6 11 4 4 2 2" xfId="50744"/>
    <cellStyle name="40% - Ênfase6 11 4 4 3" xfId="34389"/>
    <cellStyle name="40% - Ênfase6 11 4 4 4" xfId="42467"/>
    <cellStyle name="40% - Ênfase6 11 4 5" xfId="16240"/>
    <cellStyle name="40% - Ênfase6 11 4 5 2" xfId="48695"/>
    <cellStyle name="40% - Ênfase6 11 4 6" xfId="28330"/>
    <cellStyle name="40% - Ênfase6 11 4 7" xfId="40420"/>
    <cellStyle name="40% - Ênfase6 11 4 8" xfId="4118"/>
    <cellStyle name="40% - Ênfase6 11 5" xfId="4616"/>
    <cellStyle name="40% - Ênfase6 11 5 2" xfId="10676"/>
    <cellStyle name="40% - Ênfase6 11 5 2 2" xfId="22796"/>
    <cellStyle name="40% - Ênfase6 11 5 2 3" xfId="34885"/>
    <cellStyle name="40% - Ênfase6 11 5 2 4" xfId="51242"/>
    <cellStyle name="40% - Ênfase6 11 5 3" xfId="16736"/>
    <cellStyle name="40% - Ênfase6 11 5 4" xfId="28826"/>
    <cellStyle name="40% - Ênfase6 11 5 5" xfId="42965"/>
    <cellStyle name="40% - Ênfase6 11 6" xfId="6645"/>
    <cellStyle name="40% - Ênfase6 11 6 2" xfId="12704"/>
    <cellStyle name="40% - Ênfase6 11 6 2 2" xfId="24824"/>
    <cellStyle name="40% - Ênfase6 11 6 2 3" xfId="36913"/>
    <cellStyle name="40% - Ênfase6 11 6 2 4" xfId="53271"/>
    <cellStyle name="40% - Ênfase6 11 6 3" xfId="18764"/>
    <cellStyle name="40% - Ênfase6 11 6 4" xfId="30854"/>
    <cellStyle name="40% - Ênfase6 11 6 5" xfId="44994"/>
    <cellStyle name="40% - Ênfase6 11 7" xfId="8646"/>
    <cellStyle name="40% - Ênfase6 11 7 2" xfId="20766"/>
    <cellStyle name="40% - Ênfase6 11 7 2 2" xfId="49195"/>
    <cellStyle name="40% - Ênfase6 11 7 3" xfId="32855"/>
    <cellStyle name="40% - Ênfase6 11 7 4" xfId="40918"/>
    <cellStyle name="40% - Ênfase6 11 8" xfId="14706"/>
    <cellStyle name="40% - Ênfase6 11 8 2" xfId="47148"/>
    <cellStyle name="40% - Ênfase6 11 9" xfId="26824"/>
    <cellStyle name="40% - Ênfase6 12" xfId="451"/>
    <cellStyle name="40% - Ênfase6 12 10" xfId="38915"/>
    <cellStyle name="40% - Ênfase6 12 11" xfId="2568"/>
    <cellStyle name="40% - Ênfase6 12 2" xfId="1520"/>
    <cellStyle name="40% - Ênfase6 12 2 2" xfId="5617"/>
    <cellStyle name="40% - Ênfase6 12 2 2 2" xfId="11676"/>
    <cellStyle name="40% - Ênfase6 12 2 2 2 2" xfId="23796"/>
    <cellStyle name="40% - Ênfase6 12 2 2 2 3" xfId="35885"/>
    <cellStyle name="40% - Ênfase6 12 2 2 2 4" xfId="52243"/>
    <cellStyle name="40% - Ênfase6 12 2 2 3" xfId="17736"/>
    <cellStyle name="40% - Ênfase6 12 2 2 4" xfId="29826"/>
    <cellStyle name="40% - Ênfase6 12 2 2 5" xfId="43966"/>
    <cellStyle name="40% - Ênfase6 12 2 3" xfId="7640"/>
    <cellStyle name="40% - Ênfase6 12 2 3 2" xfId="13699"/>
    <cellStyle name="40% - Ênfase6 12 2 3 2 2" xfId="25819"/>
    <cellStyle name="40% - Ênfase6 12 2 3 2 3" xfId="37908"/>
    <cellStyle name="40% - Ênfase6 12 2 3 2 4" xfId="54266"/>
    <cellStyle name="40% - Ênfase6 12 2 3 3" xfId="19759"/>
    <cellStyle name="40% - Ênfase6 12 2 3 4" xfId="31849"/>
    <cellStyle name="40% - Ênfase6 12 2 3 5" xfId="45989"/>
    <cellStyle name="40% - Ênfase6 12 2 4" xfId="9646"/>
    <cellStyle name="40% - Ênfase6 12 2 4 2" xfId="21766"/>
    <cellStyle name="40% - Ênfase6 12 2 4 2 2" xfId="50209"/>
    <cellStyle name="40% - Ênfase6 12 2 4 3" xfId="33855"/>
    <cellStyle name="40% - Ênfase6 12 2 4 4" xfId="41932"/>
    <cellStyle name="40% - Ênfase6 12 2 5" xfId="15706"/>
    <cellStyle name="40% - Ênfase6 12 2 5 2" xfId="48160"/>
    <cellStyle name="40% - Ênfase6 12 2 6" xfId="27819"/>
    <cellStyle name="40% - Ênfase6 12 2 7" xfId="39909"/>
    <cellStyle name="40% - Ênfase6 12 2 8" xfId="3582"/>
    <cellStyle name="40% - Ênfase6 12 3" xfId="1009"/>
    <cellStyle name="40% - Ênfase6 12 3 2" xfId="5119"/>
    <cellStyle name="40% - Ênfase6 12 3 2 2" xfId="11178"/>
    <cellStyle name="40% - Ênfase6 12 3 2 2 2" xfId="23298"/>
    <cellStyle name="40% - Ênfase6 12 3 2 2 3" xfId="35387"/>
    <cellStyle name="40% - Ênfase6 12 3 2 2 4" xfId="51745"/>
    <cellStyle name="40% - Ênfase6 12 3 2 3" xfId="17238"/>
    <cellStyle name="40% - Ênfase6 12 3 2 4" xfId="29328"/>
    <cellStyle name="40% - Ênfase6 12 3 2 5" xfId="43468"/>
    <cellStyle name="40% - Ênfase6 12 3 3" xfId="7144"/>
    <cellStyle name="40% - Ênfase6 12 3 3 2" xfId="13203"/>
    <cellStyle name="40% - Ênfase6 12 3 3 2 2" xfId="25323"/>
    <cellStyle name="40% - Ênfase6 12 3 3 2 3" xfId="37412"/>
    <cellStyle name="40% - Ênfase6 12 3 3 2 4" xfId="53770"/>
    <cellStyle name="40% - Ênfase6 12 3 3 3" xfId="19263"/>
    <cellStyle name="40% - Ênfase6 12 3 3 4" xfId="31353"/>
    <cellStyle name="40% - Ênfase6 12 3 3 5" xfId="45493"/>
    <cellStyle name="40% - Ênfase6 12 3 4" xfId="9148"/>
    <cellStyle name="40% - Ênfase6 12 3 4 2" xfId="21268"/>
    <cellStyle name="40% - Ênfase6 12 3 4 2 2" xfId="49702"/>
    <cellStyle name="40% - Ênfase6 12 3 4 3" xfId="33357"/>
    <cellStyle name="40% - Ênfase6 12 3 4 4" xfId="41425"/>
    <cellStyle name="40% - Ênfase6 12 3 5" xfId="15208"/>
    <cellStyle name="40% - Ênfase6 12 3 5 2" xfId="47654"/>
    <cellStyle name="40% - Ênfase6 12 3 6" xfId="27323"/>
    <cellStyle name="40% - Ênfase6 12 3 7" xfId="39413"/>
    <cellStyle name="40% - Ênfase6 12 3 8" xfId="3074"/>
    <cellStyle name="40% - Ênfase6 12 4" xfId="2061"/>
    <cellStyle name="40% - Ênfase6 12 4 2" xfId="6152"/>
    <cellStyle name="40% - Ênfase6 12 4 2 2" xfId="12211"/>
    <cellStyle name="40% - Ênfase6 12 4 2 2 2" xfId="24331"/>
    <cellStyle name="40% - Ênfase6 12 4 2 2 3" xfId="36420"/>
    <cellStyle name="40% - Ênfase6 12 4 2 2 4" xfId="52778"/>
    <cellStyle name="40% - Ênfase6 12 4 2 3" xfId="18271"/>
    <cellStyle name="40% - Ênfase6 12 4 2 4" xfId="30361"/>
    <cellStyle name="40% - Ênfase6 12 4 2 5" xfId="44501"/>
    <cellStyle name="40% - Ênfase6 12 4 3" xfId="8152"/>
    <cellStyle name="40% - Ênfase6 12 4 3 2" xfId="14211"/>
    <cellStyle name="40% - Ênfase6 12 4 3 2 2" xfId="26331"/>
    <cellStyle name="40% - Ênfase6 12 4 3 2 3" xfId="38420"/>
    <cellStyle name="40% - Ênfase6 12 4 3 2 4" xfId="54778"/>
    <cellStyle name="40% - Ênfase6 12 4 3 3" xfId="20271"/>
    <cellStyle name="40% - Ênfase6 12 4 3 4" xfId="32361"/>
    <cellStyle name="40% - Ênfase6 12 4 3 5" xfId="46501"/>
    <cellStyle name="40% - Ênfase6 12 4 4" xfId="10181"/>
    <cellStyle name="40% - Ênfase6 12 4 4 2" xfId="22301"/>
    <cellStyle name="40% - Ênfase6 12 4 4 2 2" xfId="50745"/>
    <cellStyle name="40% - Ênfase6 12 4 4 3" xfId="34390"/>
    <cellStyle name="40% - Ênfase6 12 4 4 4" xfId="42468"/>
    <cellStyle name="40% - Ênfase6 12 4 5" xfId="16241"/>
    <cellStyle name="40% - Ênfase6 12 4 5 2" xfId="48696"/>
    <cellStyle name="40% - Ênfase6 12 4 6" xfId="28331"/>
    <cellStyle name="40% - Ênfase6 12 4 7" xfId="40421"/>
    <cellStyle name="40% - Ênfase6 12 4 8" xfId="4119"/>
    <cellStyle name="40% - Ênfase6 12 5" xfId="4617"/>
    <cellStyle name="40% - Ênfase6 12 5 2" xfId="10677"/>
    <cellStyle name="40% - Ênfase6 12 5 2 2" xfId="22797"/>
    <cellStyle name="40% - Ênfase6 12 5 2 3" xfId="34886"/>
    <cellStyle name="40% - Ênfase6 12 5 2 4" xfId="51243"/>
    <cellStyle name="40% - Ênfase6 12 5 3" xfId="16737"/>
    <cellStyle name="40% - Ênfase6 12 5 4" xfId="28827"/>
    <cellStyle name="40% - Ênfase6 12 5 5" xfId="42966"/>
    <cellStyle name="40% - Ênfase6 12 6" xfId="6646"/>
    <cellStyle name="40% - Ênfase6 12 6 2" xfId="12705"/>
    <cellStyle name="40% - Ênfase6 12 6 2 2" xfId="24825"/>
    <cellStyle name="40% - Ênfase6 12 6 2 3" xfId="36914"/>
    <cellStyle name="40% - Ênfase6 12 6 2 4" xfId="53272"/>
    <cellStyle name="40% - Ênfase6 12 6 3" xfId="18765"/>
    <cellStyle name="40% - Ênfase6 12 6 4" xfId="30855"/>
    <cellStyle name="40% - Ênfase6 12 6 5" xfId="44995"/>
    <cellStyle name="40% - Ênfase6 12 7" xfId="8647"/>
    <cellStyle name="40% - Ênfase6 12 7 2" xfId="20767"/>
    <cellStyle name="40% - Ênfase6 12 7 2 2" xfId="49196"/>
    <cellStyle name="40% - Ênfase6 12 7 3" xfId="32856"/>
    <cellStyle name="40% - Ênfase6 12 7 4" xfId="40919"/>
    <cellStyle name="40% - Ênfase6 12 8" xfId="14707"/>
    <cellStyle name="40% - Ênfase6 12 8 2" xfId="47149"/>
    <cellStyle name="40% - Ênfase6 12 9" xfId="26825"/>
    <cellStyle name="40% - Ênfase6 13" xfId="452"/>
    <cellStyle name="40% - Ênfase6 13 10" xfId="38916"/>
    <cellStyle name="40% - Ênfase6 13 11" xfId="2569"/>
    <cellStyle name="40% - Ênfase6 13 2" xfId="1521"/>
    <cellStyle name="40% - Ênfase6 13 2 2" xfId="5618"/>
    <cellStyle name="40% - Ênfase6 13 2 2 2" xfId="11677"/>
    <cellStyle name="40% - Ênfase6 13 2 2 2 2" xfId="23797"/>
    <cellStyle name="40% - Ênfase6 13 2 2 2 3" xfId="35886"/>
    <cellStyle name="40% - Ênfase6 13 2 2 2 4" xfId="52244"/>
    <cellStyle name="40% - Ênfase6 13 2 2 3" xfId="17737"/>
    <cellStyle name="40% - Ênfase6 13 2 2 4" xfId="29827"/>
    <cellStyle name="40% - Ênfase6 13 2 2 5" xfId="43967"/>
    <cellStyle name="40% - Ênfase6 13 2 3" xfId="7641"/>
    <cellStyle name="40% - Ênfase6 13 2 3 2" xfId="13700"/>
    <cellStyle name="40% - Ênfase6 13 2 3 2 2" xfId="25820"/>
    <cellStyle name="40% - Ênfase6 13 2 3 2 3" xfId="37909"/>
    <cellStyle name="40% - Ênfase6 13 2 3 2 4" xfId="54267"/>
    <cellStyle name="40% - Ênfase6 13 2 3 3" xfId="19760"/>
    <cellStyle name="40% - Ênfase6 13 2 3 4" xfId="31850"/>
    <cellStyle name="40% - Ênfase6 13 2 3 5" xfId="45990"/>
    <cellStyle name="40% - Ênfase6 13 2 4" xfId="9647"/>
    <cellStyle name="40% - Ênfase6 13 2 4 2" xfId="21767"/>
    <cellStyle name="40% - Ênfase6 13 2 4 2 2" xfId="50210"/>
    <cellStyle name="40% - Ênfase6 13 2 4 3" xfId="33856"/>
    <cellStyle name="40% - Ênfase6 13 2 4 4" xfId="41933"/>
    <cellStyle name="40% - Ênfase6 13 2 5" xfId="15707"/>
    <cellStyle name="40% - Ênfase6 13 2 5 2" xfId="48161"/>
    <cellStyle name="40% - Ênfase6 13 2 6" xfId="27820"/>
    <cellStyle name="40% - Ênfase6 13 2 7" xfId="39910"/>
    <cellStyle name="40% - Ênfase6 13 2 8" xfId="3583"/>
    <cellStyle name="40% - Ênfase6 13 3" xfId="1010"/>
    <cellStyle name="40% - Ênfase6 13 3 2" xfId="5120"/>
    <cellStyle name="40% - Ênfase6 13 3 2 2" xfId="11179"/>
    <cellStyle name="40% - Ênfase6 13 3 2 2 2" xfId="23299"/>
    <cellStyle name="40% - Ênfase6 13 3 2 2 3" xfId="35388"/>
    <cellStyle name="40% - Ênfase6 13 3 2 2 4" xfId="51746"/>
    <cellStyle name="40% - Ênfase6 13 3 2 3" xfId="17239"/>
    <cellStyle name="40% - Ênfase6 13 3 2 4" xfId="29329"/>
    <cellStyle name="40% - Ênfase6 13 3 2 5" xfId="43469"/>
    <cellStyle name="40% - Ênfase6 13 3 3" xfId="7145"/>
    <cellStyle name="40% - Ênfase6 13 3 3 2" xfId="13204"/>
    <cellStyle name="40% - Ênfase6 13 3 3 2 2" xfId="25324"/>
    <cellStyle name="40% - Ênfase6 13 3 3 2 3" xfId="37413"/>
    <cellStyle name="40% - Ênfase6 13 3 3 2 4" xfId="53771"/>
    <cellStyle name="40% - Ênfase6 13 3 3 3" xfId="19264"/>
    <cellStyle name="40% - Ênfase6 13 3 3 4" xfId="31354"/>
    <cellStyle name="40% - Ênfase6 13 3 3 5" xfId="45494"/>
    <cellStyle name="40% - Ênfase6 13 3 4" xfId="9149"/>
    <cellStyle name="40% - Ênfase6 13 3 4 2" xfId="21269"/>
    <cellStyle name="40% - Ênfase6 13 3 4 2 2" xfId="49703"/>
    <cellStyle name="40% - Ênfase6 13 3 4 3" xfId="33358"/>
    <cellStyle name="40% - Ênfase6 13 3 4 4" xfId="41426"/>
    <cellStyle name="40% - Ênfase6 13 3 5" xfId="15209"/>
    <cellStyle name="40% - Ênfase6 13 3 5 2" xfId="47655"/>
    <cellStyle name="40% - Ênfase6 13 3 6" xfId="27324"/>
    <cellStyle name="40% - Ênfase6 13 3 7" xfId="39414"/>
    <cellStyle name="40% - Ênfase6 13 3 8" xfId="3075"/>
    <cellStyle name="40% - Ênfase6 13 4" xfId="2062"/>
    <cellStyle name="40% - Ênfase6 13 4 2" xfId="6153"/>
    <cellStyle name="40% - Ênfase6 13 4 2 2" xfId="12212"/>
    <cellStyle name="40% - Ênfase6 13 4 2 2 2" xfId="24332"/>
    <cellStyle name="40% - Ênfase6 13 4 2 2 3" xfId="36421"/>
    <cellStyle name="40% - Ênfase6 13 4 2 2 4" xfId="52779"/>
    <cellStyle name="40% - Ênfase6 13 4 2 3" xfId="18272"/>
    <cellStyle name="40% - Ênfase6 13 4 2 4" xfId="30362"/>
    <cellStyle name="40% - Ênfase6 13 4 2 5" xfId="44502"/>
    <cellStyle name="40% - Ênfase6 13 4 3" xfId="8153"/>
    <cellStyle name="40% - Ênfase6 13 4 3 2" xfId="14212"/>
    <cellStyle name="40% - Ênfase6 13 4 3 2 2" xfId="26332"/>
    <cellStyle name="40% - Ênfase6 13 4 3 2 3" xfId="38421"/>
    <cellStyle name="40% - Ênfase6 13 4 3 2 4" xfId="54779"/>
    <cellStyle name="40% - Ênfase6 13 4 3 3" xfId="20272"/>
    <cellStyle name="40% - Ênfase6 13 4 3 4" xfId="32362"/>
    <cellStyle name="40% - Ênfase6 13 4 3 5" xfId="46502"/>
    <cellStyle name="40% - Ênfase6 13 4 4" xfId="10182"/>
    <cellStyle name="40% - Ênfase6 13 4 4 2" xfId="22302"/>
    <cellStyle name="40% - Ênfase6 13 4 4 2 2" xfId="50746"/>
    <cellStyle name="40% - Ênfase6 13 4 4 3" xfId="34391"/>
    <cellStyle name="40% - Ênfase6 13 4 4 4" xfId="42469"/>
    <cellStyle name="40% - Ênfase6 13 4 5" xfId="16242"/>
    <cellStyle name="40% - Ênfase6 13 4 5 2" xfId="48697"/>
    <cellStyle name="40% - Ênfase6 13 4 6" xfId="28332"/>
    <cellStyle name="40% - Ênfase6 13 4 7" xfId="40422"/>
    <cellStyle name="40% - Ênfase6 13 4 8" xfId="4120"/>
    <cellStyle name="40% - Ênfase6 13 5" xfId="4618"/>
    <cellStyle name="40% - Ênfase6 13 5 2" xfId="10678"/>
    <cellStyle name="40% - Ênfase6 13 5 2 2" xfId="22798"/>
    <cellStyle name="40% - Ênfase6 13 5 2 3" xfId="34887"/>
    <cellStyle name="40% - Ênfase6 13 5 2 4" xfId="51244"/>
    <cellStyle name="40% - Ênfase6 13 5 3" xfId="16738"/>
    <cellStyle name="40% - Ênfase6 13 5 4" xfId="28828"/>
    <cellStyle name="40% - Ênfase6 13 5 5" xfId="42967"/>
    <cellStyle name="40% - Ênfase6 13 6" xfId="6647"/>
    <cellStyle name="40% - Ênfase6 13 6 2" xfId="12706"/>
    <cellStyle name="40% - Ênfase6 13 6 2 2" xfId="24826"/>
    <cellStyle name="40% - Ênfase6 13 6 2 3" xfId="36915"/>
    <cellStyle name="40% - Ênfase6 13 6 2 4" xfId="53273"/>
    <cellStyle name="40% - Ênfase6 13 6 3" xfId="18766"/>
    <cellStyle name="40% - Ênfase6 13 6 4" xfId="30856"/>
    <cellStyle name="40% - Ênfase6 13 6 5" xfId="44996"/>
    <cellStyle name="40% - Ênfase6 13 7" xfId="8648"/>
    <cellStyle name="40% - Ênfase6 13 7 2" xfId="20768"/>
    <cellStyle name="40% - Ênfase6 13 7 2 2" xfId="49197"/>
    <cellStyle name="40% - Ênfase6 13 7 3" xfId="32857"/>
    <cellStyle name="40% - Ênfase6 13 7 4" xfId="40920"/>
    <cellStyle name="40% - Ênfase6 13 8" xfId="14708"/>
    <cellStyle name="40% - Ênfase6 13 8 2" xfId="47150"/>
    <cellStyle name="40% - Ênfase6 13 9" xfId="26826"/>
    <cellStyle name="40% - Ênfase6 14" xfId="338"/>
    <cellStyle name="40% - Ênfase6 14 10" xfId="38819"/>
    <cellStyle name="40% - Ênfase6 14 11" xfId="2471"/>
    <cellStyle name="40% - Ênfase6 14 2" xfId="1423"/>
    <cellStyle name="40% - Ênfase6 14 2 2" xfId="5520"/>
    <cellStyle name="40% - Ênfase6 14 2 2 2" xfId="11579"/>
    <cellStyle name="40% - Ênfase6 14 2 2 2 2" xfId="23699"/>
    <cellStyle name="40% - Ênfase6 14 2 2 2 3" xfId="35788"/>
    <cellStyle name="40% - Ênfase6 14 2 2 2 4" xfId="52146"/>
    <cellStyle name="40% - Ênfase6 14 2 2 3" xfId="17639"/>
    <cellStyle name="40% - Ênfase6 14 2 2 4" xfId="29729"/>
    <cellStyle name="40% - Ênfase6 14 2 2 5" xfId="43869"/>
    <cellStyle name="40% - Ênfase6 14 2 3" xfId="7544"/>
    <cellStyle name="40% - Ênfase6 14 2 3 2" xfId="13603"/>
    <cellStyle name="40% - Ênfase6 14 2 3 2 2" xfId="25723"/>
    <cellStyle name="40% - Ênfase6 14 2 3 2 3" xfId="37812"/>
    <cellStyle name="40% - Ênfase6 14 2 3 2 4" xfId="54170"/>
    <cellStyle name="40% - Ênfase6 14 2 3 3" xfId="19663"/>
    <cellStyle name="40% - Ênfase6 14 2 3 4" xfId="31753"/>
    <cellStyle name="40% - Ênfase6 14 2 3 5" xfId="45893"/>
    <cellStyle name="40% - Ênfase6 14 2 4" xfId="9549"/>
    <cellStyle name="40% - Ênfase6 14 2 4 2" xfId="21669"/>
    <cellStyle name="40% - Ênfase6 14 2 4 2 2" xfId="50112"/>
    <cellStyle name="40% - Ênfase6 14 2 4 3" xfId="33758"/>
    <cellStyle name="40% - Ênfase6 14 2 4 4" xfId="41835"/>
    <cellStyle name="40% - Ênfase6 14 2 5" xfId="15609"/>
    <cellStyle name="40% - Ênfase6 14 2 5 2" xfId="48063"/>
    <cellStyle name="40% - Ênfase6 14 2 6" xfId="27723"/>
    <cellStyle name="40% - Ênfase6 14 2 7" xfId="39813"/>
    <cellStyle name="40% - Ênfase6 14 2 8" xfId="3485"/>
    <cellStyle name="40% - Ênfase6 14 3" xfId="913"/>
    <cellStyle name="40% - Ênfase6 14 3 2" xfId="5023"/>
    <cellStyle name="40% - Ênfase6 14 3 2 2" xfId="11082"/>
    <cellStyle name="40% - Ênfase6 14 3 2 2 2" xfId="23202"/>
    <cellStyle name="40% - Ênfase6 14 3 2 2 3" xfId="35291"/>
    <cellStyle name="40% - Ênfase6 14 3 2 2 4" xfId="51649"/>
    <cellStyle name="40% - Ênfase6 14 3 2 3" xfId="17142"/>
    <cellStyle name="40% - Ênfase6 14 3 2 4" xfId="29232"/>
    <cellStyle name="40% - Ênfase6 14 3 2 5" xfId="43372"/>
    <cellStyle name="40% - Ênfase6 14 3 3" xfId="7048"/>
    <cellStyle name="40% - Ênfase6 14 3 3 2" xfId="13107"/>
    <cellStyle name="40% - Ênfase6 14 3 3 2 2" xfId="25227"/>
    <cellStyle name="40% - Ênfase6 14 3 3 2 3" xfId="37316"/>
    <cellStyle name="40% - Ênfase6 14 3 3 2 4" xfId="53674"/>
    <cellStyle name="40% - Ênfase6 14 3 3 3" xfId="19167"/>
    <cellStyle name="40% - Ênfase6 14 3 3 4" xfId="31257"/>
    <cellStyle name="40% - Ênfase6 14 3 3 5" xfId="45397"/>
    <cellStyle name="40% - Ênfase6 14 3 4" xfId="9052"/>
    <cellStyle name="40% - Ênfase6 14 3 4 2" xfId="21172"/>
    <cellStyle name="40% - Ênfase6 14 3 4 2 2" xfId="49606"/>
    <cellStyle name="40% - Ênfase6 14 3 4 3" xfId="33261"/>
    <cellStyle name="40% - Ênfase6 14 3 4 4" xfId="41329"/>
    <cellStyle name="40% - Ênfase6 14 3 5" xfId="15112"/>
    <cellStyle name="40% - Ênfase6 14 3 5 2" xfId="47558"/>
    <cellStyle name="40% - Ênfase6 14 3 6" xfId="27227"/>
    <cellStyle name="40% - Ênfase6 14 3 7" xfId="39317"/>
    <cellStyle name="40% - Ênfase6 14 3 8" xfId="2978"/>
    <cellStyle name="40% - Ênfase6 14 4" xfId="1965"/>
    <cellStyle name="40% - Ênfase6 14 4 2" xfId="6056"/>
    <cellStyle name="40% - Ênfase6 14 4 2 2" xfId="12115"/>
    <cellStyle name="40% - Ênfase6 14 4 2 2 2" xfId="24235"/>
    <cellStyle name="40% - Ênfase6 14 4 2 2 3" xfId="36324"/>
    <cellStyle name="40% - Ênfase6 14 4 2 2 4" xfId="52682"/>
    <cellStyle name="40% - Ênfase6 14 4 2 3" xfId="18175"/>
    <cellStyle name="40% - Ênfase6 14 4 2 4" xfId="30265"/>
    <cellStyle name="40% - Ênfase6 14 4 2 5" xfId="44405"/>
    <cellStyle name="40% - Ênfase6 14 4 3" xfId="8056"/>
    <cellStyle name="40% - Ênfase6 14 4 3 2" xfId="14115"/>
    <cellStyle name="40% - Ênfase6 14 4 3 2 2" xfId="26235"/>
    <cellStyle name="40% - Ênfase6 14 4 3 2 3" xfId="38324"/>
    <cellStyle name="40% - Ênfase6 14 4 3 2 4" xfId="54682"/>
    <cellStyle name="40% - Ênfase6 14 4 3 3" xfId="20175"/>
    <cellStyle name="40% - Ênfase6 14 4 3 4" xfId="32265"/>
    <cellStyle name="40% - Ênfase6 14 4 3 5" xfId="46405"/>
    <cellStyle name="40% - Ênfase6 14 4 4" xfId="10085"/>
    <cellStyle name="40% - Ênfase6 14 4 4 2" xfId="22205"/>
    <cellStyle name="40% - Ênfase6 14 4 4 2 2" xfId="50649"/>
    <cellStyle name="40% - Ênfase6 14 4 4 3" xfId="34294"/>
    <cellStyle name="40% - Ênfase6 14 4 4 4" xfId="42372"/>
    <cellStyle name="40% - Ênfase6 14 4 5" xfId="16145"/>
    <cellStyle name="40% - Ênfase6 14 4 5 2" xfId="48600"/>
    <cellStyle name="40% - Ênfase6 14 4 6" xfId="28235"/>
    <cellStyle name="40% - Ênfase6 14 4 7" xfId="40325"/>
    <cellStyle name="40% - Ênfase6 14 4 8" xfId="4023"/>
    <cellStyle name="40% - Ênfase6 14 5" xfId="4520"/>
    <cellStyle name="40% - Ênfase6 14 5 2" xfId="10580"/>
    <cellStyle name="40% - Ênfase6 14 5 2 2" xfId="22700"/>
    <cellStyle name="40% - Ênfase6 14 5 2 3" xfId="34789"/>
    <cellStyle name="40% - Ênfase6 14 5 2 4" xfId="51146"/>
    <cellStyle name="40% - Ênfase6 14 5 3" xfId="16640"/>
    <cellStyle name="40% - Ênfase6 14 5 4" xfId="28730"/>
    <cellStyle name="40% - Ênfase6 14 5 5" xfId="42869"/>
    <cellStyle name="40% - Ênfase6 14 6" xfId="6550"/>
    <cellStyle name="40% - Ênfase6 14 6 2" xfId="12609"/>
    <cellStyle name="40% - Ênfase6 14 6 2 2" xfId="24729"/>
    <cellStyle name="40% - Ênfase6 14 6 2 3" xfId="36818"/>
    <cellStyle name="40% - Ênfase6 14 6 2 4" xfId="53176"/>
    <cellStyle name="40% - Ênfase6 14 6 3" xfId="18669"/>
    <cellStyle name="40% - Ênfase6 14 6 4" xfId="30759"/>
    <cellStyle name="40% - Ênfase6 14 6 5" xfId="44899"/>
    <cellStyle name="40% - Ênfase6 14 7" xfId="8550"/>
    <cellStyle name="40% - Ênfase6 14 7 2" xfId="20670"/>
    <cellStyle name="40% - Ênfase6 14 7 2 2" xfId="49099"/>
    <cellStyle name="40% - Ênfase6 14 7 3" xfId="32759"/>
    <cellStyle name="40% - Ênfase6 14 7 4" xfId="40822"/>
    <cellStyle name="40% - Ênfase6 14 8" xfId="14610"/>
    <cellStyle name="40% - Ênfase6 14 8 2" xfId="47052"/>
    <cellStyle name="40% - Ênfase6 14 9" xfId="26729"/>
    <cellStyle name="40% - Ênfase6 15" xfId="116"/>
    <cellStyle name="40% - Ênfase6 15 10" xfId="38611"/>
    <cellStyle name="40% - Ênfase6 15 11" xfId="2261"/>
    <cellStyle name="40% - Ênfase6 15 2" xfId="1213"/>
    <cellStyle name="40% - Ênfase6 15 2 2" xfId="5311"/>
    <cellStyle name="40% - Ênfase6 15 2 2 2" xfId="11370"/>
    <cellStyle name="40% - Ênfase6 15 2 2 2 2" xfId="23490"/>
    <cellStyle name="40% - Ênfase6 15 2 2 2 3" xfId="35579"/>
    <cellStyle name="40% - Ênfase6 15 2 2 2 4" xfId="51937"/>
    <cellStyle name="40% - Ênfase6 15 2 2 3" xfId="17430"/>
    <cellStyle name="40% - Ênfase6 15 2 2 4" xfId="29520"/>
    <cellStyle name="40% - Ênfase6 15 2 2 5" xfId="43660"/>
    <cellStyle name="40% - Ênfase6 15 2 3" xfId="7336"/>
    <cellStyle name="40% - Ênfase6 15 2 3 2" xfId="13395"/>
    <cellStyle name="40% - Ênfase6 15 2 3 2 2" xfId="25515"/>
    <cellStyle name="40% - Ênfase6 15 2 3 2 3" xfId="37604"/>
    <cellStyle name="40% - Ênfase6 15 2 3 2 4" xfId="53962"/>
    <cellStyle name="40% - Ênfase6 15 2 3 3" xfId="19455"/>
    <cellStyle name="40% - Ênfase6 15 2 3 4" xfId="31545"/>
    <cellStyle name="40% - Ênfase6 15 2 3 5" xfId="45685"/>
    <cellStyle name="40% - Ênfase6 15 2 4" xfId="9340"/>
    <cellStyle name="40% - Ênfase6 15 2 4 2" xfId="21460"/>
    <cellStyle name="40% - Ênfase6 15 2 4 2 2" xfId="49902"/>
    <cellStyle name="40% - Ênfase6 15 2 4 3" xfId="33549"/>
    <cellStyle name="40% - Ênfase6 15 2 4 4" xfId="41625"/>
    <cellStyle name="40% - Ênfase6 15 2 5" xfId="15400"/>
    <cellStyle name="40% - Ênfase6 15 2 5 2" xfId="47853"/>
    <cellStyle name="40% - Ênfase6 15 2 6" xfId="27515"/>
    <cellStyle name="40% - Ênfase6 15 2 7" xfId="39605"/>
    <cellStyle name="40% - Ênfase6 15 2 8" xfId="3275"/>
    <cellStyle name="40% - Ênfase6 15 3" xfId="703"/>
    <cellStyle name="40% - Ênfase6 15 3 2" xfId="4815"/>
    <cellStyle name="40% - Ênfase6 15 3 2 2" xfId="10874"/>
    <cellStyle name="40% - Ênfase6 15 3 2 2 2" xfId="22994"/>
    <cellStyle name="40% - Ênfase6 15 3 2 2 3" xfId="35083"/>
    <cellStyle name="40% - Ênfase6 15 3 2 2 4" xfId="51441"/>
    <cellStyle name="40% - Ênfase6 15 3 2 3" xfId="16934"/>
    <cellStyle name="40% - Ênfase6 15 3 2 4" xfId="29024"/>
    <cellStyle name="40% - Ênfase6 15 3 2 5" xfId="43164"/>
    <cellStyle name="40% - Ênfase6 15 3 3" xfId="6840"/>
    <cellStyle name="40% - Ênfase6 15 3 3 2" xfId="12899"/>
    <cellStyle name="40% - Ênfase6 15 3 3 2 2" xfId="25019"/>
    <cellStyle name="40% - Ênfase6 15 3 3 2 3" xfId="37108"/>
    <cellStyle name="40% - Ênfase6 15 3 3 2 4" xfId="53466"/>
    <cellStyle name="40% - Ênfase6 15 3 3 3" xfId="18959"/>
    <cellStyle name="40% - Ênfase6 15 3 3 4" xfId="31049"/>
    <cellStyle name="40% - Ênfase6 15 3 3 5" xfId="45189"/>
    <cellStyle name="40% - Ênfase6 15 3 4" xfId="8844"/>
    <cellStyle name="40% - Ênfase6 15 3 4 2" xfId="20964"/>
    <cellStyle name="40% - Ênfase6 15 3 4 2 2" xfId="49396"/>
    <cellStyle name="40% - Ênfase6 15 3 4 3" xfId="33053"/>
    <cellStyle name="40% - Ênfase6 15 3 4 4" xfId="41119"/>
    <cellStyle name="40% - Ênfase6 15 3 5" xfId="14904"/>
    <cellStyle name="40% - Ênfase6 15 3 5 2" xfId="47348"/>
    <cellStyle name="40% - Ênfase6 15 3 6" xfId="27019"/>
    <cellStyle name="40% - Ênfase6 15 3 7" xfId="39109"/>
    <cellStyle name="40% - Ênfase6 15 3 8" xfId="2768"/>
    <cellStyle name="40% - Ênfase6 15 4" xfId="1756"/>
    <cellStyle name="40% - Ênfase6 15 4 2" xfId="5848"/>
    <cellStyle name="40% - Ênfase6 15 4 2 2" xfId="11907"/>
    <cellStyle name="40% - Ênfase6 15 4 2 2 2" xfId="24027"/>
    <cellStyle name="40% - Ênfase6 15 4 2 2 3" xfId="36116"/>
    <cellStyle name="40% - Ênfase6 15 4 2 2 4" xfId="52474"/>
    <cellStyle name="40% - Ênfase6 15 4 2 3" xfId="17967"/>
    <cellStyle name="40% - Ênfase6 15 4 2 4" xfId="30057"/>
    <cellStyle name="40% - Ênfase6 15 4 2 5" xfId="44197"/>
    <cellStyle name="40% - Ênfase6 15 4 3" xfId="7848"/>
    <cellStyle name="40% - Ênfase6 15 4 3 2" xfId="13907"/>
    <cellStyle name="40% - Ênfase6 15 4 3 2 2" xfId="26027"/>
    <cellStyle name="40% - Ênfase6 15 4 3 2 3" xfId="38116"/>
    <cellStyle name="40% - Ênfase6 15 4 3 2 4" xfId="54474"/>
    <cellStyle name="40% - Ênfase6 15 4 3 3" xfId="19967"/>
    <cellStyle name="40% - Ênfase6 15 4 3 4" xfId="32057"/>
    <cellStyle name="40% - Ênfase6 15 4 3 5" xfId="46197"/>
    <cellStyle name="40% - Ênfase6 15 4 4" xfId="9877"/>
    <cellStyle name="40% - Ênfase6 15 4 4 2" xfId="21997"/>
    <cellStyle name="40% - Ênfase6 15 4 4 2 2" xfId="50440"/>
    <cellStyle name="40% - Ênfase6 15 4 4 3" xfId="34086"/>
    <cellStyle name="40% - Ênfase6 15 4 4 4" xfId="42163"/>
    <cellStyle name="40% - Ênfase6 15 4 5" xfId="15937"/>
    <cellStyle name="40% - Ênfase6 15 4 5 2" xfId="48391"/>
    <cellStyle name="40% - Ênfase6 15 4 6" xfId="28027"/>
    <cellStyle name="40% - Ênfase6 15 4 7" xfId="40117"/>
    <cellStyle name="40% - Ênfase6 15 4 8" xfId="3814"/>
    <cellStyle name="40% - Ênfase6 15 5" xfId="4311"/>
    <cellStyle name="40% - Ênfase6 15 5 2" xfId="10371"/>
    <cellStyle name="40% - Ênfase6 15 5 2 2" xfId="22491"/>
    <cellStyle name="40% - Ênfase6 15 5 2 3" xfId="34580"/>
    <cellStyle name="40% - Ênfase6 15 5 2 4" xfId="50937"/>
    <cellStyle name="40% - Ênfase6 15 5 3" xfId="16431"/>
    <cellStyle name="40% - Ênfase6 15 5 4" xfId="28521"/>
    <cellStyle name="40% - Ênfase6 15 5 5" xfId="42660"/>
    <cellStyle name="40% - Ênfase6 15 6" xfId="6342"/>
    <cellStyle name="40% - Ênfase6 15 6 2" xfId="12401"/>
    <cellStyle name="40% - Ênfase6 15 6 2 2" xfId="24521"/>
    <cellStyle name="40% - Ênfase6 15 6 2 3" xfId="36610"/>
    <cellStyle name="40% - Ênfase6 15 6 2 4" xfId="52968"/>
    <cellStyle name="40% - Ênfase6 15 6 3" xfId="18461"/>
    <cellStyle name="40% - Ênfase6 15 6 4" xfId="30551"/>
    <cellStyle name="40% - Ênfase6 15 6 5" xfId="44691"/>
    <cellStyle name="40% - Ênfase6 15 7" xfId="8341"/>
    <cellStyle name="40% - Ênfase6 15 7 2" xfId="20461"/>
    <cellStyle name="40% - Ênfase6 15 7 2 2" xfId="48888"/>
    <cellStyle name="40% - Ênfase6 15 7 3" xfId="32550"/>
    <cellStyle name="40% - Ênfase6 15 7 4" xfId="40611"/>
    <cellStyle name="40% - Ênfase6 15 8" xfId="14401"/>
    <cellStyle name="40% - Ênfase6 15 8 2" xfId="46842"/>
    <cellStyle name="40% - Ênfase6 15 9" xfId="26521"/>
    <cellStyle name="40% - Ênfase6 16" xfId="343"/>
    <cellStyle name="40% - Ênfase6 16 10" xfId="38824"/>
    <cellStyle name="40% - Ênfase6 16 11" xfId="2476"/>
    <cellStyle name="40% - Ênfase6 16 2" xfId="1428"/>
    <cellStyle name="40% - Ênfase6 16 2 2" xfId="5525"/>
    <cellStyle name="40% - Ênfase6 16 2 2 2" xfId="11584"/>
    <cellStyle name="40% - Ênfase6 16 2 2 2 2" xfId="23704"/>
    <cellStyle name="40% - Ênfase6 16 2 2 2 3" xfId="35793"/>
    <cellStyle name="40% - Ênfase6 16 2 2 2 4" xfId="52151"/>
    <cellStyle name="40% - Ênfase6 16 2 2 3" xfId="17644"/>
    <cellStyle name="40% - Ênfase6 16 2 2 4" xfId="29734"/>
    <cellStyle name="40% - Ênfase6 16 2 2 5" xfId="43874"/>
    <cellStyle name="40% - Ênfase6 16 2 3" xfId="7549"/>
    <cellStyle name="40% - Ênfase6 16 2 3 2" xfId="13608"/>
    <cellStyle name="40% - Ênfase6 16 2 3 2 2" xfId="25728"/>
    <cellStyle name="40% - Ênfase6 16 2 3 2 3" xfId="37817"/>
    <cellStyle name="40% - Ênfase6 16 2 3 2 4" xfId="54175"/>
    <cellStyle name="40% - Ênfase6 16 2 3 3" xfId="19668"/>
    <cellStyle name="40% - Ênfase6 16 2 3 4" xfId="31758"/>
    <cellStyle name="40% - Ênfase6 16 2 3 5" xfId="45898"/>
    <cellStyle name="40% - Ênfase6 16 2 4" xfId="9554"/>
    <cellStyle name="40% - Ênfase6 16 2 4 2" xfId="21674"/>
    <cellStyle name="40% - Ênfase6 16 2 4 2 2" xfId="50117"/>
    <cellStyle name="40% - Ênfase6 16 2 4 3" xfId="33763"/>
    <cellStyle name="40% - Ênfase6 16 2 4 4" xfId="41840"/>
    <cellStyle name="40% - Ênfase6 16 2 5" xfId="15614"/>
    <cellStyle name="40% - Ênfase6 16 2 5 2" xfId="48068"/>
    <cellStyle name="40% - Ênfase6 16 2 6" xfId="27728"/>
    <cellStyle name="40% - Ênfase6 16 2 7" xfId="39818"/>
    <cellStyle name="40% - Ênfase6 16 2 8" xfId="3490"/>
    <cellStyle name="40% - Ênfase6 16 3" xfId="918"/>
    <cellStyle name="40% - Ênfase6 16 3 2" xfId="5028"/>
    <cellStyle name="40% - Ênfase6 16 3 2 2" xfId="11087"/>
    <cellStyle name="40% - Ênfase6 16 3 2 2 2" xfId="23207"/>
    <cellStyle name="40% - Ênfase6 16 3 2 2 3" xfId="35296"/>
    <cellStyle name="40% - Ênfase6 16 3 2 2 4" xfId="51654"/>
    <cellStyle name="40% - Ênfase6 16 3 2 3" xfId="17147"/>
    <cellStyle name="40% - Ênfase6 16 3 2 4" xfId="29237"/>
    <cellStyle name="40% - Ênfase6 16 3 2 5" xfId="43377"/>
    <cellStyle name="40% - Ênfase6 16 3 3" xfId="7053"/>
    <cellStyle name="40% - Ênfase6 16 3 3 2" xfId="13112"/>
    <cellStyle name="40% - Ênfase6 16 3 3 2 2" xfId="25232"/>
    <cellStyle name="40% - Ênfase6 16 3 3 2 3" xfId="37321"/>
    <cellStyle name="40% - Ênfase6 16 3 3 2 4" xfId="53679"/>
    <cellStyle name="40% - Ênfase6 16 3 3 3" xfId="19172"/>
    <cellStyle name="40% - Ênfase6 16 3 3 4" xfId="31262"/>
    <cellStyle name="40% - Ênfase6 16 3 3 5" xfId="45402"/>
    <cellStyle name="40% - Ênfase6 16 3 4" xfId="9057"/>
    <cellStyle name="40% - Ênfase6 16 3 4 2" xfId="21177"/>
    <cellStyle name="40% - Ênfase6 16 3 4 2 2" xfId="49611"/>
    <cellStyle name="40% - Ênfase6 16 3 4 3" xfId="33266"/>
    <cellStyle name="40% - Ênfase6 16 3 4 4" xfId="41334"/>
    <cellStyle name="40% - Ênfase6 16 3 5" xfId="15117"/>
    <cellStyle name="40% - Ênfase6 16 3 5 2" xfId="47563"/>
    <cellStyle name="40% - Ênfase6 16 3 6" xfId="27232"/>
    <cellStyle name="40% - Ênfase6 16 3 7" xfId="39322"/>
    <cellStyle name="40% - Ênfase6 16 3 8" xfId="2983"/>
    <cellStyle name="40% - Ênfase6 16 4" xfId="1970"/>
    <cellStyle name="40% - Ênfase6 16 4 2" xfId="6061"/>
    <cellStyle name="40% - Ênfase6 16 4 2 2" xfId="12120"/>
    <cellStyle name="40% - Ênfase6 16 4 2 2 2" xfId="24240"/>
    <cellStyle name="40% - Ênfase6 16 4 2 2 3" xfId="36329"/>
    <cellStyle name="40% - Ênfase6 16 4 2 2 4" xfId="52687"/>
    <cellStyle name="40% - Ênfase6 16 4 2 3" xfId="18180"/>
    <cellStyle name="40% - Ênfase6 16 4 2 4" xfId="30270"/>
    <cellStyle name="40% - Ênfase6 16 4 2 5" xfId="44410"/>
    <cellStyle name="40% - Ênfase6 16 4 3" xfId="8061"/>
    <cellStyle name="40% - Ênfase6 16 4 3 2" xfId="14120"/>
    <cellStyle name="40% - Ênfase6 16 4 3 2 2" xfId="26240"/>
    <cellStyle name="40% - Ênfase6 16 4 3 2 3" xfId="38329"/>
    <cellStyle name="40% - Ênfase6 16 4 3 2 4" xfId="54687"/>
    <cellStyle name="40% - Ênfase6 16 4 3 3" xfId="20180"/>
    <cellStyle name="40% - Ênfase6 16 4 3 4" xfId="32270"/>
    <cellStyle name="40% - Ênfase6 16 4 3 5" xfId="46410"/>
    <cellStyle name="40% - Ênfase6 16 4 4" xfId="10090"/>
    <cellStyle name="40% - Ênfase6 16 4 4 2" xfId="22210"/>
    <cellStyle name="40% - Ênfase6 16 4 4 2 2" xfId="50654"/>
    <cellStyle name="40% - Ênfase6 16 4 4 3" xfId="34299"/>
    <cellStyle name="40% - Ênfase6 16 4 4 4" xfId="42377"/>
    <cellStyle name="40% - Ênfase6 16 4 5" xfId="16150"/>
    <cellStyle name="40% - Ênfase6 16 4 5 2" xfId="48605"/>
    <cellStyle name="40% - Ênfase6 16 4 6" xfId="28240"/>
    <cellStyle name="40% - Ênfase6 16 4 7" xfId="40330"/>
    <cellStyle name="40% - Ênfase6 16 4 8" xfId="4028"/>
    <cellStyle name="40% - Ênfase6 16 5" xfId="4525"/>
    <cellStyle name="40% - Ênfase6 16 5 2" xfId="10585"/>
    <cellStyle name="40% - Ênfase6 16 5 2 2" xfId="22705"/>
    <cellStyle name="40% - Ênfase6 16 5 2 3" xfId="34794"/>
    <cellStyle name="40% - Ênfase6 16 5 2 4" xfId="51151"/>
    <cellStyle name="40% - Ênfase6 16 5 3" xfId="16645"/>
    <cellStyle name="40% - Ênfase6 16 5 4" xfId="28735"/>
    <cellStyle name="40% - Ênfase6 16 5 5" xfId="42874"/>
    <cellStyle name="40% - Ênfase6 16 6" xfId="6555"/>
    <cellStyle name="40% - Ênfase6 16 6 2" xfId="12614"/>
    <cellStyle name="40% - Ênfase6 16 6 2 2" xfId="24734"/>
    <cellStyle name="40% - Ênfase6 16 6 2 3" xfId="36823"/>
    <cellStyle name="40% - Ênfase6 16 6 2 4" xfId="53181"/>
    <cellStyle name="40% - Ênfase6 16 6 3" xfId="18674"/>
    <cellStyle name="40% - Ênfase6 16 6 4" xfId="30764"/>
    <cellStyle name="40% - Ênfase6 16 6 5" xfId="44904"/>
    <cellStyle name="40% - Ênfase6 16 7" xfId="8555"/>
    <cellStyle name="40% - Ênfase6 16 7 2" xfId="20675"/>
    <cellStyle name="40% - Ênfase6 16 7 2 2" xfId="49104"/>
    <cellStyle name="40% - Ênfase6 16 7 3" xfId="32764"/>
    <cellStyle name="40% - Ênfase6 16 7 4" xfId="40827"/>
    <cellStyle name="40% - Ênfase6 16 8" xfId="14615"/>
    <cellStyle name="40% - Ênfase6 16 8 2" xfId="47057"/>
    <cellStyle name="40% - Ênfase6 16 9" xfId="26734"/>
    <cellStyle name="40% - Ênfase6 17" xfId="292"/>
    <cellStyle name="40% - Ênfase6 17 10" xfId="38778"/>
    <cellStyle name="40% - Ênfase6 17 11" xfId="2429"/>
    <cellStyle name="40% - Ênfase6 17 2" xfId="1381"/>
    <cellStyle name="40% - Ênfase6 17 2 2" xfId="5478"/>
    <cellStyle name="40% - Ênfase6 17 2 2 2" xfId="11537"/>
    <cellStyle name="40% - Ênfase6 17 2 2 2 2" xfId="23657"/>
    <cellStyle name="40% - Ênfase6 17 2 2 2 3" xfId="35746"/>
    <cellStyle name="40% - Ênfase6 17 2 2 2 4" xfId="52104"/>
    <cellStyle name="40% - Ênfase6 17 2 2 3" xfId="17597"/>
    <cellStyle name="40% - Ênfase6 17 2 2 4" xfId="29687"/>
    <cellStyle name="40% - Ênfase6 17 2 2 5" xfId="43827"/>
    <cellStyle name="40% - Ênfase6 17 2 3" xfId="7503"/>
    <cellStyle name="40% - Ênfase6 17 2 3 2" xfId="13562"/>
    <cellStyle name="40% - Ênfase6 17 2 3 2 2" xfId="25682"/>
    <cellStyle name="40% - Ênfase6 17 2 3 2 3" xfId="37771"/>
    <cellStyle name="40% - Ênfase6 17 2 3 2 4" xfId="54129"/>
    <cellStyle name="40% - Ênfase6 17 2 3 3" xfId="19622"/>
    <cellStyle name="40% - Ênfase6 17 2 3 4" xfId="31712"/>
    <cellStyle name="40% - Ênfase6 17 2 3 5" xfId="45852"/>
    <cellStyle name="40% - Ênfase6 17 2 4" xfId="9507"/>
    <cellStyle name="40% - Ênfase6 17 2 4 2" xfId="21627"/>
    <cellStyle name="40% - Ênfase6 17 2 4 2 2" xfId="50070"/>
    <cellStyle name="40% - Ênfase6 17 2 4 3" xfId="33716"/>
    <cellStyle name="40% - Ênfase6 17 2 4 4" xfId="41793"/>
    <cellStyle name="40% - Ênfase6 17 2 5" xfId="15567"/>
    <cellStyle name="40% - Ênfase6 17 2 5 2" xfId="48021"/>
    <cellStyle name="40% - Ênfase6 17 2 6" xfId="27682"/>
    <cellStyle name="40% - Ênfase6 17 2 7" xfId="39772"/>
    <cellStyle name="40% - Ênfase6 17 2 8" xfId="3443"/>
    <cellStyle name="40% - Ênfase6 17 3" xfId="872"/>
    <cellStyle name="40% - Ênfase6 17 3 2" xfId="4982"/>
    <cellStyle name="40% - Ênfase6 17 3 2 2" xfId="11041"/>
    <cellStyle name="40% - Ênfase6 17 3 2 2 2" xfId="23161"/>
    <cellStyle name="40% - Ênfase6 17 3 2 2 3" xfId="35250"/>
    <cellStyle name="40% - Ênfase6 17 3 2 2 4" xfId="51608"/>
    <cellStyle name="40% - Ênfase6 17 3 2 3" xfId="17101"/>
    <cellStyle name="40% - Ênfase6 17 3 2 4" xfId="29191"/>
    <cellStyle name="40% - Ênfase6 17 3 2 5" xfId="43331"/>
    <cellStyle name="40% - Ênfase6 17 3 3" xfId="7007"/>
    <cellStyle name="40% - Ênfase6 17 3 3 2" xfId="13066"/>
    <cellStyle name="40% - Ênfase6 17 3 3 2 2" xfId="25186"/>
    <cellStyle name="40% - Ênfase6 17 3 3 2 3" xfId="37275"/>
    <cellStyle name="40% - Ênfase6 17 3 3 2 4" xfId="53633"/>
    <cellStyle name="40% - Ênfase6 17 3 3 3" xfId="19126"/>
    <cellStyle name="40% - Ênfase6 17 3 3 4" xfId="31216"/>
    <cellStyle name="40% - Ênfase6 17 3 3 5" xfId="45356"/>
    <cellStyle name="40% - Ênfase6 17 3 4" xfId="9011"/>
    <cellStyle name="40% - Ênfase6 17 3 4 2" xfId="21131"/>
    <cellStyle name="40% - Ênfase6 17 3 4 2 2" xfId="49565"/>
    <cellStyle name="40% - Ênfase6 17 3 4 3" xfId="33220"/>
    <cellStyle name="40% - Ênfase6 17 3 4 4" xfId="41288"/>
    <cellStyle name="40% - Ênfase6 17 3 5" xfId="15071"/>
    <cellStyle name="40% - Ênfase6 17 3 5 2" xfId="47517"/>
    <cellStyle name="40% - Ênfase6 17 3 6" xfId="27186"/>
    <cellStyle name="40% - Ênfase6 17 3 7" xfId="39276"/>
    <cellStyle name="40% - Ênfase6 17 3 8" xfId="2937"/>
    <cellStyle name="40% - Ênfase6 17 4" xfId="1924"/>
    <cellStyle name="40% - Ênfase6 17 4 2" xfId="6015"/>
    <cellStyle name="40% - Ênfase6 17 4 2 2" xfId="12074"/>
    <cellStyle name="40% - Ênfase6 17 4 2 2 2" xfId="24194"/>
    <cellStyle name="40% - Ênfase6 17 4 2 2 3" xfId="36283"/>
    <cellStyle name="40% - Ênfase6 17 4 2 2 4" xfId="52641"/>
    <cellStyle name="40% - Ênfase6 17 4 2 3" xfId="18134"/>
    <cellStyle name="40% - Ênfase6 17 4 2 4" xfId="30224"/>
    <cellStyle name="40% - Ênfase6 17 4 2 5" xfId="44364"/>
    <cellStyle name="40% - Ênfase6 17 4 3" xfId="8015"/>
    <cellStyle name="40% - Ênfase6 17 4 3 2" xfId="14074"/>
    <cellStyle name="40% - Ênfase6 17 4 3 2 2" xfId="26194"/>
    <cellStyle name="40% - Ênfase6 17 4 3 2 3" xfId="38283"/>
    <cellStyle name="40% - Ênfase6 17 4 3 2 4" xfId="54641"/>
    <cellStyle name="40% - Ênfase6 17 4 3 3" xfId="20134"/>
    <cellStyle name="40% - Ênfase6 17 4 3 4" xfId="32224"/>
    <cellStyle name="40% - Ênfase6 17 4 3 5" xfId="46364"/>
    <cellStyle name="40% - Ênfase6 17 4 4" xfId="10044"/>
    <cellStyle name="40% - Ênfase6 17 4 4 2" xfId="22164"/>
    <cellStyle name="40% - Ênfase6 17 4 4 2 2" xfId="50608"/>
    <cellStyle name="40% - Ênfase6 17 4 4 3" xfId="34253"/>
    <cellStyle name="40% - Ênfase6 17 4 4 4" xfId="42331"/>
    <cellStyle name="40% - Ênfase6 17 4 5" xfId="16104"/>
    <cellStyle name="40% - Ênfase6 17 4 5 2" xfId="48559"/>
    <cellStyle name="40% - Ênfase6 17 4 6" xfId="28194"/>
    <cellStyle name="40% - Ênfase6 17 4 7" xfId="40284"/>
    <cellStyle name="40% - Ênfase6 17 4 8" xfId="3982"/>
    <cellStyle name="40% - Ênfase6 17 5" xfId="4478"/>
    <cellStyle name="40% - Ênfase6 17 5 2" xfId="10538"/>
    <cellStyle name="40% - Ênfase6 17 5 2 2" xfId="22658"/>
    <cellStyle name="40% - Ênfase6 17 5 2 3" xfId="34747"/>
    <cellStyle name="40% - Ênfase6 17 5 2 4" xfId="51104"/>
    <cellStyle name="40% - Ênfase6 17 5 3" xfId="16598"/>
    <cellStyle name="40% - Ênfase6 17 5 4" xfId="28688"/>
    <cellStyle name="40% - Ênfase6 17 5 5" xfId="42827"/>
    <cellStyle name="40% - Ênfase6 17 6" xfId="6509"/>
    <cellStyle name="40% - Ênfase6 17 6 2" xfId="12568"/>
    <cellStyle name="40% - Ênfase6 17 6 2 2" xfId="24688"/>
    <cellStyle name="40% - Ênfase6 17 6 2 3" xfId="36777"/>
    <cellStyle name="40% - Ênfase6 17 6 2 4" xfId="53135"/>
    <cellStyle name="40% - Ênfase6 17 6 3" xfId="18628"/>
    <cellStyle name="40% - Ênfase6 17 6 4" xfId="30718"/>
    <cellStyle name="40% - Ênfase6 17 6 5" xfId="44858"/>
    <cellStyle name="40% - Ênfase6 17 7" xfId="8508"/>
    <cellStyle name="40% - Ênfase6 17 7 2" xfId="20628"/>
    <cellStyle name="40% - Ênfase6 17 7 2 2" xfId="49056"/>
    <cellStyle name="40% - Ênfase6 17 7 3" xfId="32717"/>
    <cellStyle name="40% - Ênfase6 17 7 4" xfId="40779"/>
    <cellStyle name="40% - Ênfase6 17 8" xfId="14568"/>
    <cellStyle name="40% - Ênfase6 17 8 2" xfId="47010"/>
    <cellStyle name="40% - Ênfase6 17 9" xfId="26688"/>
    <cellStyle name="40% - Ênfase6 18" xfId="349"/>
    <cellStyle name="40% - Ênfase6 18 10" xfId="38829"/>
    <cellStyle name="40% - Ênfase6 18 11" xfId="2481"/>
    <cellStyle name="40% - Ênfase6 18 2" xfId="1433"/>
    <cellStyle name="40% - Ênfase6 18 2 2" xfId="5530"/>
    <cellStyle name="40% - Ênfase6 18 2 2 2" xfId="11589"/>
    <cellStyle name="40% - Ênfase6 18 2 2 2 2" xfId="23709"/>
    <cellStyle name="40% - Ênfase6 18 2 2 2 3" xfId="35798"/>
    <cellStyle name="40% - Ênfase6 18 2 2 2 4" xfId="52156"/>
    <cellStyle name="40% - Ênfase6 18 2 2 3" xfId="17649"/>
    <cellStyle name="40% - Ênfase6 18 2 2 4" xfId="29739"/>
    <cellStyle name="40% - Ênfase6 18 2 2 5" xfId="43879"/>
    <cellStyle name="40% - Ênfase6 18 2 3" xfId="7554"/>
    <cellStyle name="40% - Ênfase6 18 2 3 2" xfId="13613"/>
    <cellStyle name="40% - Ênfase6 18 2 3 2 2" xfId="25733"/>
    <cellStyle name="40% - Ênfase6 18 2 3 2 3" xfId="37822"/>
    <cellStyle name="40% - Ênfase6 18 2 3 2 4" xfId="54180"/>
    <cellStyle name="40% - Ênfase6 18 2 3 3" xfId="19673"/>
    <cellStyle name="40% - Ênfase6 18 2 3 4" xfId="31763"/>
    <cellStyle name="40% - Ênfase6 18 2 3 5" xfId="45903"/>
    <cellStyle name="40% - Ênfase6 18 2 4" xfId="9559"/>
    <cellStyle name="40% - Ênfase6 18 2 4 2" xfId="21679"/>
    <cellStyle name="40% - Ênfase6 18 2 4 2 2" xfId="50122"/>
    <cellStyle name="40% - Ênfase6 18 2 4 3" xfId="33768"/>
    <cellStyle name="40% - Ênfase6 18 2 4 4" xfId="41845"/>
    <cellStyle name="40% - Ênfase6 18 2 5" xfId="15619"/>
    <cellStyle name="40% - Ênfase6 18 2 5 2" xfId="48073"/>
    <cellStyle name="40% - Ênfase6 18 2 6" xfId="27733"/>
    <cellStyle name="40% - Ênfase6 18 2 7" xfId="39823"/>
    <cellStyle name="40% - Ênfase6 18 2 8" xfId="3495"/>
    <cellStyle name="40% - Ênfase6 18 3" xfId="923"/>
    <cellStyle name="40% - Ênfase6 18 3 2" xfId="5033"/>
    <cellStyle name="40% - Ênfase6 18 3 2 2" xfId="11092"/>
    <cellStyle name="40% - Ênfase6 18 3 2 2 2" xfId="23212"/>
    <cellStyle name="40% - Ênfase6 18 3 2 2 3" xfId="35301"/>
    <cellStyle name="40% - Ênfase6 18 3 2 2 4" xfId="51659"/>
    <cellStyle name="40% - Ênfase6 18 3 2 3" xfId="17152"/>
    <cellStyle name="40% - Ênfase6 18 3 2 4" xfId="29242"/>
    <cellStyle name="40% - Ênfase6 18 3 2 5" xfId="43382"/>
    <cellStyle name="40% - Ênfase6 18 3 3" xfId="7058"/>
    <cellStyle name="40% - Ênfase6 18 3 3 2" xfId="13117"/>
    <cellStyle name="40% - Ênfase6 18 3 3 2 2" xfId="25237"/>
    <cellStyle name="40% - Ênfase6 18 3 3 2 3" xfId="37326"/>
    <cellStyle name="40% - Ênfase6 18 3 3 2 4" xfId="53684"/>
    <cellStyle name="40% - Ênfase6 18 3 3 3" xfId="19177"/>
    <cellStyle name="40% - Ênfase6 18 3 3 4" xfId="31267"/>
    <cellStyle name="40% - Ênfase6 18 3 3 5" xfId="45407"/>
    <cellStyle name="40% - Ênfase6 18 3 4" xfId="9062"/>
    <cellStyle name="40% - Ênfase6 18 3 4 2" xfId="21182"/>
    <cellStyle name="40% - Ênfase6 18 3 4 2 2" xfId="49616"/>
    <cellStyle name="40% - Ênfase6 18 3 4 3" xfId="33271"/>
    <cellStyle name="40% - Ênfase6 18 3 4 4" xfId="41339"/>
    <cellStyle name="40% - Ênfase6 18 3 5" xfId="15122"/>
    <cellStyle name="40% - Ênfase6 18 3 5 2" xfId="47568"/>
    <cellStyle name="40% - Ênfase6 18 3 6" xfId="27237"/>
    <cellStyle name="40% - Ênfase6 18 3 7" xfId="39327"/>
    <cellStyle name="40% - Ênfase6 18 3 8" xfId="2988"/>
    <cellStyle name="40% - Ênfase6 18 4" xfId="1975"/>
    <cellStyle name="40% - Ênfase6 18 4 2" xfId="6066"/>
    <cellStyle name="40% - Ênfase6 18 4 2 2" xfId="12125"/>
    <cellStyle name="40% - Ênfase6 18 4 2 2 2" xfId="24245"/>
    <cellStyle name="40% - Ênfase6 18 4 2 2 3" xfId="36334"/>
    <cellStyle name="40% - Ênfase6 18 4 2 2 4" xfId="52692"/>
    <cellStyle name="40% - Ênfase6 18 4 2 3" xfId="18185"/>
    <cellStyle name="40% - Ênfase6 18 4 2 4" xfId="30275"/>
    <cellStyle name="40% - Ênfase6 18 4 2 5" xfId="44415"/>
    <cellStyle name="40% - Ênfase6 18 4 3" xfId="8066"/>
    <cellStyle name="40% - Ênfase6 18 4 3 2" xfId="14125"/>
    <cellStyle name="40% - Ênfase6 18 4 3 2 2" xfId="26245"/>
    <cellStyle name="40% - Ênfase6 18 4 3 2 3" xfId="38334"/>
    <cellStyle name="40% - Ênfase6 18 4 3 2 4" xfId="54692"/>
    <cellStyle name="40% - Ênfase6 18 4 3 3" xfId="20185"/>
    <cellStyle name="40% - Ênfase6 18 4 3 4" xfId="32275"/>
    <cellStyle name="40% - Ênfase6 18 4 3 5" xfId="46415"/>
    <cellStyle name="40% - Ênfase6 18 4 4" xfId="10095"/>
    <cellStyle name="40% - Ênfase6 18 4 4 2" xfId="22215"/>
    <cellStyle name="40% - Ênfase6 18 4 4 2 2" xfId="50659"/>
    <cellStyle name="40% - Ênfase6 18 4 4 3" xfId="34304"/>
    <cellStyle name="40% - Ênfase6 18 4 4 4" xfId="42382"/>
    <cellStyle name="40% - Ênfase6 18 4 5" xfId="16155"/>
    <cellStyle name="40% - Ênfase6 18 4 5 2" xfId="48610"/>
    <cellStyle name="40% - Ênfase6 18 4 6" xfId="28245"/>
    <cellStyle name="40% - Ênfase6 18 4 7" xfId="40335"/>
    <cellStyle name="40% - Ênfase6 18 4 8" xfId="4033"/>
    <cellStyle name="40% - Ênfase6 18 5" xfId="4530"/>
    <cellStyle name="40% - Ênfase6 18 5 2" xfId="10590"/>
    <cellStyle name="40% - Ênfase6 18 5 2 2" xfId="22710"/>
    <cellStyle name="40% - Ênfase6 18 5 2 3" xfId="34799"/>
    <cellStyle name="40% - Ênfase6 18 5 2 4" xfId="51156"/>
    <cellStyle name="40% - Ênfase6 18 5 3" xfId="16650"/>
    <cellStyle name="40% - Ênfase6 18 5 4" xfId="28740"/>
    <cellStyle name="40% - Ênfase6 18 5 5" xfId="42879"/>
    <cellStyle name="40% - Ênfase6 18 6" xfId="6560"/>
    <cellStyle name="40% - Ênfase6 18 6 2" xfId="12619"/>
    <cellStyle name="40% - Ênfase6 18 6 2 2" xfId="24739"/>
    <cellStyle name="40% - Ênfase6 18 6 2 3" xfId="36828"/>
    <cellStyle name="40% - Ênfase6 18 6 2 4" xfId="53186"/>
    <cellStyle name="40% - Ênfase6 18 6 3" xfId="18679"/>
    <cellStyle name="40% - Ênfase6 18 6 4" xfId="30769"/>
    <cellStyle name="40% - Ênfase6 18 6 5" xfId="44909"/>
    <cellStyle name="40% - Ênfase6 18 7" xfId="8560"/>
    <cellStyle name="40% - Ênfase6 18 7 2" xfId="20680"/>
    <cellStyle name="40% - Ênfase6 18 7 2 2" xfId="49109"/>
    <cellStyle name="40% - Ênfase6 18 7 3" xfId="32769"/>
    <cellStyle name="40% - Ênfase6 18 7 4" xfId="40832"/>
    <cellStyle name="40% - Ênfase6 18 8" xfId="14620"/>
    <cellStyle name="40% - Ênfase6 18 8 2" xfId="47062"/>
    <cellStyle name="40% - Ênfase6 18 9" xfId="26739"/>
    <cellStyle name="40% - Ênfase6 19" xfId="353"/>
    <cellStyle name="40% - Ênfase6 19 10" xfId="38832"/>
    <cellStyle name="40% - Ênfase6 19 11" xfId="2484"/>
    <cellStyle name="40% - Ênfase6 19 2" xfId="1436"/>
    <cellStyle name="40% - Ênfase6 19 2 2" xfId="5533"/>
    <cellStyle name="40% - Ênfase6 19 2 2 2" xfId="11592"/>
    <cellStyle name="40% - Ênfase6 19 2 2 2 2" xfId="23712"/>
    <cellStyle name="40% - Ênfase6 19 2 2 2 3" xfId="35801"/>
    <cellStyle name="40% - Ênfase6 19 2 2 2 4" xfId="52159"/>
    <cellStyle name="40% - Ênfase6 19 2 2 3" xfId="17652"/>
    <cellStyle name="40% - Ênfase6 19 2 2 4" xfId="29742"/>
    <cellStyle name="40% - Ênfase6 19 2 2 5" xfId="43882"/>
    <cellStyle name="40% - Ênfase6 19 2 3" xfId="7557"/>
    <cellStyle name="40% - Ênfase6 19 2 3 2" xfId="13616"/>
    <cellStyle name="40% - Ênfase6 19 2 3 2 2" xfId="25736"/>
    <cellStyle name="40% - Ênfase6 19 2 3 2 3" xfId="37825"/>
    <cellStyle name="40% - Ênfase6 19 2 3 2 4" xfId="54183"/>
    <cellStyle name="40% - Ênfase6 19 2 3 3" xfId="19676"/>
    <cellStyle name="40% - Ênfase6 19 2 3 4" xfId="31766"/>
    <cellStyle name="40% - Ênfase6 19 2 3 5" xfId="45906"/>
    <cellStyle name="40% - Ênfase6 19 2 4" xfId="9562"/>
    <cellStyle name="40% - Ênfase6 19 2 4 2" xfId="21682"/>
    <cellStyle name="40% - Ênfase6 19 2 4 2 2" xfId="50125"/>
    <cellStyle name="40% - Ênfase6 19 2 4 3" xfId="33771"/>
    <cellStyle name="40% - Ênfase6 19 2 4 4" xfId="41848"/>
    <cellStyle name="40% - Ênfase6 19 2 5" xfId="15622"/>
    <cellStyle name="40% - Ênfase6 19 2 5 2" xfId="48076"/>
    <cellStyle name="40% - Ênfase6 19 2 6" xfId="27736"/>
    <cellStyle name="40% - Ênfase6 19 2 7" xfId="39826"/>
    <cellStyle name="40% - Ênfase6 19 2 8" xfId="3498"/>
    <cellStyle name="40% - Ênfase6 19 3" xfId="926"/>
    <cellStyle name="40% - Ênfase6 19 3 2" xfId="5036"/>
    <cellStyle name="40% - Ênfase6 19 3 2 2" xfId="11095"/>
    <cellStyle name="40% - Ênfase6 19 3 2 2 2" xfId="23215"/>
    <cellStyle name="40% - Ênfase6 19 3 2 2 3" xfId="35304"/>
    <cellStyle name="40% - Ênfase6 19 3 2 2 4" xfId="51662"/>
    <cellStyle name="40% - Ênfase6 19 3 2 3" xfId="17155"/>
    <cellStyle name="40% - Ênfase6 19 3 2 4" xfId="29245"/>
    <cellStyle name="40% - Ênfase6 19 3 2 5" xfId="43385"/>
    <cellStyle name="40% - Ênfase6 19 3 3" xfId="7061"/>
    <cellStyle name="40% - Ênfase6 19 3 3 2" xfId="13120"/>
    <cellStyle name="40% - Ênfase6 19 3 3 2 2" xfId="25240"/>
    <cellStyle name="40% - Ênfase6 19 3 3 2 3" xfId="37329"/>
    <cellStyle name="40% - Ênfase6 19 3 3 2 4" xfId="53687"/>
    <cellStyle name="40% - Ênfase6 19 3 3 3" xfId="19180"/>
    <cellStyle name="40% - Ênfase6 19 3 3 4" xfId="31270"/>
    <cellStyle name="40% - Ênfase6 19 3 3 5" xfId="45410"/>
    <cellStyle name="40% - Ênfase6 19 3 4" xfId="9065"/>
    <cellStyle name="40% - Ênfase6 19 3 4 2" xfId="21185"/>
    <cellStyle name="40% - Ênfase6 19 3 4 2 2" xfId="49619"/>
    <cellStyle name="40% - Ênfase6 19 3 4 3" xfId="33274"/>
    <cellStyle name="40% - Ênfase6 19 3 4 4" xfId="41342"/>
    <cellStyle name="40% - Ênfase6 19 3 5" xfId="15125"/>
    <cellStyle name="40% - Ênfase6 19 3 5 2" xfId="47571"/>
    <cellStyle name="40% - Ênfase6 19 3 6" xfId="27240"/>
    <cellStyle name="40% - Ênfase6 19 3 7" xfId="39330"/>
    <cellStyle name="40% - Ênfase6 19 3 8" xfId="2991"/>
    <cellStyle name="40% - Ênfase6 19 4" xfId="1978"/>
    <cellStyle name="40% - Ênfase6 19 4 2" xfId="6069"/>
    <cellStyle name="40% - Ênfase6 19 4 2 2" xfId="12128"/>
    <cellStyle name="40% - Ênfase6 19 4 2 2 2" xfId="24248"/>
    <cellStyle name="40% - Ênfase6 19 4 2 2 3" xfId="36337"/>
    <cellStyle name="40% - Ênfase6 19 4 2 2 4" xfId="52695"/>
    <cellStyle name="40% - Ênfase6 19 4 2 3" xfId="18188"/>
    <cellStyle name="40% - Ênfase6 19 4 2 4" xfId="30278"/>
    <cellStyle name="40% - Ênfase6 19 4 2 5" xfId="44418"/>
    <cellStyle name="40% - Ênfase6 19 4 3" xfId="8069"/>
    <cellStyle name="40% - Ênfase6 19 4 3 2" xfId="14128"/>
    <cellStyle name="40% - Ênfase6 19 4 3 2 2" xfId="26248"/>
    <cellStyle name="40% - Ênfase6 19 4 3 2 3" xfId="38337"/>
    <cellStyle name="40% - Ênfase6 19 4 3 2 4" xfId="54695"/>
    <cellStyle name="40% - Ênfase6 19 4 3 3" xfId="20188"/>
    <cellStyle name="40% - Ênfase6 19 4 3 4" xfId="32278"/>
    <cellStyle name="40% - Ênfase6 19 4 3 5" xfId="46418"/>
    <cellStyle name="40% - Ênfase6 19 4 4" xfId="10098"/>
    <cellStyle name="40% - Ênfase6 19 4 4 2" xfId="22218"/>
    <cellStyle name="40% - Ênfase6 19 4 4 2 2" xfId="50662"/>
    <cellStyle name="40% - Ênfase6 19 4 4 3" xfId="34307"/>
    <cellStyle name="40% - Ênfase6 19 4 4 4" xfId="42385"/>
    <cellStyle name="40% - Ênfase6 19 4 5" xfId="16158"/>
    <cellStyle name="40% - Ênfase6 19 4 5 2" xfId="48613"/>
    <cellStyle name="40% - Ênfase6 19 4 6" xfId="28248"/>
    <cellStyle name="40% - Ênfase6 19 4 7" xfId="40338"/>
    <cellStyle name="40% - Ênfase6 19 4 8" xfId="4036"/>
    <cellStyle name="40% - Ênfase6 19 5" xfId="4533"/>
    <cellStyle name="40% - Ênfase6 19 5 2" xfId="10593"/>
    <cellStyle name="40% - Ênfase6 19 5 2 2" xfId="22713"/>
    <cellStyle name="40% - Ênfase6 19 5 2 3" xfId="34802"/>
    <cellStyle name="40% - Ênfase6 19 5 2 4" xfId="51159"/>
    <cellStyle name="40% - Ênfase6 19 5 3" xfId="16653"/>
    <cellStyle name="40% - Ênfase6 19 5 4" xfId="28743"/>
    <cellStyle name="40% - Ênfase6 19 5 5" xfId="42882"/>
    <cellStyle name="40% - Ênfase6 19 6" xfId="6563"/>
    <cellStyle name="40% - Ênfase6 19 6 2" xfId="12622"/>
    <cellStyle name="40% - Ênfase6 19 6 2 2" xfId="24742"/>
    <cellStyle name="40% - Ênfase6 19 6 2 3" xfId="36831"/>
    <cellStyle name="40% - Ênfase6 19 6 2 4" xfId="53189"/>
    <cellStyle name="40% - Ênfase6 19 6 3" xfId="18682"/>
    <cellStyle name="40% - Ênfase6 19 6 4" xfId="30772"/>
    <cellStyle name="40% - Ênfase6 19 6 5" xfId="44912"/>
    <cellStyle name="40% - Ênfase6 19 7" xfId="8563"/>
    <cellStyle name="40% - Ênfase6 19 7 2" xfId="20683"/>
    <cellStyle name="40% - Ênfase6 19 7 2 2" xfId="49112"/>
    <cellStyle name="40% - Ênfase6 19 7 3" xfId="32772"/>
    <cellStyle name="40% - Ênfase6 19 7 4" xfId="40835"/>
    <cellStyle name="40% - Ênfase6 19 8" xfId="14623"/>
    <cellStyle name="40% - Ênfase6 19 8 2" xfId="47065"/>
    <cellStyle name="40% - Ênfase6 19 9" xfId="26742"/>
    <cellStyle name="40% - Ênfase6 2" xfId="241"/>
    <cellStyle name="40% - Ênfase6 2 10" xfId="26638"/>
    <cellStyle name="40% - Ênfase6 2 11" xfId="38728"/>
    <cellStyle name="40% - Ênfase6 2 12" xfId="2379"/>
    <cellStyle name="40% - Ênfase6 2 2" xfId="243"/>
    <cellStyle name="40% - Ênfase6 2 2 10" xfId="38730"/>
    <cellStyle name="40% - Ênfase6 2 2 11" xfId="2381"/>
    <cellStyle name="40% - Ênfase6 2 2 2" xfId="1333"/>
    <cellStyle name="40% - Ênfase6 2 2 2 2" xfId="5430"/>
    <cellStyle name="40% - Ênfase6 2 2 2 2 2" xfId="11489"/>
    <cellStyle name="40% - Ênfase6 2 2 2 2 2 2" xfId="23609"/>
    <cellStyle name="40% - Ênfase6 2 2 2 2 2 3" xfId="35698"/>
    <cellStyle name="40% - Ênfase6 2 2 2 2 2 4" xfId="52056"/>
    <cellStyle name="40% - Ênfase6 2 2 2 2 3" xfId="17549"/>
    <cellStyle name="40% - Ênfase6 2 2 2 2 4" xfId="29639"/>
    <cellStyle name="40% - Ênfase6 2 2 2 2 5" xfId="43779"/>
    <cellStyle name="40% - Ênfase6 2 2 2 3" xfId="7455"/>
    <cellStyle name="40% - Ênfase6 2 2 2 3 2" xfId="13514"/>
    <cellStyle name="40% - Ênfase6 2 2 2 3 2 2" xfId="25634"/>
    <cellStyle name="40% - Ênfase6 2 2 2 3 2 3" xfId="37723"/>
    <cellStyle name="40% - Ênfase6 2 2 2 3 2 4" xfId="54081"/>
    <cellStyle name="40% - Ênfase6 2 2 2 3 3" xfId="19574"/>
    <cellStyle name="40% - Ênfase6 2 2 2 3 4" xfId="31664"/>
    <cellStyle name="40% - Ênfase6 2 2 2 3 5" xfId="45804"/>
    <cellStyle name="40% - Ênfase6 2 2 2 4" xfId="9459"/>
    <cellStyle name="40% - Ênfase6 2 2 2 4 2" xfId="21579"/>
    <cellStyle name="40% - Ênfase6 2 2 2 4 2 2" xfId="50022"/>
    <cellStyle name="40% - Ênfase6 2 2 2 4 3" xfId="33668"/>
    <cellStyle name="40% - Ênfase6 2 2 2 4 4" xfId="41745"/>
    <cellStyle name="40% - Ênfase6 2 2 2 5" xfId="15519"/>
    <cellStyle name="40% - Ênfase6 2 2 2 5 2" xfId="47973"/>
    <cellStyle name="40% - Ênfase6 2 2 2 6" xfId="27634"/>
    <cellStyle name="40% - Ênfase6 2 2 2 7" xfId="39724"/>
    <cellStyle name="40% - Ênfase6 2 2 2 8" xfId="3395"/>
    <cellStyle name="40% - Ênfase6 2 2 3" xfId="824"/>
    <cellStyle name="40% - Ênfase6 2 2 3 2" xfId="4934"/>
    <cellStyle name="40% - Ênfase6 2 2 3 2 2" xfId="10993"/>
    <cellStyle name="40% - Ênfase6 2 2 3 2 2 2" xfId="23113"/>
    <cellStyle name="40% - Ênfase6 2 2 3 2 2 3" xfId="35202"/>
    <cellStyle name="40% - Ênfase6 2 2 3 2 2 4" xfId="51560"/>
    <cellStyle name="40% - Ênfase6 2 2 3 2 3" xfId="17053"/>
    <cellStyle name="40% - Ênfase6 2 2 3 2 4" xfId="29143"/>
    <cellStyle name="40% - Ênfase6 2 2 3 2 5" xfId="43283"/>
    <cellStyle name="40% - Ênfase6 2 2 3 3" xfId="6959"/>
    <cellStyle name="40% - Ênfase6 2 2 3 3 2" xfId="13018"/>
    <cellStyle name="40% - Ênfase6 2 2 3 3 2 2" xfId="25138"/>
    <cellStyle name="40% - Ênfase6 2 2 3 3 2 3" xfId="37227"/>
    <cellStyle name="40% - Ênfase6 2 2 3 3 2 4" xfId="53585"/>
    <cellStyle name="40% - Ênfase6 2 2 3 3 3" xfId="19078"/>
    <cellStyle name="40% - Ênfase6 2 2 3 3 4" xfId="31168"/>
    <cellStyle name="40% - Ênfase6 2 2 3 3 5" xfId="45308"/>
    <cellStyle name="40% - Ênfase6 2 2 3 4" xfId="8963"/>
    <cellStyle name="40% - Ênfase6 2 2 3 4 2" xfId="21083"/>
    <cellStyle name="40% - Ênfase6 2 2 3 4 2 2" xfId="49517"/>
    <cellStyle name="40% - Ênfase6 2 2 3 4 3" xfId="33172"/>
    <cellStyle name="40% - Ênfase6 2 2 3 4 4" xfId="41240"/>
    <cellStyle name="40% - Ênfase6 2 2 3 5" xfId="15023"/>
    <cellStyle name="40% - Ênfase6 2 2 3 5 2" xfId="47469"/>
    <cellStyle name="40% - Ênfase6 2 2 3 6" xfId="27138"/>
    <cellStyle name="40% - Ênfase6 2 2 3 7" xfId="39228"/>
    <cellStyle name="40% - Ênfase6 2 2 3 8" xfId="2889"/>
    <cellStyle name="40% - Ênfase6 2 2 4" xfId="1876"/>
    <cellStyle name="40% - Ênfase6 2 2 4 2" xfId="5967"/>
    <cellStyle name="40% - Ênfase6 2 2 4 2 2" xfId="12026"/>
    <cellStyle name="40% - Ênfase6 2 2 4 2 2 2" xfId="24146"/>
    <cellStyle name="40% - Ênfase6 2 2 4 2 2 3" xfId="36235"/>
    <cellStyle name="40% - Ênfase6 2 2 4 2 2 4" xfId="52593"/>
    <cellStyle name="40% - Ênfase6 2 2 4 2 3" xfId="18086"/>
    <cellStyle name="40% - Ênfase6 2 2 4 2 4" xfId="30176"/>
    <cellStyle name="40% - Ênfase6 2 2 4 2 5" xfId="44316"/>
    <cellStyle name="40% - Ênfase6 2 2 4 3" xfId="7967"/>
    <cellStyle name="40% - Ênfase6 2 2 4 3 2" xfId="14026"/>
    <cellStyle name="40% - Ênfase6 2 2 4 3 2 2" xfId="26146"/>
    <cellStyle name="40% - Ênfase6 2 2 4 3 2 3" xfId="38235"/>
    <cellStyle name="40% - Ênfase6 2 2 4 3 2 4" xfId="54593"/>
    <cellStyle name="40% - Ênfase6 2 2 4 3 3" xfId="20086"/>
    <cellStyle name="40% - Ênfase6 2 2 4 3 4" xfId="32176"/>
    <cellStyle name="40% - Ênfase6 2 2 4 3 5" xfId="46316"/>
    <cellStyle name="40% - Ênfase6 2 2 4 4" xfId="9996"/>
    <cellStyle name="40% - Ênfase6 2 2 4 4 2" xfId="22116"/>
    <cellStyle name="40% - Ênfase6 2 2 4 4 2 2" xfId="50560"/>
    <cellStyle name="40% - Ênfase6 2 2 4 4 3" xfId="34205"/>
    <cellStyle name="40% - Ênfase6 2 2 4 4 4" xfId="42283"/>
    <cellStyle name="40% - Ênfase6 2 2 4 5" xfId="16056"/>
    <cellStyle name="40% - Ênfase6 2 2 4 5 2" xfId="48511"/>
    <cellStyle name="40% - Ênfase6 2 2 4 6" xfId="28146"/>
    <cellStyle name="40% - Ênfase6 2 2 4 7" xfId="40236"/>
    <cellStyle name="40% - Ênfase6 2 2 4 8" xfId="3934"/>
    <cellStyle name="40% - Ênfase6 2 2 5" xfId="4430"/>
    <cellStyle name="40% - Ênfase6 2 2 5 2" xfId="10490"/>
    <cellStyle name="40% - Ênfase6 2 2 5 2 2" xfId="22610"/>
    <cellStyle name="40% - Ênfase6 2 2 5 2 3" xfId="34699"/>
    <cellStyle name="40% - Ênfase6 2 2 5 2 4" xfId="51056"/>
    <cellStyle name="40% - Ênfase6 2 2 5 3" xfId="16550"/>
    <cellStyle name="40% - Ênfase6 2 2 5 4" xfId="28640"/>
    <cellStyle name="40% - Ênfase6 2 2 5 5" xfId="42779"/>
    <cellStyle name="40% - Ênfase6 2 2 6" xfId="6461"/>
    <cellStyle name="40% - Ênfase6 2 2 6 2" xfId="12520"/>
    <cellStyle name="40% - Ênfase6 2 2 6 2 2" xfId="24640"/>
    <cellStyle name="40% - Ênfase6 2 2 6 2 3" xfId="36729"/>
    <cellStyle name="40% - Ênfase6 2 2 6 2 4" xfId="53087"/>
    <cellStyle name="40% - Ênfase6 2 2 6 3" xfId="18580"/>
    <cellStyle name="40% - Ênfase6 2 2 6 4" xfId="30670"/>
    <cellStyle name="40% - Ênfase6 2 2 6 5" xfId="44810"/>
    <cellStyle name="40% - Ênfase6 2 2 7" xfId="8460"/>
    <cellStyle name="40% - Ênfase6 2 2 7 2" xfId="20580"/>
    <cellStyle name="40% - Ênfase6 2 2 7 2 2" xfId="49008"/>
    <cellStyle name="40% - Ênfase6 2 2 7 3" xfId="32669"/>
    <cellStyle name="40% - Ênfase6 2 2 7 4" xfId="40731"/>
    <cellStyle name="40% - Ênfase6 2 2 8" xfId="14520"/>
    <cellStyle name="40% - Ênfase6 2 2 8 2" xfId="46962"/>
    <cellStyle name="40% - Ênfase6 2 2 9" xfId="26640"/>
    <cellStyle name="40% - Ênfase6 2 3" xfId="1331"/>
    <cellStyle name="40% - Ênfase6 2 3 2" xfId="5428"/>
    <cellStyle name="40% - Ênfase6 2 3 2 2" xfId="11487"/>
    <cellStyle name="40% - Ênfase6 2 3 2 2 2" xfId="23607"/>
    <cellStyle name="40% - Ênfase6 2 3 2 2 3" xfId="35696"/>
    <cellStyle name="40% - Ênfase6 2 3 2 2 4" xfId="52054"/>
    <cellStyle name="40% - Ênfase6 2 3 2 3" xfId="17547"/>
    <cellStyle name="40% - Ênfase6 2 3 2 4" xfId="29637"/>
    <cellStyle name="40% - Ênfase6 2 3 2 5" xfId="43777"/>
    <cellStyle name="40% - Ênfase6 2 3 3" xfId="7453"/>
    <cellStyle name="40% - Ênfase6 2 3 3 2" xfId="13512"/>
    <cellStyle name="40% - Ênfase6 2 3 3 2 2" xfId="25632"/>
    <cellStyle name="40% - Ênfase6 2 3 3 2 3" xfId="37721"/>
    <cellStyle name="40% - Ênfase6 2 3 3 2 4" xfId="54079"/>
    <cellStyle name="40% - Ênfase6 2 3 3 3" xfId="19572"/>
    <cellStyle name="40% - Ênfase6 2 3 3 4" xfId="31662"/>
    <cellStyle name="40% - Ênfase6 2 3 3 5" xfId="45802"/>
    <cellStyle name="40% - Ênfase6 2 3 4" xfId="9457"/>
    <cellStyle name="40% - Ênfase6 2 3 4 2" xfId="21577"/>
    <cellStyle name="40% - Ênfase6 2 3 4 2 2" xfId="50020"/>
    <cellStyle name="40% - Ênfase6 2 3 4 3" xfId="33666"/>
    <cellStyle name="40% - Ênfase6 2 3 4 4" xfId="41743"/>
    <cellStyle name="40% - Ênfase6 2 3 5" xfId="15517"/>
    <cellStyle name="40% - Ênfase6 2 3 5 2" xfId="47971"/>
    <cellStyle name="40% - Ênfase6 2 3 6" xfId="27632"/>
    <cellStyle name="40% - Ênfase6 2 3 7" xfId="39722"/>
    <cellStyle name="40% - Ênfase6 2 3 8" xfId="3393"/>
    <cellStyle name="40% - Ênfase6 2 4" xfId="822"/>
    <cellStyle name="40% - Ênfase6 2 4 2" xfId="4932"/>
    <cellStyle name="40% - Ênfase6 2 4 2 2" xfId="10991"/>
    <cellStyle name="40% - Ênfase6 2 4 2 2 2" xfId="23111"/>
    <cellStyle name="40% - Ênfase6 2 4 2 2 3" xfId="35200"/>
    <cellStyle name="40% - Ênfase6 2 4 2 2 4" xfId="51558"/>
    <cellStyle name="40% - Ênfase6 2 4 2 3" xfId="17051"/>
    <cellStyle name="40% - Ênfase6 2 4 2 4" xfId="29141"/>
    <cellStyle name="40% - Ênfase6 2 4 2 5" xfId="43281"/>
    <cellStyle name="40% - Ênfase6 2 4 3" xfId="6957"/>
    <cellStyle name="40% - Ênfase6 2 4 3 2" xfId="13016"/>
    <cellStyle name="40% - Ênfase6 2 4 3 2 2" xfId="25136"/>
    <cellStyle name="40% - Ênfase6 2 4 3 2 3" xfId="37225"/>
    <cellStyle name="40% - Ênfase6 2 4 3 2 4" xfId="53583"/>
    <cellStyle name="40% - Ênfase6 2 4 3 3" xfId="19076"/>
    <cellStyle name="40% - Ênfase6 2 4 3 4" xfId="31166"/>
    <cellStyle name="40% - Ênfase6 2 4 3 5" xfId="45306"/>
    <cellStyle name="40% - Ênfase6 2 4 4" xfId="8961"/>
    <cellStyle name="40% - Ênfase6 2 4 4 2" xfId="21081"/>
    <cellStyle name="40% - Ênfase6 2 4 4 2 2" xfId="49515"/>
    <cellStyle name="40% - Ênfase6 2 4 4 3" xfId="33170"/>
    <cellStyle name="40% - Ênfase6 2 4 4 4" xfId="41238"/>
    <cellStyle name="40% - Ênfase6 2 4 5" xfId="15021"/>
    <cellStyle name="40% - Ênfase6 2 4 5 2" xfId="47467"/>
    <cellStyle name="40% - Ênfase6 2 4 6" xfId="27136"/>
    <cellStyle name="40% - Ênfase6 2 4 7" xfId="39226"/>
    <cellStyle name="40% - Ênfase6 2 4 8" xfId="2887"/>
    <cellStyle name="40% - Ênfase6 2 5" xfId="1874"/>
    <cellStyle name="40% - Ênfase6 2 5 2" xfId="5965"/>
    <cellStyle name="40% - Ênfase6 2 5 2 2" xfId="12024"/>
    <cellStyle name="40% - Ênfase6 2 5 2 2 2" xfId="24144"/>
    <cellStyle name="40% - Ênfase6 2 5 2 2 3" xfId="36233"/>
    <cellStyle name="40% - Ênfase6 2 5 2 2 4" xfId="52591"/>
    <cellStyle name="40% - Ênfase6 2 5 2 3" xfId="18084"/>
    <cellStyle name="40% - Ênfase6 2 5 2 4" xfId="30174"/>
    <cellStyle name="40% - Ênfase6 2 5 2 5" xfId="44314"/>
    <cellStyle name="40% - Ênfase6 2 5 3" xfId="7965"/>
    <cellStyle name="40% - Ênfase6 2 5 3 2" xfId="14024"/>
    <cellStyle name="40% - Ênfase6 2 5 3 2 2" xfId="26144"/>
    <cellStyle name="40% - Ênfase6 2 5 3 2 3" xfId="38233"/>
    <cellStyle name="40% - Ênfase6 2 5 3 2 4" xfId="54591"/>
    <cellStyle name="40% - Ênfase6 2 5 3 3" xfId="20084"/>
    <cellStyle name="40% - Ênfase6 2 5 3 4" xfId="32174"/>
    <cellStyle name="40% - Ênfase6 2 5 3 5" xfId="46314"/>
    <cellStyle name="40% - Ênfase6 2 5 4" xfId="9994"/>
    <cellStyle name="40% - Ênfase6 2 5 4 2" xfId="22114"/>
    <cellStyle name="40% - Ênfase6 2 5 4 2 2" xfId="50558"/>
    <cellStyle name="40% - Ênfase6 2 5 4 3" xfId="34203"/>
    <cellStyle name="40% - Ênfase6 2 5 4 4" xfId="42281"/>
    <cellStyle name="40% - Ênfase6 2 5 5" xfId="16054"/>
    <cellStyle name="40% - Ênfase6 2 5 5 2" xfId="48509"/>
    <cellStyle name="40% - Ênfase6 2 5 6" xfId="28144"/>
    <cellStyle name="40% - Ênfase6 2 5 7" xfId="40234"/>
    <cellStyle name="40% - Ênfase6 2 5 8" xfId="3932"/>
    <cellStyle name="40% - Ênfase6 2 6" xfId="4428"/>
    <cellStyle name="40% - Ênfase6 2 6 2" xfId="10488"/>
    <cellStyle name="40% - Ênfase6 2 6 2 2" xfId="22608"/>
    <cellStyle name="40% - Ênfase6 2 6 2 3" xfId="34697"/>
    <cellStyle name="40% - Ênfase6 2 6 2 4" xfId="51054"/>
    <cellStyle name="40% - Ênfase6 2 6 3" xfId="16548"/>
    <cellStyle name="40% - Ênfase6 2 6 4" xfId="28638"/>
    <cellStyle name="40% - Ênfase6 2 6 5" xfId="42777"/>
    <cellStyle name="40% - Ênfase6 2 7" xfId="6459"/>
    <cellStyle name="40% - Ênfase6 2 7 2" xfId="12518"/>
    <cellStyle name="40% - Ênfase6 2 7 2 2" xfId="24638"/>
    <cellStyle name="40% - Ênfase6 2 7 2 3" xfId="36727"/>
    <cellStyle name="40% - Ênfase6 2 7 2 4" xfId="53085"/>
    <cellStyle name="40% - Ênfase6 2 7 3" xfId="18578"/>
    <cellStyle name="40% - Ênfase6 2 7 4" xfId="30668"/>
    <cellStyle name="40% - Ênfase6 2 7 5" xfId="44808"/>
    <cellStyle name="40% - Ênfase6 2 8" xfId="8458"/>
    <cellStyle name="40% - Ênfase6 2 8 2" xfId="20578"/>
    <cellStyle name="40% - Ênfase6 2 8 2 2" xfId="49006"/>
    <cellStyle name="40% - Ênfase6 2 8 3" xfId="32667"/>
    <cellStyle name="40% - Ênfase6 2 8 4" xfId="40729"/>
    <cellStyle name="40% - Ênfase6 2 9" xfId="14518"/>
    <cellStyle name="40% - Ênfase6 2 9 2" xfId="46960"/>
    <cellStyle name="40% - Ênfase6 20" xfId="117"/>
    <cellStyle name="40% - Ênfase6 20 10" xfId="38612"/>
    <cellStyle name="40% - Ênfase6 20 11" xfId="2262"/>
    <cellStyle name="40% - Ênfase6 20 2" xfId="1214"/>
    <cellStyle name="40% - Ênfase6 20 2 2" xfId="5312"/>
    <cellStyle name="40% - Ênfase6 20 2 2 2" xfId="11371"/>
    <cellStyle name="40% - Ênfase6 20 2 2 2 2" xfId="23491"/>
    <cellStyle name="40% - Ênfase6 20 2 2 2 3" xfId="35580"/>
    <cellStyle name="40% - Ênfase6 20 2 2 2 4" xfId="51938"/>
    <cellStyle name="40% - Ênfase6 20 2 2 3" xfId="17431"/>
    <cellStyle name="40% - Ênfase6 20 2 2 4" xfId="29521"/>
    <cellStyle name="40% - Ênfase6 20 2 2 5" xfId="43661"/>
    <cellStyle name="40% - Ênfase6 20 2 3" xfId="7337"/>
    <cellStyle name="40% - Ênfase6 20 2 3 2" xfId="13396"/>
    <cellStyle name="40% - Ênfase6 20 2 3 2 2" xfId="25516"/>
    <cellStyle name="40% - Ênfase6 20 2 3 2 3" xfId="37605"/>
    <cellStyle name="40% - Ênfase6 20 2 3 2 4" xfId="53963"/>
    <cellStyle name="40% - Ênfase6 20 2 3 3" xfId="19456"/>
    <cellStyle name="40% - Ênfase6 20 2 3 4" xfId="31546"/>
    <cellStyle name="40% - Ênfase6 20 2 3 5" xfId="45686"/>
    <cellStyle name="40% - Ênfase6 20 2 4" xfId="9341"/>
    <cellStyle name="40% - Ênfase6 20 2 4 2" xfId="21461"/>
    <cellStyle name="40% - Ênfase6 20 2 4 2 2" xfId="49903"/>
    <cellStyle name="40% - Ênfase6 20 2 4 3" xfId="33550"/>
    <cellStyle name="40% - Ênfase6 20 2 4 4" xfId="41626"/>
    <cellStyle name="40% - Ênfase6 20 2 5" xfId="15401"/>
    <cellStyle name="40% - Ênfase6 20 2 5 2" xfId="47854"/>
    <cellStyle name="40% - Ênfase6 20 2 6" xfId="27516"/>
    <cellStyle name="40% - Ênfase6 20 2 7" xfId="39606"/>
    <cellStyle name="40% - Ênfase6 20 2 8" xfId="3276"/>
    <cellStyle name="40% - Ênfase6 20 3" xfId="704"/>
    <cellStyle name="40% - Ênfase6 20 3 2" xfId="4816"/>
    <cellStyle name="40% - Ênfase6 20 3 2 2" xfId="10875"/>
    <cellStyle name="40% - Ênfase6 20 3 2 2 2" xfId="22995"/>
    <cellStyle name="40% - Ênfase6 20 3 2 2 3" xfId="35084"/>
    <cellStyle name="40% - Ênfase6 20 3 2 2 4" xfId="51442"/>
    <cellStyle name="40% - Ênfase6 20 3 2 3" xfId="16935"/>
    <cellStyle name="40% - Ênfase6 20 3 2 4" xfId="29025"/>
    <cellStyle name="40% - Ênfase6 20 3 2 5" xfId="43165"/>
    <cellStyle name="40% - Ênfase6 20 3 3" xfId="6841"/>
    <cellStyle name="40% - Ênfase6 20 3 3 2" xfId="12900"/>
    <cellStyle name="40% - Ênfase6 20 3 3 2 2" xfId="25020"/>
    <cellStyle name="40% - Ênfase6 20 3 3 2 3" xfId="37109"/>
    <cellStyle name="40% - Ênfase6 20 3 3 2 4" xfId="53467"/>
    <cellStyle name="40% - Ênfase6 20 3 3 3" xfId="18960"/>
    <cellStyle name="40% - Ênfase6 20 3 3 4" xfId="31050"/>
    <cellStyle name="40% - Ênfase6 20 3 3 5" xfId="45190"/>
    <cellStyle name="40% - Ênfase6 20 3 4" xfId="8845"/>
    <cellStyle name="40% - Ênfase6 20 3 4 2" xfId="20965"/>
    <cellStyle name="40% - Ênfase6 20 3 4 2 2" xfId="49397"/>
    <cellStyle name="40% - Ênfase6 20 3 4 3" xfId="33054"/>
    <cellStyle name="40% - Ênfase6 20 3 4 4" xfId="41120"/>
    <cellStyle name="40% - Ênfase6 20 3 5" xfId="14905"/>
    <cellStyle name="40% - Ênfase6 20 3 5 2" xfId="47349"/>
    <cellStyle name="40% - Ênfase6 20 3 6" xfId="27020"/>
    <cellStyle name="40% - Ênfase6 20 3 7" xfId="39110"/>
    <cellStyle name="40% - Ênfase6 20 3 8" xfId="2769"/>
    <cellStyle name="40% - Ênfase6 20 4" xfId="1757"/>
    <cellStyle name="40% - Ênfase6 20 4 2" xfId="5849"/>
    <cellStyle name="40% - Ênfase6 20 4 2 2" xfId="11908"/>
    <cellStyle name="40% - Ênfase6 20 4 2 2 2" xfId="24028"/>
    <cellStyle name="40% - Ênfase6 20 4 2 2 3" xfId="36117"/>
    <cellStyle name="40% - Ênfase6 20 4 2 2 4" xfId="52475"/>
    <cellStyle name="40% - Ênfase6 20 4 2 3" xfId="17968"/>
    <cellStyle name="40% - Ênfase6 20 4 2 4" xfId="30058"/>
    <cellStyle name="40% - Ênfase6 20 4 2 5" xfId="44198"/>
    <cellStyle name="40% - Ênfase6 20 4 3" xfId="7849"/>
    <cellStyle name="40% - Ênfase6 20 4 3 2" xfId="13908"/>
    <cellStyle name="40% - Ênfase6 20 4 3 2 2" xfId="26028"/>
    <cellStyle name="40% - Ênfase6 20 4 3 2 3" xfId="38117"/>
    <cellStyle name="40% - Ênfase6 20 4 3 2 4" xfId="54475"/>
    <cellStyle name="40% - Ênfase6 20 4 3 3" xfId="19968"/>
    <cellStyle name="40% - Ênfase6 20 4 3 4" xfId="32058"/>
    <cellStyle name="40% - Ênfase6 20 4 3 5" xfId="46198"/>
    <cellStyle name="40% - Ênfase6 20 4 4" xfId="9878"/>
    <cellStyle name="40% - Ênfase6 20 4 4 2" xfId="21998"/>
    <cellStyle name="40% - Ênfase6 20 4 4 2 2" xfId="50441"/>
    <cellStyle name="40% - Ênfase6 20 4 4 3" xfId="34087"/>
    <cellStyle name="40% - Ênfase6 20 4 4 4" xfId="42164"/>
    <cellStyle name="40% - Ênfase6 20 4 5" xfId="15938"/>
    <cellStyle name="40% - Ênfase6 20 4 5 2" xfId="48392"/>
    <cellStyle name="40% - Ênfase6 20 4 6" xfId="28028"/>
    <cellStyle name="40% - Ênfase6 20 4 7" xfId="40118"/>
    <cellStyle name="40% - Ênfase6 20 4 8" xfId="3815"/>
    <cellStyle name="40% - Ênfase6 20 5" xfId="4312"/>
    <cellStyle name="40% - Ênfase6 20 5 2" xfId="10372"/>
    <cellStyle name="40% - Ênfase6 20 5 2 2" xfId="22492"/>
    <cellStyle name="40% - Ênfase6 20 5 2 3" xfId="34581"/>
    <cellStyle name="40% - Ênfase6 20 5 2 4" xfId="50938"/>
    <cellStyle name="40% - Ênfase6 20 5 3" xfId="16432"/>
    <cellStyle name="40% - Ênfase6 20 5 4" xfId="28522"/>
    <cellStyle name="40% - Ênfase6 20 5 5" xfId="42661"/>
    <cellStyle name="40% - Ênfase6 20 6" xfId="6343"/>
    <cellStyle name="40% - Ênfase6 20 6 2" xfId="12402"/>
    <cellStyle name="40% - Ênfase6 20 6 2 2" xfId="24522"/>
    <cellStyle name="40% - Ênfase6 20 6 2 3" xfId="36611"/>
    <cellStyle name="40% - Ênfase6 20 6 2 4" xfId="52969"/>
    <cellStyle name="40% - Ênfase6 20 6 3" xfId="18462"/>
    <cellStyle name="40% - Ênfase6 20 6 4" xfId="30552"/>
    <cellStyle name="40% - Ênfase6 20 6 5" xfId="44692"/>
    <cellStyle name="40% - Ênfase6 20 7" xfId="8342"/>
    <cellStyle name="40% - Ênfase6 20 7 2" xfId="20462"/>
    <cellStyle name="40% - Ênfase6 20 7 2 2" xfId="48889"/>
    <cellStyle name="40% - Ênfase6 20 7 3" xfId="32551"/>
    <cellStyle name="40% - Ênfase6 20 7 4" xfId="40612"/>
    <cellStyle name="40% - Ênfase6 20 8" xfId="14402"/>
    <cellStyle name="40% - Ênfase6 20 8 2" xfId="46843"/>
    <cellStyle name="40% - Ênfase6 20 9" xfId="26522"/>
    <cellStyle name="40% - Ênfase6 21" xfId="344"/>
    <cellStyle name="40% - Ênfase6 21 10" xfId="38825"/>
    <cellStyle name="40% - Ênfase6 21 11" xfId="2477"/>
    <cellStyle name="40% - Ênfase6 21 2" xfId="1429"/>
    <cellStyle name="40% - Ênfase6 21 2 2" xfId="5526"/>
    <cellStyle name="40% - Ênfase6 21 2 2 2" xfId="11585"/>
    <cellStyle name="40% - Ênfase6 21 2 2 2 2" xfId="23705"/>
    <cellStyle name="40% - Ênfase6 21 2 2 2 3" xfId="35794"/>
    <cellStyle name="40% - Ênfase6 21 2 2 2 4" xfId="52152"/>
    <cellStyle name="40% - Ênfase6 21 2 2 3" xfId="17645"/>
    <cellStyle name="40% - Ênfase6 21 2 2 4" xfId="29735"/>
    <cellStyle name="40% - Ênfase6 21 2 2 5" xfId="43875"/>
    <cellStyle name="40% - Ênfase6 21 2 3" xfId="7550"/>
    <cellStyle name="40% - Ênfase6 21 2 3 2" xfId="13609"/>
    <cellStyle name="40% - Ênfase6 21 2 3 2 2" xfId="25729"/>
    <cellStyle name="40% - Ênfase6 21 2 3 2 3" xfId="37818"/>
    <cellStyle name="40% - Ênfase6 21 2 3 2 4" xfId="54176"/>
    <cellStyle name="40% - Ênfase6 21 2 3 3" xfId="19669"/>
    <cellStyle name="40% - Ênfase6 21 2 3 4" xfId="31759"/>
    <cellStyle name="40% - Ênfase6 21 2 3 5" xfId="45899"/>
    <cellStyle name="40% - Ênfase6 21 2 4" xfId="9555"/>
    <cellStyle name="40% - Ênfase6 21 2 4 2" xfId="21675"/>
    <cellStyle name="40% - Ênfase6 21 2 4 2 2" xfId="50118"/>
    <cellStyle name="40% - Ênfase6 21 2 4 3" xfId="33764"/>
    <cellStyle name="40% - Ênfase6 21 2 4 4" xfId="41841"/>
    <cellStyle name="40% - Ênfase6 21 2 5" xfId="15615"/>
    <cellStyle name="40% - Ênfase6 21 2 5 2" xfId="48069"/>
    <cellStyle name="40% - Ênfase6 21 2 6" xfId="27729"/>
    <cellStyle name="40% - Ênfase6 21 2 7" xfId="39819"/>
    <cellStyle name="40% - Ênfase6 21 2 8" xfId="3491"/>
    <cellStyle name="40% - Ênfase6 21 3" xfId="919"/>
    <cellStyle name="40% - Ênfase6 21 3 2" xfId="5029"/>
    <cellStyle name="40% - Ênfase6 21 3 2 2" xfId="11088"/>
    <cellStyle name="40% - Ênfase6 21 3 2 2 2" xfId="23208"/>
    <cellStyle name="40% - Ênfase6 21 3 2 2 3" xfId="35297"/>
    <cellStyle name="40% - Ênfase6 21 3 2 2 4" xfId="51655"/>
    <cellStyle name="40% - Ênfase6 21 3 2 3" xfId="17148"/>
    <cellStyle name="40% - Ênfase6 21 3 2 4" xfId="29238"/>
    <cellStyle name="40% - Ênfase6 21 3 2 5" xfId="43378"/>
    <cellStyle name="40% - Ênfase6 21 3 3" xfId="7054"/>
    <cellStyle name="40% - Ênfase6 21 3 3 2" xfId="13113"/>
    <cellStyle name="40% - Ênfase6 21 3 3 2 2" xfId="25233"/>
    <cellStyle name="40% - Ênfase6 21 3 3 2 3" xfId="37322"/>
    <cellStyle name="40% - Ênfase6 21 3 3 2 4" xfId="53680"/>
    <cellStyle name="40% - Ênfase6 21 3 3 3" xfId="19173"/>
    <cellStyle name="40% - Ênfase6 21 3 3 4" xfId="31263"/>
    <cellStyle name="40% - Ênfase6 21 3 3 5" xfId="45403"/>
    <cellStyle name="40% - Ênfase6 21 3 4" xfId="9058"/>
    <cellStyle name="40% - Ênfase6 21 3 4 2" xfId="21178"/>
    <cellStyle name="40% - Ênfase6 21 3 4 2 2" xfId="49612"/>
    <cellStyle name="40% - Ênfase6 21 3 4 3" xfId="33267"/>
    <cellStyle name="40% - Ênfase6 21 3 4 4" xfId="41335"/>
    <cellStyle name="40% - Ênfase6 21 3 5" xfId="15118"/>
    <cellStyle name="40% - Ênfase6 21 3 5 2" xfId="47564"/>
    <cellStyle name="40% - Ênfase6 21 3 6" xfId="27233"/>
    <cellStyle name="40% - Ênfase6 21 3 7" xfId="39323"/>
    <cellStyle name="40% - Ênfase6 21 3 8" xfId="2984"/>
    <cellStyle name="40% - Ênfase6 21 4" xfId="1971"/>
    <cellStyle name="40% - Ênfase6 21 4 2" xfId="6062"/>
    <cellStyle name="40% - Ênfase6 21 4 2 2" xfId="12121"/>
    <cellStyle name="40% - Ênfase6 21 4 2 2 2" xfId="24241"/>
    <cellStyle name="40% - Ênfase6 21 4 2 2 3" xfId="36330"/>
    <cellStyle name="40% - Ênfase6 21 4 2 2 4" xfId="52688"/>
    <cellStyle name="40% - Ênfase6 21 4 2 3" xfId="18181"/>
    <cellStyle name="40% - Ênfase6 21 4 2 4" xfId="30271"/>
    <cellStyle name="40% - Ênfase6 21 4 2 5" xfId="44411"/>
    <cellStyle name="40% - Ênfase6 21 4 3" xfId="8062"/>
    <cellStyle name="40% - Ênfase6 21 4 3 2" xfId="14121"/>
    <cellStyle name="40% - Ênfase6 21 4 3 2 2" xfId="26241"/>
    <cellStyle name="40% - Ênfase6 21 4 3 2 3" xfId="38330"/>
    <cellStyle name="40% - Ênfase6 21 4 3 2 4" xfId="54688"/>
    <cellStyle name="40% - Ênfase6 21 4 3 3" xfId="20181"/>
    <cellStyle name="40% - Ênfase6 21 4 3 4" xfId="32271"/>
    <cellStyle name="40% - Ênfase6 21 4 3 5" xfId="46411"/>
    <cellStyle name="40% - Ênfase6 21 4 4" xfId="10091"/>
    <cellStyle name="40% - Ênfase6 21 4 4 2" xfId="22211"/>
    <cellStyle name="40% - Ênfase6 21 4 4 2 2" xfId="50655"/>
    <cellStyle name="40% - Ênfase6 21 4 4 3" xfId="34300"/>
    <cellStyle name="40% - Ênfase6 21 4 4 4" xfId="42378"/>
    <cellStyle name="40% - Ênfase6 21 4 5" xfId="16151"/>
    <cellStyle name="40% - Ênfase6 21 4 5 2" xfId="48606"/>
    <cellStyle name="40% - Ênfase6 21 4 6" xfId="28241"/>
    <cellStyle name="40% - Ênfase6 21 4 7" xfId="40331"/>
    <cellStyle name="40% - Ênfase6 21 4 8" xfId="4029"/>
    <cellStyle name="40% - Ênfase6 21 5" xfId="4526"/>
    <cellStyle name="40% - Ênfase6 21 5 2" xfId="10586"/>
    <cellStyle name="40% - Ênfase6 21 5 2 2" xfId="22706"/>
    <cellStyle name="40% - Ênfase6 21 5 2 3" xfId="34795"/>
    <cellStyle name="40% - Ênfase6 21 5 2 4" xfId="51152"/>
    <cellStyle name="40% - Ênfase6 21 5 3" xfId="16646"/>
    <cellStyle name="40% - Ênfase6 21 5 4" xfId="28736"/>
    <cellStyle name="40% - Ênfase6 21 5 5" xfId="42875"/>
    <cellStyle name="40% - Ênfase6 21 6" xfId="6556"/>
    <cellStyle name="40% - Ênfase6 21 6 2" xfId="12615"/>
    <cellStyle name="40% - Ênfase6 21 6 2 2" xfId="24735"/>
    <cellStyle name="40% - Ênfase6 21 6 2 3" xfId="36824"/>
    <cellStyle name="40% - Ênfase6 21 6 2 4" xfId="53182"/>
    <cellStyle name="40% - Ênfase6 21 6 3" xfId="18675"/>
    <cellStyle name="40% - Ênfase6 21 6 4" xfId="30765"/>
    <cellStyle name="40% - Ênfase6 21 6 5" xfId="44905"/>
    <cellStyle name="40% - Ênfase6 21 7" xfId="8556"/>
    <cellStyle name="40% - Ênfase6 21 7 2" xfId="20676"/>
    <cellStyle name="40% - Ênfase6 21 7 2 2" xfId="49105"/>
    <cellStyle name="40% - Ênfase6 21 7 3" xfId="32765"/>
    <cellStyle name="40% - Ênfase6 21 7 4" xfId="40828"/>
    <cellStyle name="40% - Ênfase6 21 8" xfId="14616"/>
    <cellStyle name="40% - Ênfase6 21 8 2" xfId="47058"/>
    <cellStyle name="40% - Ênfase6 21 9" xfId="26735"/>
    <cellStyle name="40% - Ênfase6 22" xfId="293"/>
    <cellStyle name="40% - Ênfase6 3" xfId="147"/>
    <cellStyle name="40% - Ênfase6 3 10" xfId="26551"/>
    <cellStyle name="40% - Ênfase6 3 11" xfId="38641"/>
    <cellStyle name="40% - Ênfase6 3 12" xfId="2291"/>
    <cellStyle name="40% - Ênfase6 3 2" xfId="245"/>
    <cellStyle name="40% - Ênfase6 3 2 10" xfId="38732"/>
    <cellStyle name="40% - Ênfase6 3 2 11" xfId="2383"/>
    <cellStyle name="40% - Ênfase6 3 2 2" xfId="1335"/>
    <cellStyle name="40% - Ênfase6 3 2 2 2" xfId="5432"/>
    <cellStyle name="40% - Ênfase6 3 2 2 2 2" xfId="11491"/>
    <cellStyle name="40% - Ênfase6 3 2 2 2 2 2" xfId="23611"/>
    <cellStyle name="40% - Ênfase6 3 2 2 2 2 3" xfId="35700"/>
    <cellStyle name="40% - Ênfase6 3 2 2 2 2 4" xfId="52058"/>
    <cellStyle name="40% - Ênfase6 3 2 2 2 3" xfId="17551"/>
    <cellStyle name="40% - Ênfase6 3 2 2 2 4" xfId="29641"/>
    <cellStyle name="40% - Ênfase6 3 2 2 2 5" xfId="43781"/>
    <cellStyle name="40% - Ênfase6 3 2 2 3" xfId="7457"/>
    <cellStyle name="40% - Ênfase6 3 2 2 3 2" xfId="13516"/>
    <cellStyle name="40% - Ênfase6 3 2 2 3 2 2" xfId="25636"/>
    <cellStyle name="40% - Ênfase6 3 2 2 3 2 3" xfId="37725"/>
    <cellStyle name="40% - Ênfase6 3 2 2 3 2 4" xfId="54083"/>
    <cellStyle name="40% - Ênfase6 3 2 2 3 3" xfId="19576"/>
    <cellStyle name="40% - Ênfase6 3 2 2 3 4" xfId="31666"/>
    <cellStyle name="40% - Ênfase6 3 2 2 3 5" xfId="45806"/>
    <cellStyle name="40% - Ênfase6 3 2 2 4" xfId="9461"/>
    <cellStyle name="40% - Ênfase6 3 2 2 4 2" xfId="21581"/>
    <cellStyle name="40% - Ênfase6 3 2 2 4 2 2" xfId="50024"/>
    <cellStyle name="40% - Ênfase6 3 2 2 4 3" xfId="33670"/>
    <cellStyle name="40% - Ênfase6 3 2 2 4 4" xfId="41747"/>
    <cellStyle name="40% - Ênfase6 3 2 2 5" xfId="15521"/>
    <cellStyle name="40% - Ênfase6 3 2 2 5 2" xfId="47975"/>
    <cellStyle name="40% - Ênfase6 3 2 2 6" xfId="27636"/>
    <cellStyle name="40% - Ênfase6 3 2 2 7" xfId="39726"/>
    <cellStyle name="40% - Ênfase6 3 2 2 8" xfId="3397"/>
    <cellStyle name="40% - Ênfase6 3 2 3" xfId="826"/>
    <cellStyle name="40% - Ênfase6 3 2 3 2" xfId="4936"/>
    <cellStyle name="40% - Ênfase6 3 2 3 2 2" xfId="10995"/>
    <cellStyle name="40% - Ênfase6 3 2 3 2 2 2" xfId="23115"/>
    <cellStyle name="40% - Ênfase6 3 2 3 2 2 3" xfId="35204"/>
    <cellStyle name="40% - Ênfase6 3 2 3 2 2 4" xfId="51562"/>
    <cellStyle name="40% - Ênfase6 3 2 3 2 3" xfId="17055"/>
    <cellStyle name="40% - Ênfase6 3 2 3 2 4" xfId="29145"/>
    <cellStyle name="40% - Ênfase6 3 2 3 2 5" xfId="43285"/>
    <cellStyle name="40% - Ênfase6 3 2 3 3" xfId="6961"/>
    <cellStyle name="40% - Ênfase6 3 2 3 3 2" xfId="13020"/>
    <cellStyle name="40% - Ênfase6 3 2 3 3 2 2" xfId="25140"/>
    <cellStyle name="40% - Ênfase6 3 2 3 3 2 3" xfId="37229"/>
    <cellStyle name="40% - Ênfase6 3 2 3 3 2 4" xfId="53587"/>
    <cellStyle name="40% - Ênfase6 3 2 3 3 3" xfId="19080"/>
    <cellStyle name="40% - Ênfase6 3 2 3 3 4" xfId="31170"/>
    <cellStyle name="40% - Ênfase6 3 2 3 3 5" xfId="45310"/>
    <cellStyle name="40% - Ênfase6 3 2 3 4" xfId="8965"/>
    <cellStyle name="40% - Ênfase6 3 2 3 4 2" xfId="21085"/>
    <cellStyle name="40% - Ênfase6 3 2 3 4 2 2" xfId="49519"/>
    <cellStyle name="40% - Ênfase6 3 2 3 4 3" xfId="33174"/>
    <cellStyle name="40% - Ênfase6 3 2 3 4 4" xfId="41242"/>
    <cellStyle name="40% - Ênfase6 3 2 3 5" xfId="15025"/>
    <cellStyle name="40% - Ênfase6 3 2 3 5 2" xfId="47471"/>
    <cellStyle name="40% - Ênfase6 3 2 3 6" xfId="27140"/>
    <cellStyle name="40% - Ênfase6 3 2 3 7" xfId="39230"/>
    <cellStyle name="40% - Ênfase6 3 2 3 8" xfId="2891"/>
    <cellStyle name="40% - Ênfase6 3 2 4" xfId="1878"/>
    <cellStyle name="40% - Ênfase6 3 2 4 2" xfId="5969"/>
    <cellStyle name="40% - Ênfase6 3 2 4 2 2" xfId="12028"/>
    <cellStyle name="40% - Ênfase6 3 2 4 2 2 2" xfId="24148"/>
    <cellStyle name="40% - Ênfase6 3 2 4 2 2 3" xfId="36237"/>
    <cellStyle name="40% - Ênfase6 3 2 4 2 2 4" xfId="52595"/>
    <cellStyle name="40% - Ênfase6 3 2 4 2 3" xfId="18088"/>
    <cellStyle name="40% - Ênfase6 3 2 4 2 4" xfId="30178"/>
    <cellStyle name="40% - Ênfase6 3 2 4 2 5" xfId="44318"/>
    <cellStyle name="40% - Ênfase6 3 2 4 3" xfId="7969"/>
    <cellStyle name="40% - Ênfase6 3 2 4 3 2" xfId="14028"/>
    <cellStyle name="40% - Ênfase6 3 2 4 3 2 2" xfId="26148"/>
    <cellStyle name="40% - Ênfase6 3 2 4 3 2 3" xfId="38237"/>
    <cellStyle name="40% - Ênfase6 3 2 4 3 2 4" xfId="54595"/>
    <cellStyle name="40% - Ênfase6 3 2 4 3 3" xfId="20088"/>
    <cellStyle name="40% - Ênfase6 3 2 4 3 4" xfId="32178"/>
    <cellStyle name="40% - Ênfase6 3 2 4 3 5" xfId="46318"/>
    <cellStyle name="40% - Ênfase6 3 2 4 4" xfId="9998"/>
    <cellStyle name="40% - Ênfase6 3 2 4 4 2" xfId="22118"/>
    <cellStyle name="40% - Ênfase6 3 2 4 4 2 2" xfId="50562"/>
    <cellStyle name="40% - Ênfase6 3 2 4 4 3" xfId="34207"/>
    <cellStyle name="40% - Ênfase6 3 2 4 4 4" xfId="42285"/>
    <cellStyle name="40% - Ênfase6 3 2 4 5" xfId="16058"/>
    <cellStyle name="40% - Ênfase6 3 2 4 5 2" xfId="48513"/>
    <cellStyle name="40% - Ênfase6 3 2 4 6" xfId="28148"/>
    <cellStyle name="40% - Ênfase6 3 2 4 7" xfId="40238"/>
    <cellStyle name="40% - Ênfase6 3 2 4 8" xfId="3936"/>
    <cellStyle name="40% - Ênfase6 3 2 5" xfId="4432"/>
    <cellStyle name="40% - Ênfase6 3 2 5 2" xfId="10492"/>
    <cellStyle name="40% - Ênfase6 3 2 5 2 2" xfId="22612"/>
    <cellStyle name="40% - Ênfase6 3 2 5 2 3" xfId="34701"/>
    <cellStyle name="40% - Ênfase6 3 2 5 2 4" xfId="51058"/>
    <cellStyle name="40% - Ênfase6 3 2 5 3" xfId="16552"/>
    <cellStyle name="40% - Ênfase6 3 2 5 4" xfId="28642"/>
    <cellStyle name="40% - Ênfase6 3 2 5 5" xfId="42781"/>
    <cellStyle name="40% - Ênfase6 3 2 6" xfId="6463"/>
    <cellStyle name="40% - Ênfase6 3 2 6 2" xfId="12522"/>
    <cellStyle name="40% - Ênfase6 3 2 6 2 2" xfId="24642"/>
    <cellStyle name="40% - Ênfase6 3 2 6 2 3" xfId="36731"/>
    <cellStyle name="40% - Ênfase6 3 2 6 2 4" xfId="53089"/>
    <cellStyle name="40% - Ênfase6 3 2 6 3" xfId="18582"/>
    <cellStyle name="40% - Ênfase6 3 2 6 4" xfId="30672"/>
    <cellStyle name="40% - Ênfase6 3 2 6 5" xfId="44812"/>
    <cellStyle name="40% - Ênfase6 3 2 7" xfId="8462"/>
    <cellStyle name="40% - Ênfase6 3 2 7 2" xfId="20582"/>
    <cellStyle name="40% - Ênfase6 3 2 7 2 2" xfId="49010"/>
    <cellStyle name="40% - Ênfase6 3 2 7 3" xfId="32671"/>
    <cellStyle name="40% - Ênfase6 3 2 7 4" xfId="40733"/>
    <cellStyle name="40% - Ênfase6 3 2 8" xfId="14522"/>
    <cellStyle name="40% - Ênfase6 3 2 8 2" xfId="46964"/>
    <cellStyle name="40% - Ênfase6 3 2 9" xfId="26642"/>
    <cellStyle name="40% - Ênfase6 3 3" xfId="1243"/>
    <cellStyle name="40% - Ênfase6 3 3 2" xfId="5341"/>
    <cellStyle name="40% - Ênfase6 3 3 2 2" xfId="11400"/>
    <cellStyle name="40% - Ênfase6 3 3 2 2 2" xfId="23520"/>
    <cellStyle name="40% - Ênfase6 3 3 2 2 3" xfId="35609"/>
    <cellStyle name="40% - Ênfase6 3 3 2 2 4" xfId="51967"/>
    <cellStyle name="40% - Ênfase6 3 3 2 3" xfId="17460"/>
    <cellStyle name="40% - Ênfase6 3 3 2 4" xfId="29550"/>
    <cellStyle name="40% - Ênfase6 3 3 2 5" xfId="43690"/>
    <cellStyle name="40% - Ênfase6 3 3 3" xfId="7366"/>
    <cellStyle name="40% - Ênfase6 3 3 3 2" xfId="13425"/>
    <cellStyle name="40% - Ênfase6 3 3 3 2 2" xfId="25545"/>
    <cellStyle name="40% - Ênfase6 3 3 3 2 3" xfId="37634"/>
    <cellStyle name="40% - Ênfase6 3 3 3 2 4" xfId="53992"/>
    <cellStyle name="40% - Ênfase6 3 3 3 3" xfId="19485"/>
    <cellStyle name="40% - Ênfase6 3 3 3 4" xfId="31575"/>
    <cellStyle name="40% - Ênfase6 3 3 3 5" xfId="45715"/>
    <cellStyle name="40% - Ênfase6 3 3 4" xfId="9370"/>
    <cellStyle name="40% - Ênfase6 3 3 4 2" xfId="21490"/>
    <cellStyle name="40% - Ênfase6 3 3 4 2 2" xfId="49932"/>
    <cellStyle name="40% - Ênfase6 3 3 4 3" xfId="33579"/>
    <cellStyle name="40% - Ênfase6 3 3 4 4" xfId="41655"/>
    <cellStyle name="40% - Ênfase6 3 3 5" xfId="15430"/>
    <cellStyle name="40% - Ênfase6 3 3 5 2" xfId="47883"/>
    <cellStyle name="40% - Ênfase6 3 3 6" xfId="27545"/>
    <cellStyle name="40% - Ênfase6 3 3 7" xfId="39635"/>
    <cellStyle name="40% - Ênfase6 3 3 8" xfId="3305"/>
    <cellStyle name="40% - Ênfase6 3 4" xfId="734"/>
    <cellStyle name="40% - Ênfase6 3 4 2" xfId="4845"/>
    <cellStyle name="40% - Ênfase6 3 4 2 2" xfId="10904"/>
    <cellStyle name="40% - Ênfase6 3 4 2 2 2" xfId="23024"/>
    <cellStyle name="40% - Ênfase6 3 4 2 2 3" xfId="35113"/>
    <cellStyle name="40% - Ênfase6 3 4 2 2 4" xfId="51471"/>
    <cellStyle name="40% - Ênfase6 3 4 2 3" xfId="16964"/>
    <cellStyle name="40% - Ênfase6 3 4 2 4" xfId="29054"/>
    <cellStyle name="40% - Ênfase6 3 4 2 5" xfId="43194"/>
    <cellStyle name="40% - Ênfase6 3 4 3" xfId="6870"/>
    <cellStyle name="40% - Ênfase6 3 4 3 2" xfId="12929"/>
    <cellStyle name="40% - Ênfase6 3 4 3 2 2" xfId="25049"/>
    <cellStyle name="40% - Ênfase6 3 4 3 2 3" xfId="37138"/>
    <cellStyle name="40% - Ênfase6 3 4 3 2 4" xfId="53496"/>
    <cellStyle name="40% - Ênfase6 3 4 3 3" xfId="18989"/>
    <cellStyle name="40% - Ênfase6 3 4 3 4" xfId="31079"/>
    <cellStyle name="40% - Ênfase6 3 4 3 5" xfId="45219"/>
    <cellStyle name="40% - Ênfase6 3 4 4" xfId="8874"/>
    <cellStyle name="40% - Ênfase6 3 4 4 2" xfId="20994"/>
    <cellStyle name="40% - Ênfase6 3 4 4 2 2" xfId="49427"/>
    <cellStyle name="40% - Ênfase6 3 4 4 3" xfId="33083"/>
    <cellStyle name="40% - Ênfase6 3 4 4 4" xfId="41150"/>
    <cellStyle name="40% - Ênfase6 3 4 5" xfId="14934"/>
    <cellStyle name="40% - Ênfase6 3 4 5 2" xfId="47379"/>
    <cellStyle name="40% - Ênfase6 3 4 6" xfId="27049"/>
    <cellStyle name="40% - Ênfase6 3 4 7" xfId="39139"/>
    <cellStyle name="40% - Ênfase6 3 4 8" xfId="2799"/>
    <cellStyle name="40% - Ênfase6 3 5" xfId="1786"/>
    <cellStyle name="40% - Ênfase6 3 5 2" xfId="5878"/>
    <cellStyle name="40% - Ênfase6 3 5 2 2" xfId="11937"/>
    <cellStyle name="40% - Ênfase6 3 5 2 2 2" xfId="24057"/>
    <cellStyle name="40% - Ênfase6 3 5 2 2 3" xfId="36146"/>
    <cellStyle name="40% - Ênfase6 3 5 2 2 4" xfId="52504"/>
    <cellStyle name="40% - Ênfase6 3 5 2 3" xfId="17997"/>
    <cellStyle name="40% - Ênfase6 3 5 2 4" xfId="30087"/>
    <cellStyle name="40% - Ênfase6 3 5 2 5" xfId="44227"/>
    <cellStyle name="40% - Ênfase6 3 5 3" xfId="7878"/>
    <cellStyle name="40% - Ênfase6 3 5 3 2" xfId="13937"/>
    <cellStyle name="40% - Ênfase6 3 5 3 2 2" xfId="26057"/>
    <cellStyle name="40% - Ênfase6 3 5 3 2 3" xfId="38146"/>
    <cellStyle name="40% - Ênfase6 3 5 3 2 4" xfId="54504"/>
    <cellStyle name="40% - Ênfase6 3 5 3 3" xfId="19997"/>
    <cellStyle name="40% - Ênfase6 3 5 3 4" xfId="32087"/>
    <cellStyle name="40% - Ênfase6 3 5 3 5" xfId="46227"/>
    <cellStyle name="40% - Ênfase6 3 5 4" xfId="9907"/>
    <cellStyle name="40% - Ênfase6 3 5 4 2" xfId="22027"/>
    <cellStyle name="40% - Ênfase6 3 5 4 2 2" xfId="50470"/>
    <cellStyle name="40% - Ênfase6 3 5 4 3" xfId="34116"/>
    <cellStyle name="40% - Ênfase6 3 5 4 4" xfId="42193"/>
    <cellStyle name="40% - Ênfase6 3 5 5" xfId="15967"/>
    <cellStyle name="40% - Ênfase6 3 5 5 2" xfId="48421"/>
    <cellStyle name="40% - Ênfase6 3 5 6" xfId="28057"/>
    <cellStyle name="40% - Ênfase6 3 5 7" xfId="40147"/>
    <cellStyle name="40% - Ênfase6 3 5 8" xfId="3844"/>
    <cellStyle name="40% - Ênfase6 3 6" xfId="4341"/>
    <cellStyle name="40% - Ênfase6 3 6 2" xfId="10401"/>
    <cellStyle name="40% - Ênfase6 3 6 2 2" xfId="22521"/>
    <cellStyle name="40% - Ênfase6 3 6 2 3" xfId="34610"/>
    <cellStyle name="40% - Ênfase6 3 6 2 4" xfId="50967"/>
    <cellStyle name="40% - Ênfase6 3 6 3" xfId="16461"/>
    <cellStyle name="40% - Ênfase6 3 6 4" xfId="28551"/>
    <cellStyle name="40% - Ênfase6 3 6 5" xfId="42690"/>
    <cellStyle name="40% - Ênfase6 3 7" xfId="6372"/>
    <cellStyle name="40% - Ênfase6 3 7 2" xfId="12431"/>
    <cellStyle name="40% - Ênfase6 3 7 2 2" xfId="24551"/>
    <cellStyle name="40% - Ênfase6 3 7 2 3" xfId="36640"/>
    <cellStyle name="40% - Ênfase6 3 7 2 4" xfId="52998"/>
    <cellStyle name="40% - Ênfase6 3 7 3" xfId="18491"/>
    <cellStyle name="40% - Ênfase6 3 7 4" xfId="30581"/>
    <cellStyle name="40% - Ênfase6 3 7 5" xfId="44721"/>
    <cellStyle name="40% - Ênfase6 3 8" xfId="8371"/>
    <cellStyle name="40% - Ênfase6 3 8 2" xfId="20491"/>
    <cellStyle name="40% - Ênfase6 3 8 2 2" xfId="48918"/>
    <cellStyle name="40% - Ênfase6 3 8 3" xfId="32580"/>
    <cellStyle name="40% - Ênfase6 3 8 4" xfId="40641"/>
    <cellStyle name="40% - Ênfase6 3 9" xfId="14431"/>
    <cellStyle name="40% - Ênfase6 3 9 2" xfId="46872"/>
    <cellStyle name="40% - Ênfase6 4" xfId="247"/>
    <cellStyle name="40% - Ênfase6 4 10" xfId="26644"/>
    <cellStyle name="40% - Ênfase6 4 11" xfId="38734"/>
    <cellStyle name="40% - Ênfase6 4 12" xfId="2385"/>
    <cellStyle name="40% - Ênfase6 4 2" xfId="249"/>
    <cellStyle name="40% - Ênfase6 4 2 10" xfId="38736"/>
    <cellStyle name="40% - Ênfase6 4 2 11" xfId="2387"/>
    <cellStyle name="40% - Ênfase6 4 2 2" xfId="1339"/>
    <cellStyle name="40% - Ênfase6 4 2 2 2" xfId="5436"/>
    <cellStyle name="40% - Ênfase6 4 2 2 2 2" xfId="11495"/>
    <cellStyle name="40% - Ênfase6 4 2 2 2 2 2" xfId="23615"/>
    <cellStyle name="40% - Ênfase6 4 2 2 2 2 3" xfId="35704"/>
    <cellStyle name="40% - Ênfase6 4 2 2 2 2 4" xfId="52062"/>
    <cellStyle name="40% - Ênfase6 4 2 2 2 3" xfId="17555"/>
    <cellStyle name="40% - Ênfase6 4 2 2 2 4" xfId="29645"/>
    <cellStyle name="40% - Ênfase6 4 2 2 2 5" xfId="43785"/>
    <cellStyle name="40% - Ênfase6 4 2 2 3" xfId="7461"/>
    <cellStyle name="40% - Ênfase6 4 2 2 3 2" xfId="13520"/>
    <cellStyle name="40% - Ênfase6 4 2 2 3 2 2" xfId="25640"/>
    <cellStyle name="40% - Ênfase6 4 2 2 3 2 3" xfId="37729"/>
    <cellStyle name="40% - Ênfase6 4 2 2 3 2 4" xfId="54087"/>
    <cellStyle name="40% - Ênfase6 4 2 2 3 3" xfId="19580"/>
    <cellStyle name="40% - Ênfase6 4 2 2 3 4" xfId="31670"/>
    <cellStyle name="40% - Ênfase6 4 2 2 3 5" xfId="45810"/>
    <cellStyle name="40% - Ênfase6 4 2 2 4" xfId="9465"/>
    <cellStyle name="40% - Ênfase6 4 2 2 4 2" xfId="21585"/>
    <cellStyle name="40% - Ênfase6 4 2 2 4 2 2" xfId="50028"/>
    <cellStyle name="40% - Ênfase6 4 2 2 4 3" xfId="33674"/>
    <cellStyle name="40% - Ênfase6 4 2 2 4 4" xfId="41751"/>
    <cellStyle name="40% - Ênfase6 4 2 2 5" xfId="15525"/>
    <cellStyle name="40% - Ênfase6 4 2 2 5 2" xfId="47979"/>
    <cellStyle name="40% - Ênfase6 4 2 2 6" xfId="27640"/>
    <cellStyle name="40% - Ênfase6 4 2 2 7" xfId="39730"/>
    <cellStyle name="40% - Ênfase6 4 2 2 8" xfId="3401"/>
    <cellStyle name="40% - Ênfase6 4 2 3" xfId="830"/>
    <cellStyle name="40% - Ênfase6 4 2 3 2" xfId="4940"/>
    <cellStyle name="40% - Ênfase6 4 2 3 2 2" xfId="10999"/>
    <cellStyle name="40% - Ênfase6 4 2 3 2 2 2" xfId="23119"/>
    <cellStyle name="40% - Ênfase6 4 2 3 2 2 3" xfId="35208"/>
    <cellStyle name="40% - Ênfase6 4 2 3 2 2 4" xfId="51566"/>
    <cellStyle name="40% - Ênfase6 4 2 3 2 3" xfId="17059"/>
    <cellStyle name="40% - Ênfase6 4 2 3 2 4" xfId="29149"/>
    <cellStyle name="40% - Ênfase6 4 2 3 2 5" xfId="43289"/>
    <cellStyle name="40% - Ênfase6 4 2 3 3" xfId="6965"/>
    <cellStyle name="40% - Ênfase6 4 2 3 3 2" xfId="13024"/>
    <cellStyle name="40% - Ênfase6 4 2 3 3 2 2" xfId="25144"/>
    <cellStyle name="40% - Ênfase6 4 2 3 3 2 3" xfId="37233"/>
    <cellStyle name="40% - Ênfase6 4 2 3 3 2 4" xfId="53591"/>
    <cellStyle name="40% - Ênfase6 4 2 3 3 3" xfId="19084"/>
    <cellStyle name="40% - Ênfase6 4 2 3 3 4" xfId="31174"/>
    <cellStyle name="40% - Ênfase6 4 2 3 3 5" xfId="45314"/>
    <cellStyle name="40% - Ênfase6 4 2 3 4" xfId="8969"/>
    <cellStyle name="40% - Ênfase6 4 2 3 4 2" xfId="21089"/>
    <cellStyle name="40% - Ênfase6 4 2 3 4 2 2" xfId="49523"/>
    <cellStyle name="40% - Ênfase6 4 2 3 4 3" xfId="33178"/>
    <cellStyle name="40% - Ênfase6 4 2 3 4 4" xfId="41246"/>
    <cellStyle name="40% - Ênfase6 4 2 3 5" xfId="15029"/>
    <cellStyle name="40% - Ênfase6 4 2 3 5 2" xfId="47475"/>
    <cellStyle name="40% - Ênfase6 4 2 3 6" xfId="27144"/>
    <cellStyle name="40% - Ênfase6 4 2 3 7" xfId="39234"/>
    <cellStyle name="40% - Ênfase6 4 2 3 8" xfId="2895"/>
    <cellStyle name="40% - Ênfase6 4 2 4" xfId="1882"/>
    <cellStyle name="40% - Ênfase6 4 2 4 2" xfId="5973"/>
    <cellStyle name="40% - Ênfase6 4 2 4 2 2" xfId="12032"/>
    <cellStyle name="40% - Ênfase6 4 2 4 2 2 2" xfId="24152"/>
    <cellStyle name="40% - Ênfase6 4 2 4 2 2 3" xfId="36241"/>
    <cellStyle name="40% - Ênfase6 4 2 4 2 2 4" xfId="52599"/>
    <cellStyle name="40% - Ênfase6 4 2 4 2 3" xfId="18092"/>
    <cellStyle name="40% - Ênfase6 4 2 4 2 4" xfId="30182"/>
    <cellStyle name="40% - Ênfase6 4 2 4 2 5" xfId="44322"/>
    <cellStyle name="40% - Ênfase6 4 2 4 3" xfId="7973"/>
    <cellStyle name="40% - Ênfase6 4 2 4 3 2" xfId="14032"/>
    <cellStyle name="40% - Ênfase6 4 2 4 3 2 2" xfId="26152"/>
    <cellStyle name="40% - Ênfase6 4 2 4 3 2 3" xfId="38241"/>
    <cellStyle name="40% - Ênfase6 4 2 4 3 2 4" xfId="54599"/>
    <cellStyle name="40% - Ênfase6 4 2 4 3 3" xfId="20092"/>
    <cellStyle name="40% - Ênfase6 4 2 4 3 4" xfId="32182"/>
    <cellStyle name="40% - Ênfase6 4 2 4 3 5" xfId="46322"/>
    <cellStyle name="40% - Ênfase6 4 2 4 4" xfId="10002"/>
    <cellStyle name="40% - Ênfase6 4 2 4 4 2" xfId="22122"/>
    <cellStyle name="40% - Ênfase6 4 2 4 4 2 2" xfId="50566"/>
    <cellStyle name="40% - Ênfase6 4 2 4 4 3" xfId="34211"/>
    <cellStyle name="40% - Ênfase6 4 2 4 4 4" xfId="42289"/>
    <cellStyle name="40% - Ênfase6 4 2 4 5" xfId="16062"/>
    <cellStyle name="40% - Ênfase6 4 2 4 5 2" xfId="48517"/>
    <cellStyle name="40% - Ênfase6 4 2 4 6" xfId="28152"/>
    <cellStyle name="40% - Ênfase6 4 2 4 7" xfId="40242"/>
    <cellStyle name="40% - Ênfase6 4 2 4 8" xfId="3940"/>
    <cellStyle name="40% - Ênfase6 4 2 5" xfId="4436"/>
    <cellStyle name="40% - Ênfase6 4 2 5 2" xfId="10496"/>
    <cellStyle name="40% - Ênfase6 4 2 5 2 2" xfId="22616"/>
    <cellStyle name="40% - Ênfase6 4 2 5 2 3" xfId="34705"/>
    <cellStyle name="40% - Ênfase6 4 2 5 2 4" xfId="51062"/>
    <cellStyle name="40% - Ênfase6 4 2 5 3" xfId="16556"/>
    <cellStyle name="40% - Ênfase6 4 2 5 4" xfId="28646"/>
    <cellStyle name="40% - Ênfase6 4 2 5 5" xfId="42785"/>
    <cellStyle name="40% - Ênfase6 4 2 6" xfId="6467"/>
    <cellStyle name="40% - Ênfase6 4 2 6 2" xfId="12526"/>
    <cellStyle name="40% - Ênfase6 4 2 6 2 2" xfId="24646"/>
    <cellStyle name="40% - Ênfase6 4 2 6 2 3" xfId="36735"/>
    <cellStyle name="40% - Ênfase6 4 2 6 2 4" xfId="53093"/>
    <cellStyle name="40% - Ênfase6 4 2 6 3" xfId="18586"/>
    <cellStyle name="40% - Ênfase6 4 2 6 4" xfId="30676"/>
    <cellStyle name="40% - Ênfase6 4 2 6 5" xfId="44816"/>
    <cellStyle name="40% - Ênfase6 4 2 7" xfId="8466"/>
    <cellStyle name="40% - Ênfase6 4 2 7 2" xfId="20586"/>
    <cellStyle name="40% - Ênfase6 4 2 7 2 2" xfId="49014"/>
    <cellStyle name="40% - Ênfase6 4 2 7 3" xfId="32675"/>
    <cellStyle name="40% - Ênfase6 4 2 7 4" xfId="40737"/>
    <cellStyle name="40% - Ênfase6 4 2 8" xfId="14526"/>
    <cellStyle name="40% - Ênfase6 4 2 8 2" xfId="46968"/>
    <cellStyle name="40% - Ênfase6 4 2 9" xfId="26646"/>
    <cellStyle name="40% - Ênfase6 4 3" xfId="1337"/>
    <cellStyle name="40% - Ênfase6 4 3 2" xfId="5434"/>
    <cellStyle name="40% - Ênfase6 4 3 2 2" xfId="11493"/>
    <cellStyle name="40% - Ênfase6 4 3 2 2 2" xfId="23613"/>
    <cellStyle name="40% - Ênfase6 4 3 2 2 3" xfId="35702"/>
    <cellStyle name="40% - Ênfase6 4 3 2 2 4" xfId="52060"/>
    <cellStyle name="40% - Ênfase6 4 3 2 3" xfId="17553"/>
    <cellStyle name="40% - Ênfase6 4 3 2 4" xfId="29643"/>
    <cellStyle name="40% - Ênfase6 4 3 2 5" xfId="43783"/>
    <cellStyle name="40% - Ênfase6 4 3 3" xfId="7459"/>
    <cellStyle name="40% - Ênfase6 4 3 3 2" xfId="13518"/>
    <cellStyle name="40% - Ênfase6 4 3 3 2 2" xfId="25638"/>
    <cellStyle name="40% - Ênfase6 4 3 3 2 3" xfId="37727"/>
    <cellStyle name="40% - Ênfase6 4 3 3 2 4" xfId="54085"/>
    <cellStyle name="40% - Ênfase6 4 3 3 3" xfId="19578"/>
    <cellStyle name="40% - Ênfase6 4 3 3 4" xfId="31668"/>
    <cellStyle name="40% - Ênfase6 4 3 3 5" xfId="45808"/>
    <cellStyle name="40% - Ênfase6 4 3 4" xfId="9463"/>
    <cellStyle name="40% - Ênfase6 4 3 4 2" xfId="21583"/>
    <cellStyle name="40% - Ênfase6 4 3 4 2 2" xfId="50026"/>
    <cellStyle name="40% - Ênfase6 4 3 4 3" xfId="33672"/>
    <cellStyle name="40% - Ênfase6 4 3 4 4" xfId="41749"/>
    <cellStyle name="40% - Ênfase6 4 3 5" xfId="15523"/>
    <cellStyle name="40% - Ênfase6 4 3 5 2" xfId="47977"/>
    <cellStyle name="40% - Ênfase6 4 3 6" xfId="27638"/>
    <cellStyle name="40% - Ênfase6 4 3 7" xfId="39728"/>
    <cellStyle name="40% - Ênfase6 4 3 8" xfId="3399"/>
    <cellStyle name="40% - Ênfase6 4 4" xfId="828"/>
    <cellStyle name="40% - Ênfase6 4 4 2" xfId="4938"/>
    <cellStyle name="40% - Ênfase6 4 4 2 2" xfId="10997"/>
    <cellStyle name="40% - Ênfase6 4 4 2 2 2" xfId="23117"/>
    <cellStyle name="40% - Ênfase6 4 4 2 2 3" xfId="35206"/>
    <cellStyle name="40% - Ênfase6 4 4 2 2 4" xfId="51564"/>
    <cellStyle name="40% - Ênfase6 4 4 2 3" xfId="17057"/>
    <cellStyle name="40% - Ênfase6 4 4 2 4" xfId="29147"/>
    <cellStyle name="40% - Ênfase6 4 4 2 5" xfId="43287"/>
    <cellStyle name="40% - Ênfase6 4 4 3" xfId="6963"/>
    <cellStyle name="40% - Ênfase6 4 4 3 2" xfId="13022"/>
    <cellStyle name="40% - Ênfase6 4 4 3 2 2" xfId="25142"/>
    <cellStyle name="40% - Ênfase6 4 4 3 2 3" xfId="37231"/>
    <cellStyle name="40% - Ênfase6 4 4 3 2 4" xfId="53589"/>
    <cellStyle name="40% - Ênfase6 4 4 3 3" xfId="19082"/>
    <cellStyle name="40% - Ênfase6 4 4 3 4" xfId="31172"/>
    <cellStyle name="40% - Ênfase6 4 4 3 5" xfId="45312"/>
    <cellStyle name="40% - Ênfase6 4 4 4" xfId="8967"/>
    <cellStyle name="40% - Ênfase6 4 4 4 2" xfId="21087"/>
    <cellStyle name="40% - Ênfase6 4 4 4 2 2" xfId="49521"/>
    <cellStyle name="40% - Ênfase6 4 4 4 3" xfId="33176"/>
    <cellStyle name="40% - Ênfase6 4 4 4 4" xfId="41244"/>
    <cellStyle name="40% - Ênfase6 4 4 5" xfId="15027"/>
    <cellStyle name="40% - Ênfase6 4 4 5 2" xfId="47473"/>
    <cellStyle name="40% - Ênfase6 4 4 6" xfId="27142"/>
    <cellStyle name="40% - Ênfase6 4 4 7" xfId="39232"/>
    <cellStyle name="40% - Ênfase6 4 4 8" xfId="2893"/>
    <cellStyle name="40% - Ênfase6 4 5" xfId="1880"/>
    <cellStyle name="40% - Ênfase6 4 5 2" xfId="5971"/>
    <cellStyle name="40% - Ênfase6 4 5 2 2" xfId="12030"/>
    <cellStyle name="40% - Ênfase6 4 5 2 2 2" xfId="24150"/>
    <cellStyle name="40% - Ênfase6 4 5 2 2 3" xfId="36239"/>
    <cellStyle name="40% - Ênfase6 4 5 2 2 4" xfId="52597"/>
    <cellStyle name="40% - Ênfase6 4 5 2 3" xfId="18090"/>
    <cellStyle name="40% - Ênfase6 4 5 2 4" xfId="30180"/>
    <cellStyle name="40% - Ênfase6 4 5 2 5" xfId="44320"/>
    <cellStyle name="40% - Ênfase6 4 5 3" xfId="7971"/>
    <cellStyle name="40% - Ênfase6 4 5 3 2" xfId="14030"/>
    <cellStyle name="40% - Ênfase6 4 5 3 2 2" xfId="26150"/>
    <cellStyle name="40% - Ênfase6 4 5 3 2 3" xfId="38239"/>
    <cellStyle name="40% - Ênfase6 4 5 3 2 4" xfId="54597"/>
    <cellStyle name="40% - Ênfase6 4 5 3 3" xfId="20090"/>
    <cellStyle name="40% - Ênfase6 4 5 3 4" xfId="32180"/>
    <cellStyle name="40% - Ênfase6 4 5 3 5" xfId="46320"/>
    <cellStyle name="40% - Ênfase6 4 5 4" xfId="10000"/>
    <cellStyle name="40% - Ênfase6 4 5 4 2" xfId="22120"/>
    <cellStyle name="40% - Ênfase6 4 5 4 2 2" xfId="50564"/>
    <cellStyle name="40% - Ênfase6 4 5 4 3" xfId="34209"/>
    <cellStyle name="40% - Ênfase6 4 5 4 4" xfId="42287"/>
    <cellStyle name="40% - Ênfase6 4 5 5" xfId="16060"/>
    <cellStyle name="40% - Ênfase6 4 5 5 2" xfId="48515"/>
    <cellStyle name="40% - Ênfase6 4 5 6" xfId="28150"/>
    <cellStyle name="40% - Ênfase6 4 5 7" xfId="40240"/>
    <cellStyle name="40% - Ênfase6 4 5 8" xfId="3938"/>
    <cellStyle name="40% - Ênfase6 4 6" xfId="4434"/>
    <cellStyle name="40% - Ênfase6 4 6 2" xfId="10494"/>
    <cellStyle name="40% - Ênfase6 4 6 2 2" xfId="22614"/>
    <cellStyle name="40% - Ênfase6 4 6 2 3" xfId="34703"/>
    <cellStyle name="40% - Ênfase6 4 6 2 4" xfId="51060"/>
    <cellStyle name="40% - Ênfase6 4 6 3" xfId="16554"/>
    <cellStyle name="40% - Ênfase6 4 6 4" xfId="28644"/>
    <cellStyle name="40% - Ênfase6 4 6 5" xfId="42783"/>
    <cellStyle name="40% - Ênfase6 4 7" xfId="6465"/>
    <cellStyle name="40% - Ênfase6 4 7 2" xfId="12524"/>
    <cellStyle name="40% - Ênfase6 4 7 2 2" xfId="24644"/>
    <cellStyle name="40% - Ênfase6 4 7 2 3" xfId="36733"/>
    <cellStyle name="40% - Ênfase6 4 7 2 4" xfId="53091"/>
    <cellStyle name="40% - Ênfase6 4 7 3" xfId="18584"/>
    <cellStyle name="40% - Ênfase6 4 7 4" xfId="30674"/>
    <cellStyle name="40% - Ênfase6 4 7 5" xfId="44814"/>
    <cellStyle name="40% - Ênfase6 4 8" xfId="8464"/>
    <cellStyle name="40% - Ênfase6 4 8 2" xfId="20584"/>
    <cellStyle name="40% - Ênfase6 4 8 2 2" xfId="49012"/>
    <cellStyle name="40% - Ênfase6 4 8 3" xfId="32673"/>
    <cellStyle name="40% - Ênfase6 4 8 4" xfId="40735"/>
    <cellStyle name="40% - Ênfase6 4 9" xfId="14524"/>
    <cellStyle name="40% - Ênfase6 4 9 2" xfId="46966"/>
    <cellStyle name="40% - Ênfase6 5" xfId="251"/>
    <cellStyle name="40% - Ênfase6 5 10" xfId="26648"/>
    <cellStyle name="40% - Ênfase6 5 11" xfId="38738"/>
    <cellStyle name="40% - Ênfase6 5 12" xfId="2389"/>
    <cellStyle name="40% - Ênfase6 5 2" xfId="253"/>
    <cellStyle name="40% - Ênfase6 5 2 10" xfId="38740"/>
    <cellStyle name="40% - Ênfase6 5 2 11" xfId="2391"/>
    <cellStyle name="40% - Ênfase6 5 2 2" xfId="1343"/>
    <cellStyle name="40% - Ênfase6 5 2 2 2" xfId="5440"/>
    <cellStyle name="40% - Ênfase6 5 2 2 2 2" xfId="11499"/>
    <cellStyle name="40% - Ênfase6 5 2 2 2 2 2" xfId="23619"/>
    <cellStyle name="40% - Ênfase6 5 2 2 2 2 3" xfId="35708"/>
    <cellStyle name="40% - Ênfase6 5 2 2 2 2 4" xfId="52066"/>
    <cellStyle name="40% - Ênfase6 5 2 2 2 3" xfId="17559"/>
    <cellStyle name="40% - Ênfase6 5 2 2 2 4" xfId="29649"/>
    <cellStyle name="40% - Ênfase6 5 2 2 2 5" xfId="43789"/>
    <cellStyle name="40% - Ênfase6 5 2 2 3" xfId="7465"/>
    <cellStyle name="40% - Ênfase6 5 2 2 3 2" xfId="13524"/>
    <cellStyle name="40% - Ênfase6 5 2 2 3 2 2" xfId="25644"/>
    <cellStyle name="40% - Ênfase6 5 2 2 3 2 3" xfId="37733"/>
    <cellStyle name="40% - Ênfase6 5 2 2 3 2 4" xfId="54091"/>
    <cellStyle name="40% - Ênfase6 5 2 2 3 3" xfId="19584"/>
    <cellStyle name="40% - Ênfase6 5 2 2 3 4" xfId="31674"/>
    <cellStyle name="40% - Ênfase6 5 2 2 3 5" xfId="45814"/>
    <cellStyle name="40% - Ênfase6 5 2 2 4" xfId="9469"/>
    <cellStyle name="40% - Ênfase6 5 2 2 4 2" xfId="21589"/>
    <cellStyle name="40% - Ênfase6 5 2 2 4 2 2" xfId="50032"/>
    <cellStyle name="40% - Ênfase6 5 2 2 4 3" xfId="33678"/>
    <cellStyle name="40% - Ênfase6 5 2 2 4 4" xfId="41755"/>
    <cellStyle name="40% - Ênfase6 5 2 2 5" xfId="15529"/>
    <cellStyle name="40% - Ênfase6 5 2 2 5 2" xfId="47983"/>
    <cellStyle name="40% - Ênfase6 5 2 2 6" xfId="27644"/>
    <cellStyle name="40% - Ênfase6 5 2 2 7" xfId="39734"/>
    <cellStyle name="40% - Ênfase6 5 2 2 8" xfId="3405"/>
    <cellStyle name="40% - Ênfase6 5 2 3" xfId="834"/>
    <cellStyle name="40% - Ênfase6 5 2 3 2" xfId="4944"/>
    <cellStyle name="40% - Ênfase6 5 2 3 2 2" xfId="11003"/>
    <cellStyle name="40% - Ênfase6 5 2 3 2 2 2" xfId="23123"/>
    <cellStyle name="40% - Ênfase6 5 2 3 2 2 3" xfId="35212"/>
    <cellStyle name="40% - Ênfase6 5 2 3 2 2 4" xfId="51570"/>
    <cellStyle name="40% - Ênfase6 5 2 3 2 3" xfId="17063"/>
    <cellStyle name="40% - Ênfase6 5 2 3 2 4" xfId="29153"/>
    <cellStyle name="40% - Ênfase6 5 2 3 2 5" xfId="43293"/>
    <cellStyle name="40% - Ênfase6 5 2 3 3" xfId="6969"/>
    <cellStyle name="40% - Ênfase6 5 2 3 3 2" xfId="13028"/>
    <cellStyle name="40% - Ênfase6 5 2 3 3 2 2" xfId="25148"/>
    <cellStyle name="40% - Ênfase6 5 2 3 3 2 3" xfId="37237"/>
    <cellStyle name="40% - Ênfase6 5 2 3 3 2 4" xfId="53595"/>
    <cellStyle name="40% - Ênfase6 5 2 3 3 3" xfId="19088"/>
    <cellStyle name="40% - Ênfase6 5 2 3 3 4" xfId="31178"/>
    <cellStyle name="40% - Ênfase6 5 2 3 3 5" xfId="45318"/>
    <cellStyle name="40% - Ênfase6 5 2 3 4" xfId="8973"/>
    <cellStyle name="40% - Ênfase6 5 2 3 4 2" xfId="21093"/>
    <cellStyle name="40% - Ênfase6 5 2 3 4 2 2" xfId="49527"/>
    <cellStyle name="40% - Ênfase6 5 2 3 4 3" xfId="33182"/>
    <cellStyle name="40% - Ênfase6 5 2 3 4 4" xfId="41250"/>
    <cellStyle name="40% - Ênfase6 5 2 3 5" xfId="15033"/>
    <cellStyle name="40% - Ênfase6 5 2 3 5 2" xfId="47479"/>
    <cellStyle name="40% - Ênfase6 5 2 3 6" xfId="27148"/>
    <cellStyle name="40% - Ênfase6 5 2 3 7" xfId="39238"/>
    <cellStyle name="40% - Ênfase6 5 2 3 8" xfId="2899"/>
    <cellStyle name="40% - Ênfase6 5 2 4" xfId="1886"/>
    <cellStyle name="40% - Ênfase6 5 2 4 2" xfId="5977"/>
    <cellStyle name="40% - Ênfase6 5 2 4 2 2" xfId="12036"/>
    <cellStyle name="40% - Ênfase6 5 2 4 2 2 2" xfId="24156"/>
    <cellStyle name="40% - Ênfase6 5 2 4 2 2 3" xfId="36245"/>
    <cellStyle name="40% - Ênfase6 5 2 4 2 2 4" xfId="52603"/>
    <cellStyle name="40% - Ênfase6 5 2 4 2 3" xfId="18096"/>
    <cellStyle name="40% - Ênfase6 5 2 4 2 4" xfId="30186"/>
    <cellStyle name="40% - Ênfase6 5 2 4 2 5" xfId="44326"/>
    <cellStyle name="40% - Ênfase6 5 2 4 3" xfId="7977"/>
    <cellStyle name="40% - Ênfase6 5 2 4 3 2" xfId="14036"/>
    <cellStyle name="40% - Ênfase6 5 2 4 3 2 2" xfId="26156"/>
    <cellStyle name="40% - Ênfase6 5 2 4 3 2 3" xfId="38245"/>
    <cellStyle name="40% - Ênfase6 5 2 4 3 2 4" xfId="54603"/>
    <cellStyle name="40% - Ênfase6 5 2 4 3 3" xfId="20096"/>
    <cellStyle name="40% - Ênfase6 5 2 4 3 4" xfId="32186"/>
    <cellStyle name="40% - Ênfase6 5 2 4 3 5" xfId="46326"/>
    <cellStyle name="40% - Ênfase6 5 2 4 4" xfId="10006"/>
    <cellStyle name="40% - Ênfase6 5 2 4 4 2" xfId="22126"/>
    <cellStyle name="40% - Ênfase6 5 2 4 4 2 2" xfId="50570"/>
    <cellStyle name="40% - Ênfase6 5 2 4 4 3" xfId="34215"/>
    <cellStyle name="40% - Ênfase6 5 2 4 4 4" xfId="42293"/>
    <cellStyle name="40% - Ênfase6 5 2 4 5" xfId="16066"/>
    <cellStyle name="40% - Ênfase6 5 2 4 5 2" xfId="48521"/>
    <cellStyle name="40% - Ênfase6 5 2 4 6" xfId="28156"/>
    <cellStyle name="40% - Ênfase6 5 2 4 7" xfId="40246"/>
    <cellStyle name="40% - Ênfase6 5 2 4 8" xfId="3944"/>
    <cellStyle name="40% - Ênfase6 5 2 5" xfId="4440"/>
    <cellStyle name="40% - Ênfase6 5 2 5 2" xfId="10500"/>
    <cellStyle name="40% - Ênfase6 5 2 5 2 2" xfId="22620"/>
    <cellStyle name="40% - Ênfase6 5 2 5 2 3" xfId="34709"/>
    <cellStyle name="40% - Ênfase6 5 2 5 2 4" xfId="51066"/>
    <cellStyle name="40% - Ênfase6 5 2 5 3" xfId="16560"/>
    <cellStyle name="40% - Ênfase6 5 2 5 4" xfId="28650"/>
    <cellStyle name="40% - Ênfase6 5 2 5 5" xfId="42789"/>
    <cellStyle name="40% - Ênfase6 5 2 6" xfId="6471"/>
    <cellStyle name="40% - Ênfase6 5 2 6 2" xfId="12530"/>
    <cellStyle name="40% - Ênfase6 5 2 6 2 2" xfId="24650"/>
    <cellStyle name="40% - Ênfase6 5 2 6 2 3" xfId="36739"/>
    <cellStyle name="40% - Ênfase6 5 2 6 2 4" xfId="53097"/>
    <cellStyle name="40% - Ênfase6 5 2 6 3" xfId="18590"/>
    <cellStyle name="40% - Ênfase6 5 2 6 4" xfId="30680"/>
    <cellStyle name="40% - Ênfase6 5 2 6 5" xfId="44820"/>
    <cellStyle name="40% - Ênfase6 5 2 7" xfId="8470"/>
    <cellStyle name="40% - Ênfase6 5 2 7 2" xfId="20590"/>
    <cellStyle name="40% - Ênfase6 5 2 7 2 2" xfId="49018"/>
    <cellStyle name="40% - Ênfase6 5 2 7 3" xfId="32679"/>
    <cellStyle name="40% - Ênfase6 5 2 7 4" xfId="40741"/>
    <cellStyle name="40% - Ênfase6 5 2 8" xfId="14530"/>
    <cellStyle name="40% - Ênfase6 5 2 8 2" xfId="46972"/>
    <cellStyle name="40% - Ênfase6 5 2 9" xfId="26650"/>
    <cellStyle name="40% - Ênfase6 5 3" xfId="1341"/>
    <cellStyle name="40% - Ênfase6 5 3 2" xfId="5438"/>
    <cellStyle name="40% - Ênfase6 5 3 2 2" xfId="11497"/>
    <cellStyle name="40% - Ênfase6 5 3 2 2 2" xfId="23617"/>
    <cellStyle name="40% - Ênfase6 5 3 2 2 3" xfId="35706"/>
    <cellStyle name="40% - Ênfase6 5 3 2 2 4" xfId="52064"/>
    <cellStyle name="40% - Ênfase6 5 3 2 3" xfId="17557"/>
    <cellStyle name="40% - Ênfase6 5 3 2 4" xfId="29647"/>
    <cellStyle name="40% - Ênfase6 5 3 2 5" xfId="43787"/>
    <cellStyle name="40% - Ênfase6 5 3 3" xfId="7463"/>
    <cellStyle name="40% - Ênfase6 5 3 3 2" xfId="13522"/>
    <cellStyle name="40% - Ênfase6 5 3 3 2 2" xfId="25642"/>
    <cellStyle name="40% - Ênfase6 5 3 3 2 3" xfId="37731"/>
    <cellStyle name="40% - Ênfase6 5 3 3 2 4" xfId="54089"/>
    <cellStyle name="40% - Ênfase6 5 3 3 3" xfId="19582"/>
    <cellStyle name="40% - Ênfase6 5 3 3 4" xfId="31672"/>
    <cellStyle name="40% - Ênfase6 5 3 3 5" xfId="45812"/>
    <cellStyle name="40% - Ênfase6 5 3 4" xfId="9467"/>
    <cellStyle name="40% - Ênfase6 5 3 4 2" xfId="21587"/>
    <cellStyle name="40% - Ênfase6 5 3 4 2 2" xfId="50030"/>
    <cellStyle name="40% - Ênfase6 5 3 4 3" xfId="33676"/>
    <cellStyle name="40% - Ênfase6 5 3 4 4" xfId="41753"/>
    <cellStyle name="40% - Ênfase6 5 3 5" xfId="15527"/>
    <cellStyle name="40% - Ênfase6 5 3 5 2" xfId="47981"/>
    <cellStyle name="40% - Ênfase6 5 3 6" xfId="27642"/>
    <cellStyle name="40% - Ênfase6 5 3 7" xfId="39732"/>
    <cellStyle name="40% - Ênfase6 5 3 8" xfId="3403"/>
    <cellStyle name="40% - Ênfase6 5 4" xfId="832"/>
    <cellStyle name="40% - Ênfase6 5 4 2" xfId="4942"/>
    <cellStyle name="40% - Ênfase6 5 4 2 2" xfId="11001"/>
    <cellStyle name="40% - Ênfase6 5 4 2 2 2" xfId="23121"/>
    <cellStyle name="40% - Ênfase6 5 4 2 2 3" xfId="35210"/>
    <cellStyle name="40% - Ênfase6 5 4 2 2 4" xfId="51568"/>
    <cellStyle name="40% - Ênfase6 5 4 2 3" xfId="17061"/>
    <cellStyle name="40% - Ênfase6 5 4 2 4" xfId="29151"/>
    <cellStyle name="40% - Ênfase6 5 4 2 5" xfId="43291"/>
    <cellStyle name="40% - Ênfase6 5 4 3" xfId="6967"/>
    <cellStyle name="40% - Ênfase6 5 4 3 2" xfId="13026"/>
    <cellStyle name="40% - Ênfase6 5 4 3 2 2" xfId="25146"/>
    <cellStyle name="40% - Ênfase6 5 4 3 2 3" xfId="37235"/>
    <cellStyle name="40% - Ênfase6 5 4 3 2 4" xfId="53593"/>
    <cellStyle name="40% - Ênfase6 5 4 3 3" xfId="19086"/>
    <cellStyle name="40% - Ênfase6 5 4 3 4" xfId="31176"/>
    <cellStyle name="40% - Ênfase6 5 4 3 5" xfId="45316"/>
    <cellStyle name="40% - Ênfase6 5 4 4" xfId="8971"/>
    <cellStyle name="40% - Ênfase6 5 4 4 2" xfId="21091"/>
    <cellStyle name="40% - Ênfase6 5 4 4 2 2" xfId="49525"/>
    <cellStyle name="40% - Ênfase6 5 4 4 3" xfId="33180"/>
    <cellStyle name="40% - Ênfase6 5 4 4 4" xfId="41248"/>
    <cellStyle name="40% - Ênfase6 5 4 5" xfId="15031"/>
    <cellStyle name="40% - Ênfase6 5 4 5 2" xfId="47477"/>
    <cellStyle name="40% - Ênfase6 5 4 6" xfId="27146"/>
    <cellStyle name="40% - Ênfase6 5 4 7" xfId="39236"/>
    <cellStyle name="40% - Ênfase6 5 4 8" xfId="2897"/>
    <cellStyle name="40% - Ênfase6 5 5" xfId="1884"/>
    <cellStyle name="40% - Ênfase6 5 5 2" xfId="5975"/>
    <cellStyle name="40% - Ênfase6 5 5 2 2" xfId="12034"/>
    <cellStyle name="40% - Ênfase6 5 5 2 2 2" xfId="24154"/>
    <cellStyle name="40% - Ênfase6 5 5 2 2 3" xfId="36243"/>
    <cellStyle name="40% - Ênfase6 5 5 2 2 4" xfId="52601"/>
    <cellStyle name="40% - Ênfase6 5 5 2 3" xfId="18094"/>
    <cellStyle name="40% - Ênfase6 5 5 2 4" xfId="30184"/>
    <cellStyle name="40% - Ênfase6 5 5 2 5" xfId="44324"/>
    <cellStyle name="40% - Ênfase6 5 5 3" xfId="7975"/>
    <cellStyle name="40% - Ênfase6 5 5 3 2" xfId="14034"/>
    <cellStyle name="40% - Ênfase6 5 5 3 2 2" xfId="26154"/>
    <cellStyle name="40% - Ênfase6 5 5 3 2 3" xfId="38243"/>
    <cellStyle name="40% - Ênfase6 5 5 3 2 4" xfId="54601"/>
    <cellStyle name="40% - Ênfase6 5 5 3 3" xfId="20094"/>
    <cellStyle name="40% - Ênfase6 5 5 3 4" xfId="32184"/>
    <cellStyle name="40% - Ênfase6 5 5 3 5" xfId="46324"/>
    <cellStyle name="40% - Ênfase6 5 5 4" xfId="10004"/>
    <cellStyle name="40% - Ênfase6 5 5 4 2" xfId="22124"/>
    <cellStyle name="40% - Ênfase6 5 5 4 2 2" xfId="50568"/>
    <cellStyle name="40% - Ênfase6 5 5 4 3" xfId="34213"/>
    <cellStyle name="40% - Ênfase6 5 5 4 4" xfId="42291"/>
    <cellStyle name="40% - Ênfase6 5 5 5" xfId="16064"/>
    <cellStyle name="40% - Ênfase6 5 5 5 2" xfId="48519"/>
    <cellStyle name="40% - Ênfase6 5 5 6" xfId="28154"/>
    <cellStyle name="40% - Ênfase6 5 5 7" xfId="40244"/>
    <cellStyle name="40% - Ênfase6 5 5 8" xfId="3942"/>
    <cellStyle name="40% - Ênfase6 5 6" xfId="4438"/>
    <cellStyle name="40% - Ênfase6 5 6 2" xfId="10498"/>
    <cellStyle name="40% - Ênfase6 5 6 2 2" xfId="22618"/>
    <cellStyle name="40% - Ênfase6 5 6 2 3" xfId="34707"/>
    <cellStyle name="40% - Ênfase6 5 6 2 4" xfId="51064"/>
    <cellStyle name="40% - Ênfase6 5 6 3" xfId="16558"/>
    <cellStyle name="40% - Ênfase6 5 6 4" xfId="28648"/>
    <cellStyle name="40% - Ênfase6 5 6 5" xfId="42787"/>
    <cellStyle name="40% - Ênfase6 5 7" xfId="6469"/>
    <cellStyle name="40% - Ênfase6 5 7 2" xfId="12528"/>
    <cellStyle name="40% - Ênfase6 5 7 2 2" xfId="24648"/>
    <cellStyle name="40% - Ênfase6 5 7 2 3" xfId="36737"/>
    <cellStyle name="40% - Ênfase6 5 7 2 4" xfId="53095"/>
    <cellStyle name="40% - Ênfase6 5 7 3" xfId="18588"/>
    <cellStyle name="40% - Ênfase6 5 7 4" xfId="30678"/>
    <cellStyle name="40% - Ênfase6 5 7 5" xfId="44818"/>
    <cellStyle name="40% - Ênfase6 5 8" xfId="8468"/>
    <cellStyle name="40% - Ênfase6 5 8 2" xfId="20588"/>
    <cellStyle name="40% - Ênfase6 5 8 2 2" xfId="49016"/>
    <cellStyle name="40% - Ênfase6 5 8 3" xfId="32677"/>
    <cellStyle name="40% - Ênfase6 5 8 4" xfId="40739"/>
    <cellStyle name="40% - Ênfase6 5 9" xfId="14528"/>
    <cellStyle name="40% - Ênfase6 5 9 2" xfId="46970"/>
    <cellStyle name="40% - Ênfase6 6" xfId="453"/>
    <cellStyle name="40% - Ênfase6 6 10" xfId="26827"/>
    <cellStyle name="40% - Ênfase6 6 11" xfId="38917"/>
    <cellStyle name="40% - Ênfase6 6 12" xfId="2570"/>
    <cellStyle name="40% - Ênfase6 6 2" xfId="454"/>
    <cellStyle name="40% - Ênfase6 6 2 10" xfId="38918"/>
    <cellStyle name="40% - Ênfase6 6 2 11" xfId="2571"/>
    <cellStyle name="40% - Ênfase6 6 2 2" xfId="1523"/>
    <cellStyle name="40% - Ênfase6 6 2 2 2" xfId="5620"/>
    <cellStyle name="40% - Ênfase6 6 2 2 2 2" xfId="11679"/>
    <cellStyle name="40% - Ênfase6 6 2 2 2 2 2" xfId="23799"/>
    <cellStyle name="40% - Ênfase6 6 2 2 2 2 3" xfId="35888"/>
    <cellStyle name="40% - Ênfase6 6 2 2 2 2 4" xfId="52246"/>
    <cellStyle name="40% - Ênfase6 6 2 2 2 3" xfId="17739"/>
    <cellStyle name="40% - Ênfase6 6 2 2 2 4" xfId="29829"/>
    <cellStyle name="40% - Ênfase6 6 2 2 2 5" xfId="43969"/>
    <cellStyle name="40% - Ênfase6 6 2 2 3" xfId="7643"/>
    <cellStyle name="40% - Ênfase6 6 2 2 3 2" xfId="13702"/>
    <cellStyle name="40% - Ênfase6 6 2 2 3 2 2" xfId="25822"/>
    <cellStyle name="40% - Ênfase6 6 2 2 3 2 3" xfId="37911"/>
    <cellStyle name="40% - Ênfase6 6 2 2 3 2 4" xfId="54269"/>
    <cellStyle name="40% - Ênfase6 6 2 2 3 3" xfId="19762"/>
    <cellStyle name="40% - Ênfase6 6 2 2 3 4" xfId="31852"/>
    <cellStyle name="40% - Ênfase6 6 2 2 3 5" xfId="45992"/>
    <cellStyle name="40% - Ênfase6 6 2 2 4" xfId="9649"/>
    <cellStyle name="40% - Ênfase6 6 2 2 4 2" xfId="21769"/>
    <cellStyle name="40% - Ênfase6 6 2 2 4 2 2" xfId="50212"/>
    <cellStyle name="40% - Ênfase6 6 2 2 4 3" xfId="33858"/>
    <cellStyle name="40% - Ênfase6 6 2 2 4 4" xfId="41935"/>
    <cellStyle name="40% - Ênfase6 6 2 2 5" xfId="15709"/>
    <cellStyle name="40% - Ênfase6 6 2 2 5 2" xfId="48163"/>
    <cellStyle name="40% - Ênfase6 6 2 2 6" xfId="27822"/>
    <cellStyle name="40% - Ênfase6 6 2 2 7" xfId="39912"/>
    <cellStyle name="40% - Ênfase6 6 2 2 8" xfId="3585"/>
    <cellStyle name="40% - Ênfase6 6 2 3" xfId="1012"/>
    <cellStyle name="40% - Ênfase6 6 2 3 2" xfId="5122"/>
    <cellStyle name="40% - Ênfase6 6 2 3 2 2" xfId="11181"/>
    <cellStyle name="40% - Ênfase6 6 2 3 2 2 2" xfId="23301"/>
    <cellStyle name="40% - Ênfase6 6 2 3 2 2 3" xfId="35390"/>
    <cellStyle name="40% - Ênfase6 6 2 3 2 2 4" xfId="51748"/>
    <cellStyle name="40% - Ênfase6 6 2 3 2 3" xfId="17241"/>
    <cellStyle name="40% - Ênfase6 6 2 3 2 4" xfId="29331"/>
    <cellStyle name="40% - Ênfase6 6 2 3 2 5" xfId="43471"/>
    <cellStyle name="40% - Ênfase6 6 2 3 3" xfId="7147"/>
    <cellStyle name="40% - Ênfase6 6 2 3 3 2" xfId="13206"/>
    <cellStyle name="40% - Ênfase6 6 2 3 3 2 2" xfId="25326"/>
    <cellStyle name="40% - Ênfase6 6 2 3 3 2 3" xfId="37415"/>
    <cellStyle name="40% - Ênfase6 6 2 3 3 2 4" xfId="53773"/>
    <cellStyle name="40% - Ênfase6 6 2 3 3 3" xfId="19266"/>
    <cellStyle name="40% - Ênfase6 6 2 3 3 4" xfId="31356"/>
    <cellStyle name="40% - Ênfase6 6 2 3 3 5" xfId="45496"/>
    <cellStyle name="40% - Ênfase6 6 2 3 4" xfId="9151"/>
    <cellStyle name="40% - Ênfase6 6 2 3 4 2" xfId="21271"/>
    <cellStyle name="40% - Ênfase6 6 2 3 4 2 2" xfId="49705"/>
    <cellStyle name="40% - Ênfase6 6 2 3 4 3" xfId="33360"/>
    <cellStyle name="40% - Ênfase6 6 2 3 4 4" xfId="41428"/>
    <cellStyle name="40% - Ênfase6 6 2 3 5" xfId="15211"/>
    <cellStyle name="40% - Ênfase6 6 2 3 5 2" xfId="47657"/>
    <cellStyle name="40% - Ênfase6 6 2 3 6" xfId="27326"/>
    <cellStyle name="40% - Ênfase6 6 2 3 7" xfId="39416"/>
    <cellStyle name="40% - Ênfase6 6 2 3 8" xfId="3077"/>
    <cellStyle name="40% - Ênfase6 6 2 4" xfId="2064"/>
    <cellStyle name="40% - Ênfase6 6 2 4 2" xfId="6155"/>
    <cellStyle name="40% - Ênfase6 6 2 4 2 2" xfId="12214"/>
    <cellStyle name="40% - Ênfase6 6 2 4 2 2 2" xfId="24334"/>
    <cellStyle name="40% - Ênfase6 6 2 4 2 2 3" xfId="36423"/>
    <cellStyle name="40% - Ênfase6 6 2 4 2 2 4" xfId="52781"/>
    <cellStyle name="40% - Ênfase6 6 2 4 2 3" xfId="18274"/>
    <cellStyle name="40% - Ênfase6 6 2 4 2 4" xfId="30364"/>
    <cellStyle name="40% - Ênfase6 6 2 4 2 5" xfId="44504"/>
    <cellStyle name="40% - Ênfase6 6 2 4 3" xfId="8155"/>
    <cellStyle name="40% - Ênfase6 6 2 4 3 2" xfId="14214"/>
    <cellStyle name="40% - Ênfase6 6 2 4 3 2 2" xfId="26334"/>
    <cellStyle name="40% - Ênfase6 6 2 4 3 2 3" xfId="38423"/>
    <cellStyle name="40% - Ênfase6 6 2 4 3 2 4" xfId="54781"/>
    <cellStyle name="40% - Ênfase6 6 2 4 3 3" xfId="20274"/>
    <cellStyle name="40% - Ênfase6 6 2 4 3 4" xfId="32364"/>
    <cellStyle name="40% - Ênfase6 6 2 4 3 5" xfId="46504"/>
    <cellStyle name="40% - Ênfase6 6 2 4 4" xfId="10184"/>
    <cellStyle name="40% - Ênfase6 6 2 4 4 2" xfId="22304"/>
    <cellStyle name="40% - Ênfase6 6 2 4 4 2 2" xfId="50748"/>
    <cellStyle name="40% - Ênfase6 6 2 4 4 3" xfId="34393"/>
    <cellStyle name="40% - Ênfase6 6 2 4 4 4" xfId="42471"/>
    <cellStyle name="40% - Ênfase6 6 2 4 5" xfId="16244"/>
    <cellStyle name="40% - Ênfase6 6 2 4 5 2" xfId="48699"/>
    <cellStyle name="40% - Ênfase6 6 2 4 6" xfId="28334"/>
    <cellStyle name="40% - Ênfase6 6 2 4 7" xfId="40424"/>
    <cellStyle name="40% - Ênfase6 6 2 4 8" xfId="4122"/>
    <cellStyle name="40% - Ênfase6 6 2 5" xfId="4620"/>
    <cellStyle name="40% - Ênfase6 6 2 5 2" xfId="10680"/>
    <cellStyle name="40% - Ênfase6 6 2 5 2 2" xfId="22800"/>
    <cellStyle name="40% - Ênfase6 6 2 5 2 3" xfId="34889"/>
    <cellStyle name="40% - Ênfase6 6 2 5 2 4" xfId="51246"/>
    <cellStyle name="40% - Ênfase6 6 2 5 3" xfId="16740"/>
    <cellStyle name="40% - Ênfase6 6 2 5 4" xfId="28830"/>
    <cellStyle name="40% - Ênfase6 6 2 5 5" xfId="42969"/>
    <cellStyle name="40% - Ênfase6 6 2 6" xfId="6649"/>
    <cellStyle name="40% - Ênfase6 6 2 6 2" xfId="12708"/>
    <cellStyle name="40% - Ênfase6 6 2 6 2 2" xfId="24828"/>
    <cellStyle name="40% - Ênfase6 6 2 6 2 3" xfId="36917"/>
    <cellStyle name="40% - Ênfase6 6 2 6 2 4" xfId="53275"/>
    <cellStyle name="40% - Ênfase6 6 2 6 3" xfId="18768"/>
    <cellStyle name="40% - Ênfase6 6 2 6 4" xfId="30858"/>
    <cellStyle name="40% - Ênfase6 6 2 6 5" xfId="44998"/>
    <cellStyle name="40% - Ênfase6 6 2 7" xfId="8650"/>
    <cellStyle name="40% - Ênfase6 6 2 7 2" xfId="20770"/>
    <cellStyle name="40% - Ênfase6 6 2 7 2 2" xfId="49199"/>
    <cellStyle name="40% - Ênfase6 6 2 7 3" xfId="32859"/>
    <cellStyle name="40% - Ênfase6 6 2 7 4" xfId="40922"/>
    <cellStyle name="40% - Ênfase6 6 2 8" xfId="14710"/>
    <cellStyle name="40% - Ênfase6 6 2 8 2" xfId="47152"/>
    <cellStyle name="40% - Ênfase6 6 2 9" xfId="26828"/>
    <cellStyle name="40% - Ênfase6 6 3" xfId="1522"/>
    <cellStyle name="40% - Ênfase6 6 3 2" xfId="5619"/>
    <cellStyle name="40% - Ênfase6 6 3 2 2" xfId="11678"/>
    <cellStyle name="40% - Ênfase6 6 3 2 2 2" xfId="23798"/>
    <cellStyle name="40% - Ênfase6 6 3 2 2 3" xfId="35887"/>
    <cellStyle name="40% - Ênfase6 6 3 2 2 4" xfId="52245"/>
    <cellStyle name="40% - Ênfase6 6 3 2 3" xfId="17738"/>
    <cellStyle name="40% - Ênfase6 6 3 2 4" xfId="29828"/>
    <cellStyle name="40% - Ênfase6 6 3 2 5" xfId="43968"/>
    <cellStyle name="40% - Ênfase6 6 3 3" xfId="7642"/>
    <cellStyle name="40% - Ênfase6 6 3 3 2" xfId="13701"/>
    <cellStyle name="40% - Ênfase6 6 3 3 2 2" xfId="25821"/>
    <cellStyle name="40% - Ênfase6 6 3 3 2 3" xfId="37910"/>
    <cellStyle name="40% - Ênfase6 6 3 3 2 4" xfId="54268"/>
    <cellStyle name="40% - Ênfase6 6 3 3 3" xfId="19761"/>
    <cellStyle name="40% - Ênfase6 6 3 3 4" xfId="31851"/>
    <cellStyle name="40% - Ênfase6 6 3 3 5" xfId="45991"/>
    <cellStyle name="40% - Ênfase6 6 3 4" xfId="9648"/>
    <cellStyle name="40% - Ênfase6 6 3 4 2" xfId="21768"/>
    <cellStyle name="40% - Ênfase6 6 3 4 2 2" xfId="50211"/>
    <cellStyle name="40% - Ênfase6 6 3 4 3" xfId="33857"/>
    <cellStyle name="40% - Ênfase6 6 3 4 4" xfId="41934"/>
    <cellStyle name="40% - Ênfase6 6 3 5" xfId="15708"/>
    <cellStyle name="40% - Ênfase6 6 3 5 2" xfId="48162"/>
    <cellStyle name="40% - Ênfase6 6 3 6" xfId="27821"/>
    <cellStyle name="40% - Ênfase6 6 3 7" xfId="39911"/>
    <cellStyle name="40% - Ênfase6 6 3 8" xfId="3584"/>
    <cellStyle name="40% - Ênfase6 6 4" xfId="1011"/>
    <cellStyle name="40% - Ênfase6 6 4 2" xfId="5121"/>
    <cellStyle name="40% - Ênfase6 6 4 2 2" xfId="11180"/>
    <cellStyle name="40% - Ênfase6 6 4 2 2 2" xfId="23300"/>
    <cellStyle name="40% - Ênfase6 6 4 2 2 3" xfId="35389"/>
    <cellStyle name="40% - Ênfase6 6 4 2 2 4" xfId="51747"/>
    <cellStyle name="40% - Ênfase6 6 4 2 3" xfId="17240"/>
    <cellStyle name="40% - Ênfase6 6 4 2 4" xfId="29330"/>
    <cellStyle name="40% - Ênfase6 6 4 2 5" xfId="43470"/>
    <cellStyle name="40% - Ênfase6 6 4 3" xfId="7146"/>
    <cellStyle name="40% - Ênfase6 6 4 3 2" xfId="13205"/>
    <cellStyle name="40% - Ênfase6 6 4 3 2 2" xfId="25325"/>
    <cellStyle name="40% - Ênfase6 6 4 3 2 3" xfId="37414"/>
    <cellStyle name="40% - Ênfase6 6 4 3 2 4" xfId="53772"/>
    <cellStyle name="40% - Ênfase6 6 4 3 3" xfId="19265"/>
    <cellStyle name="40% - Ênfase6 6 4 3 4" xfId="31355"/>
    <cellStyle name="40% - Ênfase6 6 4 3 5" xfId="45495"/>
    <cellStyle name="40% - Ênfase6 6 4 4" xfId="9150"/>
    <cellStyle name="40% - Ênfase6 6 4 4 2" xfId="21270"/>
    <cellStyle name="40% - Ênfase6 6 4 4 2 2" xfId="49704"/>
    <cellStyle name="40% - Ênfase6 6 4 4 3" xfId="33359"/>
    <cellStyle name="40% - Ênfase6 6 4 4 4" xfId="41427"/>
    <cellStyle name="40% - Ênfase6 6 4 5" xfId="15210"/>
    <cellStyle name="40% - Ênfase6 6 4 5 2" xfId="47656"/>
    <cellStyle name="40% - Ênfase6 6 4 6" xfId="27325"/>
    <cellStyle name="40% - Ênfase6 6 4 7" xfId="39415"/>
    <cellStyle name="40% - Ênfase6 6 4 8" xfId="3076"/>
    <cellStyle name="40% - Ênfase6 6 5" xfId="2063"/>
    <cellStyle name="40% - Ênfase6 6 5 2" xfId="6154"/>
    <cellStyle name="40% - Ênfase6 6 5 2 2" xfId="12213"/>
    <cellStyle name="40% - Ênfase6 6 5 2 2 2" xfId="24333"/>
    <cellStyle name="40% - Ênfase6 6 5 2 2 3" xfId="36422"/>
    <cellStyle name="40% - Ênfase6 6 5 2 2 4" xfId="52780"/>
    <cellStyle name="40% - Ênfase6 6 5 2 3" xfId="18273"/>
    <cellStyle name="40% - Ênfase6 6 5 2 4" xfId="30363"/>
    <cellStyle name="40% - Ênfase6 6 5 2 5" xfId="44503"/>
    <cellStyle name="40% - Ênfase6 6 5 3" xfId="8154"/>
    <cellStyle name="40% - Ênfase6 6 5 3 2" xfId="14213"/>
    <cellStyle name="40% - Ênfase6 6 5 3 2 2" xfId="26333"/>
    <cellStyle name="40% - Ênfase6 6 5 3 2 3" xfId="38422"/>
    <cellStyle name="40% - Ênfase6 6 5 3 2 4" xfId="54780"/>
    <cellStyle name="40% - Ênfase6 6 5 3 3" xfId="20273"/>
    <cellStyle name="40% - Ênfase6 6 5 3 4" xfId="32363"/>
    <cellStyle name="40% - Ênfase6 6 5 3 5" xfId="46503"/>
    <cellStyle name="40% - Ênfase6 6 5 4" xfId="10183"/>
    <cellStyle name="40% - Ênfase6 6 5 4 2" xfId="22303"/>
    <cellStyle name="40% - Ênfase6 6 5 4 2 2" xfId="50747"/>
    <cellStyle name="40% - Ênfase6 6 5 4 3" xfId="34392"/>
    <cellStyle name="40% - Ênfase6 6 5 4 4" xfId="42470"/>
    <cellStyle name="40% - Ênfase6 6 5 5" xfId="16243"/>
    <cellStyle name="40% - Ênfase6 6 5 5 2" xfId="48698"/>
    <cellStyle name="40% - Ênfase6 6 5 6" xfId="28333"/>
    <cellStyle name="40% - Ênfase6 6 5 7" xfId="40423"/>
    <cellStyle name="40% - Ênfase6 6 5 8" xfId="4121"/>
    <cellStyle name="40% - Ênfase6 6 6" xfId="4619"/>
    <cellStyle name="40% - Ênfase6 6 6 2" xfId="10679"/>
    <cellStyle name="40% - Ênfase6 6 6 2 2" xfId="22799"/>
    <cellStyle name="40% - Ênfase6 6 6 2 3" xfId="34888"/>
    <cellStyle name="40% - Ênfase6 6 6 2 4" xfId="51245"/>
    <cellStyle name="40% - Ênfase6 6 6 3" xfId="16739"/>
    <cellStyle name="40% - Ênfase6 6 6 4" xfId="28829"/>
    <cellStyle name="40% - Ênfase6 6 6 5" xfId="42968"/>
    <cellStyle name="40% - Ênfase6 6 7" xfId="6648"/>
    <cellStyle name="40% - Ênfase6 6 7 2" xfId="12707"/>
    <cellStyle name="40% - Ênfase6 6 7 2 2" xfId="24827"/>
    <cellStyle name="40% - Ênfase6 6 7 2 3" xfId="36916"/>
    <cellStyle name="40% - Ênfase6 6 7 2 4" xfId="53274"/>
    <cellStyle name="40% - Ênfase6 6 7 3" xfId="18767"/>
    <cellStyle name="40% - Ênfase6 6 7 4" xfId="30857"/>
    <cellStyle name="40% - Ênfase6 6 7 5" xfId="44997"/>
    <cellStyle name="40% - Ênfase6 6 8" xfId="8649"/>
    <cellStyle name="40% - Ênfase6 6 8 2" xfId="20769"/>
    <cellStyle name="40% - Ênfase6 6 8 2 2" xfId="49198"/>
    <cellStyle name="40% - Ênfase6 6 8 3" xfId="32858"/>
    <cellStyle name="40% - Ênfase6 6 8 4" xfId="40921"/>
    <cellStyle name="40% - Ênfase6 6 9" xfId="14709"/>
    <cellStyle name="40% - Ênfase6 6 9 2" xfId="47151"/>
    <cellStyle name="40% - Ênfase6 7" xfId="455"/>
    <cellStyle name="40% - Ênfase6 7 10" xfId="26829"/>
    <cellStyle name="40% - Ênfase6 7 11" xfId="38919"/>
    <cellStyle name="40% - Ênfase6 7 12" xfId="2572"/>
    <cellStyle name="40% - Ênfase6 7 2" xfId="456"/>
    <cellStyle name="40% - Ênfase6 7 2 10" xfId="38920"/>
    <cellStyle name="40% - Ênfase6 7 2 11" xfId="2573"/>
    <cellStyle name="40% - Ênfase6 7 2 2" xfId="1525"/>
    <cellStyle name="40% - Ênfase6 7 2 2 2" xfId="5622"/>
    <cellStyle name="40% - Ênfase6 7 2 2 2 2" xfId="11681"/>
    <cellStyle name="40% - Ênfase6 7 2 2 2 2 2" xfId="23801"/>
    <cellStyle name="40% - Ênfase6 7 2 2 2 2 3" xfId="35890"/>
    <cellStyle name="40% - Ênfase6 7 2 2 2 2 4" xfId="52248"/>
    <cellStyle name="40% - Ênfase6 7 2 2 2 3" xfId="17741"/>
    <cellStyle name="40% - Ênfase6 7 2 2 2 4" xfId="29831"/>
    <cellStyle name="40% - Ênfase6 7 2 2 2 5" xfId="43971"/>
    <cellStyle name="40% - Ênfase6 7 2 2 3" xfId="7645"/>
    <cellStyle name="40% - Ênfase6 7 2 2 3 2" xfId="13704"/>
    <cellStyle name="40% - Ênfase6 7 2 2 3 2 2" xfId="25824"/>
    <cellStyle name="40% - Ênfase6 7 2 2 3 2 3" xfId="37913"/>
    <cellStyle name="40% - Ênfase6 7 2 2 3 2 4" xfId="54271"/>
    <cellStyle name="40% - Ênfase6 7 2 2 3 3" xfId="19764"/>
    <cellStyle name="40% - Ênfase6 7 2 2 3 4" xfId="31854"/>
    <cellStyle name="40% - Ênfase6 7 2 2 3 5" xfId="45994"/>
    <cellStyle name="40% - Ênfase6 7 2 2 4" xfId="9651"/>
    <cellStyle name="40% - Ênfase6 7 2 2 4 2" xfId="21771"/>
    <cellStyle name="40% - Ênfase6 7 2 2 4 2 2" xfId="50214"/>
    <cellStyle name="40% - Ênfase6 7 2 2 4 3" xfId="33860"/>
    <cellStyle name="40% - Ênfase6 7 2 2 4 4" xfId="41937"/>
    <cellStyle name="40% - Ênfase6 7 2 2 5" xfId="15711"/>
    <cellStyle name="40% - Ênfase6 7 2 2 5 2" xfId="48165"/>
    <cellStyle name="40% - Ênfase6 7 2 2 6" xfId="27824"/>
    <cellStyle name="40% - Ênfase6 7 2 2 7" xfId="39914"/>
    <cellStyle name="40% - Ênfase6 7 2 2 8" xfId="3587"/>
    <cellStyle name="40% - Ênfase6 7 2 3" xfId="1014"/>
    <cellStyle name="40% - Ênfase6 7 2 3 2" xfId="5124"/>
    <cellStyle name="40% - Ênfase6 7 2 3 2 2" xfId="11183"/>
    <cellStyle name="40% - Ênfase6 7 2 3 2 2 2" xfId="23303"/>
    <cellStyle name="40% - Ênfase6 7 2 3 2 2 3" xfId="35392"/>
    <cellStyle name="40% - Ênfase6 7 2 3 2 2 4" xfId="51750"/>
    <cellStyle name="40% - Ênfase6 7 2 3 2 3" xfId="17243"/>
    <cellStyle name="40% - Ênfase6 7 2 3 2 4" xfId="29333"/>
    <cellStyle name="40% - Ênfase6 7 2 3 2 5" xfId="43473"/>
    <cellStyle name="40% - Ênfase6 7 2 3 3" xfId="7149"/>
    <cellStyle name="40% - Ênfase6 7 2 3 3 2" xfId="13208"/>
    <cellStyle name="40% - Ênfase6 7 2 3 3 2 2" xfId="25328"/>
    <cellStyle name="40% - Ênfase6 7 2 3 3 2 3" xfId="37417"/>
    <cellStyle name="40% - Ênfase6 7 2 3 3 2 4" xfId="53775"/>
    <cellStyle name="40% - Ênfase6 7 2 3 3 3" xfId="19268"/>
    <cellStyle name="40% - Ênfase6 7 2 3 3 4" xfId="31358"/>
    <cellStyle name="40% - Ênfase6 7 2 3 3 5" xfId="45498"/>
    <cellStyle name="40% - Ênfase6 7 2 3 4" xfId="9153"/>
    <cellStyle name="40% - Ênfase6 7 2 3 4 2" xfId="21273"/>
    <cellStyle name="40% - Ênfase6 7 2 3 4 2 2" xfId="49707"/>
    <cellStyle name="40% - Ênfase6 7 2 3 4 3" xfId="33362"/>
    <cellStyle name="40% - Ênfase6 7 2 3 4 4" xfId="41430"/>
    <cellStyle name="40% - Ênfase6 7 2 3 5" xfId="15213"/>
    <cellStyle name="40% - Ênfase6 7 2 3 5 2" xfId="47659"/>
    <cellStyle name="40% - Ênfase6 7 2 3 6" xfId="27328"/>
    <cellStyle name="40% - Ênfase6 7 2 3 7" xfId="39418"/>
    <cellStyle name="40% - Ênfase6 7 2 3 8" xfId="3079"/>
    <cellStyle name="40% - Ênfase6 7 2 4" xfId="2066"/>
    <cellStyle name="40% - Ênfase6 7 2 4 2" xfId="6157"/>
    <cellStyle name="40% - Ênfase6 7 2 4 2 2" xfId="12216"/>
    <cellStyle name="40% - Ênfase6 7 2 4 2 2 2" xfId="24336"/>
    <cellStyle name="40% - Ênfase6 7 2 4 2 2 3" xfId="36425"/>
    <cellStyle name="40% - Ênfase6 7 2 4 2 2 4" xfId="52783"/>
    <cellStyle name="40% - Ênfase6 7 2 4 2 3" xfId="18276"/>
    <cellStyle name="40% - Ênfase6 7 2 4 2 4" xfId="30366"/>
    <cellStyle name="40% - Ênfase6 7 2 4 2 5" xfId="44506"/>
    <cellStyle name="40% - Ênfase6 7 2 4 3" xfId="8157"/>
    <cellStyle name="40% - Ênfase6 7 2 4 3 2" xfId="14216"/>
    <cellStyle name="40% - Ênfase6 7 2 4 3 2 2" xfId="26336"/>
    <cellStyle name="40% - Ênfase6 7 2 4 3 2 3" xfId="38425"/>
    <cellStyle name="40% - Ênfase6 7 2 4 3 2 4" xfId="54783"/>
    <cellStyle name="40% - Ênfase6 7 2 4 3 3" xfId="20276"/>
    <cellStyle name="40% - Ênfase6 7 2 4 3 4" xfId="32366"/>
    <cellStyle name="40% - Ênfase6 7 2 4 3 5" xfId="46506"/>
    <cellStyle name="40% - Ênfase6 7 2 4 4" xfId="10186"/>
    <cellStyle name="40% - Ênfase6 7 2 4 4 2" xfId="22306"/>
    <cellStyle name="40% - Ênfase6 7 2 4 4 2 2" xfId="50750"/>
    <cellStyle name="40% - Ênfase6 7 2 4 4 3" xfId="34395"/>
    <cellStyle name="40% - Ênfase6 7 2 4 4 4" xfId="42473"/>
    <cellStyle name="40% - Ênfase6 7 2 4 5" xfId="16246"/>
    <cellStyle name="40% - Ênfase6 7 2 4 5 2" xfId="48701"/>
    <cellStyle name="40% - Ênfase6 7 2 4 6" xfId="28336"/>
    <cellStyle name="40% - Ênfase6 7 2 4 7" xfId="40426"/>
    <cellStyle name="40% - Ênfase6 7 2 4 8" xfId="4124"/>
    <cellStyle name="40% - Ênfase6 7 2 5" xfId="4622"/>
    <cellStyle name="40% - Ênfase6 7 2 5 2" xfId="10682"/>
    <cellStyle name="40% - Ênfase6 7 2 5 2 2" xfId="22802"/>
    <cellStyle name="40% - Ênfase6 7 2 5 2 3" xfId="34891"/>
    <cellStyle name="40% - Ênfase6 7 2 5 2 4" xfId="51248"/>
    <cellStyle name="40% - Ênfase6 7 2 5 3" xfId="16742"/>
    <cellStyle name="40% - Ênfase6 7 2 5 4" xfId="28832"/>
    <cellStyle name="40% - Ênfase6 7 2 5 5" xfId="42971"/>
    <cellStyle name="40% - Ênfase6 7 2 6" xfId="6651"/>
    <cellStyle name="40% - Ênfase6 7 2 6 2" xfId="12710"/>
    <cellStyle name="40% - Ênfase6 7 2 6 2 2" xfId="24830"/>
    <cellStyle name="40% - Ênfase6 7 2 6 2 3" xfId="36919"/>
    <cellStyle name="40% - Ênfase6 7 2 6 2 4" xfId="53277"/>
    <cellStyle name="40% - Ênfase6 7 2 6 3" xfId="18770"/>
    <cellStyle name="40% - Ênfase6 7 2 6 4" xfId="30860"/>
    <cellStyle name="40% - Ênfase6 7 2 6 5" xfId="45000"/>
    <cellStyle name="40% - Ênfase6 7 2 7" xfId="8652"/>
    <cellStyle name="40% - Ênfase6 7 2 7 2" xfId="20772"/>
    <cellStyle name="40% - Ênfase6 7 2 7 2 2" xfId="49201"/>
    <cellStyle name="40% - Ênfase6 7 2 7 3" xfId="32861"/>
    <cellStyle name="40% - Ênfase6 7 2 7 4" xfId="40924"/>
    <cellStyle name="40% - Ênfase6 7 2 8" xfId="14712"/>
    <cellStyle name="40% - Ênfase6 7 2 8 2" xfId="47154"/>
    <cellStyle name="40% - Ênfase6 7 2 9" xfId="26830"/>
    <cellStyle name="40% - Ênfase6 7 3" xfId="1524"/>
    <cellStyle name="40% - Ênfase6 7 3 2" xfId="5621"/>
    <cellStyle name="40% - Ênfase6 7 3 2 2" xfId="11680"/>
    <cellStyle name="40% - Ênfase6 7 3 2 2 2" xfId="23800"/>
    <cellStyle name="40% - Ênfase6 7 3 2 2 3" xfId="35889"/>
    <cellStyle name="40% - Ênfase6 7 3 2 2 4" xfId="52247"/>
    <cellStyle name="40% - Ênfase6 7 3 2 3" xfId="17740"/>
    <cellStyle name="40% - Ênfase6 7 3 2 4" xfId="29830"/>
    <cellStyle name="40% - Ênfase6 7 3 2 5" xfId="43970"/>
    <cellStyle name="40% - Ênfase6 7 3 3" xfId="7644"/>
    <cellStyle name="40% - Ênfase6 7 3 3 2" xfId="13703"/>
    <cellStyle name="40% - Ênfase6 7 3 3 2 2" xfId="25823"/>
    <cellStyle name="40% - Ênfase6 7 3 3 2 3" xfId="37912"/>
    <cellStyle name="40% - Ênfase6 7 3 3 2 4" xfId="54270"/>
    <cellStyle name="40% - Ênfase6 7 3 3 3" xfId="19763"/>
    <cellStyle name="40% - Ênfase6 7 3 3 4" xfId="31853"/>
    <cellStyle name="40% - Ênfase6 7 3 3 5" xfId="45993"/>
    <cellStyle name="40% - Ênfase6 7 3 4" xfId="9650"/>
    <cellStyle name="40% - Ênfase6 7 3 4 2" xfId="21770"/>
    <cellStyle name="40% - Ênfase6 7 3 4 2 2" xfId="50213"/>
    <cellStyle name="40% - Ênfase6 7 3 4 3" xfId="33859"/>
    <cellStyle name="40% - Ênfase6 7 3 4 4" xfId="41936"/>
    <cellStyle name="40% - Ênfase6 7 3 5" xfId="15710"/>
    <cellStyle name="40% - Ênfase6 7 3 5 2" xfId="48164"/>
    <cellStyle name="40% - Ênfase6 7 3 6" xfId="27823"/>
    <cellStyle name="40% - Ênfase6 7 3 7" xfId="39913"/>
    <cellStyle name="40% - Ênfase6 7 3 8" xfId="3586"/>
    <cellStyle name="40% - Ênfase6 7 4" xfId="1013"/>
    <cellStyle name="40% - Ênfase6 7 4 2" xfId="5123"/>
    <cellStyle name="40% - Ênfase6 7 4 2 2" xfId="11182"/>
    <cellStyle name="40% - Ênfase6 7 4 2 2 2" xfId="23302"/>
    <cellStyle name="40% - Ênfase6 7 4 2 2 3" xfId="35391"/>
    <cellStyle name="40% - Ênfase6 7 4 2 2 4" xfId="51749"/>
    <cellStyle name="40% - Ênfase6 7 4 2 3" xfId="17242"/>
    <cellStyle name="40% - Ênfase6 7 4 2 4" xfId="29332"/>
    <cellStyle name="40% - Ênfase6 7 4 2 5" xfId="43472"/>
    <cellStyle name="40% - Ênfase6 7 4 3" xfId="7148"/>
    <cellStyle name="40% - Ênfase6 7 4 3 2" xfId="13207"/>
    <cellStyle name="40% - Ênfase6 7 4 3 2 2" xfId="25327"/>
    <cellStyle name="40% - Ênfase6 7 4 3 2 3" xfId="37416"/>
    <cellStyle name="40% - Ênfase6 7 4 3 2 4" xfId="53774"/>
    <cellStyle name="40% - Ênfase6 7 4 3 3" xfId="19267"/>
    <cellStyle name="40% - Ênfase6 7 4 3 4" xfId="31357"/>
    <cellStyle name="40% - Ênfase6 7 4 3 5" xfId="45497"/>
    <cellStyle name="40% - Ênfase6 7 4 4" xfId="9152"/>
    <cellStyle name="40% - Ênfase6 7 4 4 2" xfId="21272"/>
    <cellStyle name="40% - Ênfase6 7 4 4 2 2" xfId="49706"/>
    <cellStyle name="40% - Ênfase6 7 4 4 3" xfId="33361"/>
    <cellStyle name="40% - Ênfase6 7 4 4 4" xfId="41429"/>
    <cellStyle name="40% - Ênfase6 7 4 5" xfId="15212"/>
    <cellStyle name="40% - Ênfase6 7 4 5 2" xfId="47658"/>
    <cellStyle name="40% - Ênfase6 7 4 6" xfId="27327"/>
    <cellStyle name="40% - Ênfase6 7 4 7" xfId="39417"/>
    <cellStyle name="40% - Ênfase6 7 4 8" xfId="3078"/>
    <cellStyle name="40% - Ênfase6 7 5" xfId="2065"/>
    <cellStyle name="40% - Ênfase6 7 5 2" xfId="6156"/>
    <cellStyle name="40% - Ênfase6 7 5 2 2" xfId="12215"/>
    <cellStyle name="40% - Ênfase6 7 5 2 2 2" xfId="24335"/>
    <cellStyle name="40% - Ênfase6 7 5 2 2 3" xfId="36424"/>
    <cellStyle name="40% - Ênfase6 7 5 2 2 4" xfId="52782"/>
    <cellStyle name="40% - Ênfase6 7 5 2 3" xfId="18275"/>
    <cellStyle name="40% - Ênfase6 7 5 2 4" xfId="30365"/>
    <cellStyle name="40% - Ênfase6 7 5 2 5" xfId="44505"/>
    <cellStyle name="40% - Ênfase6 7 5 3" xfId="8156"/>
    <cellStyle name="40% - Ênfase6 7 5 3 2" xfId="14215"/>
    <cellStyle name="40% - Ênfase6 7 5 3 2 2" xfId="26335"/>
    <cellStyle name="40% - Ênfase6 7 5 3 2 3" xfId="38424"/>
    <cellStyle name="40% - Ênfase6 7 5 3 2 4" xfId="54782"/>
    <cellStyle name="40% - Ênfase6 7 5 3 3" xfId="20275"/>
    <cellStyle name="40% - Ênfase6 7 5 3 4" xfId="32365"/>
    <cellStyle name="40% - Ênfase6 7 5 3 5" xfId="46505"/>
    <cellStyle name="40% - Ênfase6 7 5 4" xfId="10185"/>
    <cellStyle name="40% - Ênfase6 7 5 4 2" xfId="22305"/>
    <cellStyle name="40% - Ênfase6 7 5 4 2 2" xfId="50749"/>
    <cellStyle name="40% - Ênfase6 7 5 4 3" xfId="34394"/>
    <cellStyle name="40% - Ênfase6 7 5 4 4" xfId="42472"/>
    <cellStyle name="40% - Ênfase6 7 5 5" xfId="16245"/>
    <cellStyle name="40% - Ênfase6 7 5 5 2" xfId="48700"/>
    <cellStyle name="40% - Ênfase6 7 5 6" xfId="28335"/>
    <cellStyle name="40% - Ênfase6 7 5 7" xfId="40425"/>
    <cellStyle name="40% - Ênfase6 7 5 8" xfId="4123"/>
    <cellStyle name="40% - Ênfase6 7 6" xfId="4621"/>
    <cellStyle name="40% - Ênfase6 7 6 2" xfId="10681"/>
    <cellStyle name="40% - Ênfase6 7 6 2 2" xfId="22801"/>
    <cellStyle name="40% - Ênfase6 7 6 2 3" xfId="34890"/>
    <cellStyle name="40% - Ênfase6 7 6 2 4" xfId="51247"/>
    <cellStyle name="40% - Ênfase6 7 6 3" xfId="16741"/>
    <cellStyle name="40% - Ênfase6 7 6 4" xfId="28831"/>
    <cellStyle name="40% - Ênfase6 7 6 5" xfId="42970"/>
    <cellStyle name="40% - Ênfase6 7 7" xfId="6650"/>
    <cellStyle name="40% - Ênfase6 7 7 2" xfId="12709"/>
    <cellStyle name="40% - Ênfase6 7 7 2 2" xfId="24829"/>
    <cellStyle name="40% - Ênfase6 7 7 2 3" xfId="36918"/>
    <cellStyle name="40% - Ênfase6 7 7 2 4" xfId="53276"/>
    <cellStyle name="40% - Ênfase6 7 7 3" xfId="18769"/>
    <cellStyle name="40% - Ênfase6 7 7 4" xfId="30859"/>
    <cellStyle name="40% - Ênfase6 7 7 5" xfId="44999"/>
    <cellStyle name="40% - Ênfase6 7 8" xfId="8651"/>
    <cellStyle name="40% - Ênfase6 7 8 2" xfId="20771"/>
    <cellStyle name="40% - Ênfase6 7 8 2 2" xfId="49200"/>
    <cellStyle name="40% - Ênfase6 7 8 3" xfId="32860"/>
    <cellStyle name="40% - Ênfase6 7 8 4" xfId="40923"/>
    <cellStyle name="40% - Ênfase6 7 9" xfId="14711"/>
    <cellStyle name="40% - Ênfase6 7 9 2" xfId="47153"/>
    <cellStyle name="40% - Ênfase6 8" xfId="457"/>
    <cellStyle name="40% - Ênfase6 8 10" xfId="26831"/>
    <cellStyle name="40% - Ênfase6 8 11" xfId="38921"/>
    <cellStyle name="40% - Ênfase6 8 12" xfId="2574"/>
    <cellStyle name="40% - Ênfase6 8 2" xfId="458"/>
    <cellStyle name="40% - Ênfase6 8 2 10" xfId="38922"/>
    <cellStyle name="40% - Ênfase6 8 2 11" xfId="2575"/>
    <cellStyle name="40% - Ênfase6 8 2 2" xfId="1527"/>
    <cellStyle name="40% - Ênfase6 8 2 2 2" xfId="5624"/>
    <cellStyle name="40% - Ênfase6 8 2 2 2 2" xfId="11683"/>
    <cellStyle name="40% - Ênfase6 8 2 2 2 2 2" xfId="23803"/>
    <cellStyle name="40% - Ênfase6 8 2 2 2 2 3" xfId="35892"/>
    <cellStyle name="40% - Ênfase6 8 2 2 2 2 4" xfId="52250"/>
    <cellStyle name="40% - Ênfase6 8 2 2 2 3" xfId="17743"/>
    <cellStyle name="40% - Ênfase6 8 2 2 2 4" xfId="29833"/>
    <cellStyle name="40% - Ênfase6 8 2 2 2 5" xfId="43973"/>
    <cellStyle name="40% - Ênfase6 8 2 2 3" xfId="7647"/>
    <cellStyle name="40% - Ênfase6 8 2 2 3 2" xfId="13706"/>
    <cellStyle name="40% - Ênfase6 8 2 2 3 2 2" xfId="25826"/>
    <cellStyle name="40% - Ênfase6 8 2 2 3 2 3" xfId="37915"/>
    <cellStyle name="40% - Ênfase6 8 2 2 3 2 4" xfId="54273"/>
    <cellStyle name="40% - Ênfase6 8 2 2 3 3" xfId="19766"/>
    <cellStyle name="40% - Ênfase6 8 2 2 3 4" xfId="31856"/>
    <cellStyle name="40% - Ênfase6 8 2 2 3 5" xfId="45996"/>
    <cellStyle name="40% - Ênfase6 8 2 2 4" xfId="9653"/>
    <cellStyle name="40% - Ênfase6 8 2 2 4 2" xfId="21773"/>
    <cellStyle name="40% - Ênfase6 8 2 2 4 2 2" xfId="50216"/>
    <cellStyle name="40% - Ênfase6 8 2 2 4 3" xfId="33862"/>
    <cellStyle name="40% - Ênfase6 8 2 2 4 4" xfId="41939"/>
    <cellStyle name="40% - Ênfase6 8 2 2 5" xfId="15713"/>
    <cellStyle name="40% - Ênfase6 8 2 2 5 2" xfId="48167"/>
    <cellStyle name="40% - Ênfase6 8 2 2 6" xfId="27826"/>
    <cellStyle name="40% - Ênfase6 8 2 2 7" xfId="39916"/>
    <cellStyle name="40% - Ênfase6 8 2 2 8" xfId="3589"/>
    <cellStyle name="40% - Ênfase6 8 2 3" xfId="1016"/>
    <cellStyle name="40% - Ênfase6 8 2 3 2" xfId="5126"/>
    <cellStyle name="40% - Ênfase6 8 2 3 2 2" xfId="11185"/>
    <cellStyle name="40% - Ênfase6 8 2 3 2 2 2" xfId="23305"/>
    <cellStyle name="40% - Ênfase6 8 2 3 2 2 3" xfId="35394"/>
    <cellStyle name="40% - Ênfase6 8 2 3 2 2 4" xfId="51752"/>
    <cellStyle name="40% - Ênfase6 8 2 3 2 3" xfId="17245"/>
    <cellStyle name="40% - Ênfase6 8 2 3 2 4" xfId="29335"/>
    <cellStyle name="40% - Ênfase6 8 2 3 2 5" xfId="43475"/>
    <cellStyle name="40% - Ênfase6 8 2 3 3" xfId="7151"/>
    <cellStyle name="40% - Ênfase6 8 2 3 3 2" xfId="13210"/>
    <cellStyle name="40% - Ênfase6 8 2 3 3 2 2" xfId="25330"/>
    <cellStyle name="40% - Ênfase6 8 2 3 3 2 3" xfId="37419"/>
    <cellStyle name="40% - Ênfase6 8 2 3 3 2 4" xfId="53777"/>
    <cellStyle name="40% - Ênfase6 8 2 3 3 3" xfId="19270"/>
    <cellStyle name="40% - Ênfase6 8 2 3 3 4" xfId="31360"/>
    <cellStyle name="40% - Ênfase6 8 2 3 3 5" xfId="45500"/>
    <cellStyle name="40% - Ênfase6 8 2 3 4" xfId="9155"/>
    <cellStyle name="40% - Ênfase6 8 2 3 4 2" xfId="21275"/>
    <cellStyle name="40% - Ênfase6 8 2 3 4 2 2" xfId="49709"/>
    <cellStyle name="40% - Ênfase6 8 2 3 4 3" xfId="33364"/>
    <cellStyle name="40% - Ênfase6 8 2 3 4 4" xfId="41432"/>
    <cellStyle name="40% - Ênfase6 8 2 3 5" xfId="15215"/>
    <cellStyle name="40% - Ênfase6 8 2 3 5 2" xfId="47661"/>
    <cellStyle name="40% - Ênfase6 8 2 3 6" xfId="27330"/>
    <cellStyle name="40% - Ênfase6 8 2 3 7" xfId="39420"/>
    <cellStyle name="40% - Ênfase6 8 2 3 8" xfId="3081"/>
    <cellStyle name="40% - Ênfase6 8 2 4" xfId="2068"/>
    <cellStyle name="40% - Ênfase6 8 2 4 2" xfId="6159"/>
    <cellStyle name="40% - Ênfase6 8 2 4 2 2" xfId="12218"/>
    <cellStyle name="40% - Ênfase6 8 2 4 2 2 2" xfId="24338"/>
    <cellStyle name="40% - Ênfase6 8 2 4 2 2 3" xfId="36427"/>
    <cellStyle name="40% - Ênfase6 8 2 4 2 2 4" xfId="52785"/>
    <cellStyle name="40% - Ênfase6 8 2 4 2 3" xfId="18278"/>
    <cellStyle name="40% - Ênfase6 8 2 4 2 4" xfId="30368"/>
    <cellStyle name="40% - Ênfase6 8 2 4 2 5" xfId="44508"/>
    <cellStyle name="40% - Ênfase6 8 2 4 3" xfId="8159"/>
    <cellStyle name="40% - Ênfase6 8 2 4 3 2" xfId="14218"/>
    <cellStyle name="40% - Ênfase6 8 2 4 3 2 2" xfId="26338"/>
    <cellStyle name="40% - Ênfase6 8 2 4 3 2 3" xfId="38427"/>
    <cellStyle name="40% - Ênfase6 8 2 4 3 2 4" xfId="54785"/>
    <cellStyle name="40% - Ênfase6 8 2 4 3 3" xfId="20278"/>
    <cellStyle name="40% - Ênfase6 8 2 4 3 4" xfId="32368"/>
    <cellStyle name="40% - Ênfase6 8 2 4 3 5" xfId="46508"/>
    <cellStyle name="40% - Ênfase6 8 2 4 4" xfId="10188"/>
    <cellStyle name="40% - Ênfase6 8 2 4 4 2" xfId="22308"/>
    <cellStyle name="40% - Ênfase6 8 2 4 4 2 2" xfId="50752"/>
    <cellStyle name="40% - Ênfase6 8 2 4 4 3" xfId="34397"/>
    <cellStyle name="40% - Ênfase6 8 2 4 4 4" xfId="42475"/>
    <cellStyle name="40% - Ênfase6 8 2 4 5" xfId="16248"/>
    <cellStyle name="40% - Ênfase6 8 2 4 5 2" xfId="48703"/>
    <cellStyle name="40% - Ênfase6 8 2 4 6" xfId="28338"/>
    <cellStyle name="40% - Ênfase6 8 2 4 7" xfId="40428"/>
    <cellStyle name="40% - Ênfase6 8 2 4 8" xfId="4126"/>
    <cellStyle name="40% - Ênfase6 8 2 5" xfId="4624"/>
    <cellStyle name="40% - Ênfase6 8 2 5 2" xfId="10684"/>
    <cellStyle name="40% - Ênfase6 8 2 5 2 2" xfId="22804"/>
    <cellStyle name="40% - Ênfase6 8 2 5 2 3" xfId="34893"/>
    <cellStyle name="40% - Ênfase6 8 2 5 2 4" xfId="51250"/>
    <cellStyle name="40% - Ênfase6 8 2 5 3" xfId="16744"/>
    <cellStyle name="40% - Ênfase6 8 2 5 4" xfId="28834"/>
    <cellStyle name="40% - Ênfase6 8 2 5 5" xfId="42973"/>
    <cellStyle name="40% - Ênfase6 8 2 6" xfId="6653"/>
    <cellStyle name="40% - Ênfase6 8 2 6 2" xfId="12712"/>
    <cellStyle name="40% - Ênfase6 8 2 6 2 2" xfId="24832"/>
    <cellStyle name="40% - Ênfase6 8 2 6 2 3" xfId="36921"/>
    <cellStyle name="40% - Ênfase6 8 2 6 2 4" xfId="53279"/>
    <cellStyle name="40% - Ênfase6 8 2 6 3" xfId="18772"/>
    <cellStyle name="40% - Ênfase6 8 2 6 4" xfId="30862"/>
    <cellStyle name="40% - Ênfase6 8 2 6 5" xfId="45002"/>
    <cellStyle name="40% - Ênfase6 8 2 7" xfId="8654"/>
    <cellStyle name="40% - Ênfase6 8 2 7 2" xfId="20774"/>
    <cellStyle name="40% - Ênfase6 8 2 7 2 2" xfId="49203"/>
    <cellStyle name="40% - Ênfase6 8 2 7 3" xfId="32863"/>
    <cellStyle name="40% - Ênfase6 8 2 7 4" xfId="40926"/>
    <cellStyle name="40% - Ênfase6 8 2 8" xfId="14714"/>
    <cellStyle name="40% - Ênfase6 8 2 8 2" xfId="47156"/>
    <cellStyle name="40% - Ênfase6 8 2 9" xfId="26832"/>
    <cellStyle name="40% - Ênfase6 8 3" xfId="1526"/>
    <cellStyle name="40% - Ênfase6 8 3 2" xfId="5623"/>
    <cellStyle name="40% - Ênfase6 8 3 2 2" xfId="11682"/>
    <cellStyle name="40% - Ênfase6 8 3 2 2 2" xfId="23802"/>
    <cellStyle name="40% - Ênfase6 8 3 2 2 3" xfId="35891"/>
    <cellStyle name="40% - Ênfase6 8 3 2 2 4" xfId="52249"/>
    <cellStyle name="40% - Ênfase6 8 3 2 3" xfId="17742"/>
    <cellStyle name="40% - Ênfase6 8 3 2 4" xfId="29832"/>
    <cellStyle name="40% - Ênfase6 8 3 2 5" xfId="43972"/>
    <cellStyle name="40% - Ênfase6 8 3 3" xfId="7646"/>
    <cellStyle name="40% - Ênfase6 8 3 3 2" xfId="13705"/>
    <cellStyle name="40% - Ênfase6 8 3 3 2 2" xfId="25825"/>
    <cellStyle name="40% - Ênfase6 8 3 3 2 3" xfId="37914"/>
    <cellStyle name="40% - Ênfase6 8 3 3 2 4" xfId="54272"/>
    <cellStyle name="40% - Ênfase6 8 3 3 3" xfId="19765"/>
    <cellStyle name="40% - Ênfase6 8 3 3 4" xfId="31855"/>
    <cellStyle name="40% - Ênfase6 8 3 3 5" xfId="45995"/>
    <cellStyle name="40% - Ênfase6 8 3 4" xfId="9652"/>
    <cellStyle name="40% - Ênfase6 8 3 4 2" xfId="21772"/>
    <cellStyle name="40% - Ênfase6 8 3 4 2 2" xfId="50215"/>
    <cellStyle name="40% - Ênfase6 8 3 4 3" xfId="33861"/>
    <cellStyle name="40% - Ênfase6 8 3 4 4" xfId="41938"/>
    <cellStyle name="40% - Ênfase6 8 3 5" xfId="15712"/>
    <cellStyle name="40% - Ênfase6 8 3 5 2" xfId="48166"/>
    <cellStyle name="40% - Ênfase6 8 3 6" xfId="27825"/>
    <cellStyle name="40% - Ênfase6 8 3 7" xfId="39915"/>
    <cellStyle name="40% - Ênfase6 8 3 8" xfId="3588"/>
    <cellStyle name="40% - Ênfase6 8 4" xfId="1015"/>
    <cellStyle name="40% - Ênfase6 8 4 2" xfId="5125"/>
    <cellStyle name="40% - Ênfase6 8 4 2 2" xfId="11184"/>
    <cellStyle name="40% - Ênfase6 8 4 2 2 2" xfId="23304"/>
    <cellStyle name="40% - Ênfase6 8 4 2 2 3" xfId="35393"/>
    <cellStyle name="40% - Ênfase6 8 4 2 2 4" xfId="51751"/>
    <cellStyle name="40% - Ênfase6 8 4 2 3" xfId="17244"/>
    <cellStyle name="40% - Ênfase6 8 4 2 4" xfId="29334"/>
    <cellStyle name="40% - Ênfase6 8 4 2 5" xfId="43474"/>
    <cellStyle name="40% - Ênfase6 8 4 3" xfId="7150"/>
    <cellStyle name="40% - Ênfase6 8 4 3 2" xfId="13209"/>
    <cellStyle name="40% - Ênfase6 8 4 3 2 2" xfId="25329"/>
    <cellStyle name="40% - Ênfase6 8 4 3 2 3" xfId="37418"/>
    <cellStyle name="40% - Ênfase6 8 4 3 2 4" xfId="53776"/>
    <cellStyle name="40% - Ênfase6 8 4 3 3" xfId="19269"/>
    <cellStyle name="40% - Ênfase6 8 4 3 4" xfId="31359"/>
    <cellStyle name="40% - Ênfase6 8 4 3 5" xfId="45499"/>
    <cellStyle name="40% - Ênfase6 8 4 4" xfId="9154"/>
    <cellStyle name="40% - Ênfase6 8 4 4 2" xfId="21274"/>
    <cellStyle name="40% - Ênfase6 8 4 4 2 2" xfId="49708"/>
    <cellStyle name="40% - Ênfase6 8 4 4 3" xfId="33363"/>
    <cellStyle name="40% - Ênfase6 8 4 4 4" xfId="41431"/>
    <cellStyle name="40% - Ênfase6 8 4 5" xfId="15214"/>
    <cellStyle name="40% - Ênfase6 8 4 5 2" xfId="47660"/>
    <cellStyle name="40% - Ênfase6 8 4 6" xfId="27329"/>
    <cellStyle name="40% - Ênfase6 8 4 7" xfId="39419"/>
    <cellStyle name="40% - Ênfase6 8 4 8" xfId="3080"/>
    <cellStyle name="40% - Ênfase6 8 5" xfId="2067"/>
    <cellStyle name="40% - Ênfase6 8 5 2" xfId="6158"/>
    <cellStyle name="40% - Ênfase6 8 5 2 2" xfId="12217"/>
    <cellStyle name="40% - Ênfase6 8 5 2 2 2" xfId="24337"/>
    <cellStyle name="40% - Ênfase6 8 5 2 2 3" xfId="36426"/>
    <cellStyle name="40% - Ênfase6 8 5 2 2 4" xfId="52784"/>
    <cellStyle name="40% - Ênfase6 8 5 2 3" xfId="18277"/>
    <cellStyle name="40% - Ênfase6 8 5 2 4" xfId="30367"/>
    <cellStyle name="40% - Ênfase6 8 5 2 5" xfId="44507"/>
    <cellStyle name="40% - Ênfase6 8 5 3" xfId="8158"/>
    <cellStyle name="40% - Ênfase6 8 5 3 2" xfId="14217"/>
    <cellStyle name="40% - Ênfase6 8 5 3 2 2" xfId="26337"/>
    <cellStyle name="40% - Ênfase6 8 5 3 2 3" xfId="38426"/>
    <cellStyle name="40% - Ênfase6 8 5 3 2 4" xfId="54784"/>
    <cellStyle name="40% - Ênfase6 8 5 3 3" xfId="20277"/>
    <cellStyle name="40% - Ênfase6 8 5 3 4" xfId="32367"/>
    <cellStyle name="40% - Ênfase6 8 5 3 5" xfId="46507"/>
    <cellStyle name="40% - Ênfase6 8 5 4" xfId="10187"/>
    <cellStyle name="40% - Ênfase6 8 5 4 2" xfId="22307"/>
    <cellStyle name="40% - Ênfase6 8 5 4 2 2" xfId="50751"/>
    <cellStyle name="40% - Ênfase6 8 5 4 3" xfId="34396"/>
    <cellStyle name="40% - Ênfase6 8 5 4 4" xfId="42474"/>
    <cellStyle name="40% - Ênfase6 8 5 5" xfId="16247"/>
    <cellStyle name="40% - Ênfase6 8 5 5 2" xfId="48702"/>
    <cellStyle name="40% - Ênfase6 8 5 6" xfId="28337"/>
    <cellStyle name="40% - Ênfase6 8 5 7" xfId="40427"/>
    <cellStyle name="40% - Ênfase6 8 5 8" xfId="4125"/>
    <cellStyle name="40% - Ênfase6 8 6" xfId="4623"/>
    <cellStyle name="40% - Ênfase6 8 6 2" xfId="10683"/>
    <cellStyle name="40% - Ênfase6 8 6 2 2" xfId="22803"/>
    <cellStyle name="40% - Ênfase6 8 6 2 3" xfId="34892"/>
    <cellStyle name="40% - Ênfase6 8 6 2 4" xfId="51249"/>
    <cellStyle name="40% - Ênfase6 8 6 3" xfId="16743"/>
    <cellStyle name="40% - Ênfase6 8 6 4" xfId="28833"/>
    <cellStyle name="40% - Ênfase6 8 6 5" xfId="42972"/>
    <cellStyle name="40% - Ênfase6 8 7" xfId="6652"/>
    <cellStyle name="40% - Ênfase6 8 7 2" xfId="12711"/>
    <cellStyle name="40% - Ênfase6 8 7 2 2" xfId="24831"/>
    <cellStyle name="40% - Ênfase6 8 7 2 3" xfId="36920"/>
    <cellStyle name="40% - Ênfase6 8 7 2 4" xfId="53278"/>
    <cellStyle name="40% - Ênfase6 8 7 3" xfId="18771"/>
    <cellStyle name="40% - Ênfase6 8 7 4" xfId="30861"/>
    <cellStyle name="40% - Ênfase6 8 7 5" xfId="45001"/>
    <cellStyle name="40% - Ênfase6 8 8" xfId="8653"/>
    <cellStyle name="40% - Ênfase6 8 8 2" xfId="20773"/>
    <cellStyle name="40% - Ênfase6 8 8 2 2" xfId="49202"/>
    <cellStyle name="40% - Ênfase6 8 8 3" xfId="32862"/>
    <cellStyle name="40% - Ênfase6 8 8 4" xfId="40925"/>
    <cellStyle name="40% - Ênfase6 8 9" xfId="14713"/>
    <cellStyle name="40% - Ênfase6 8 9 2" xfId="47155"/>
    <cellStyle name="40% - Ênfase6 9" xfId="459"/>
    <cellStyle name="40% - Ênfase6 9 10" xfId="26833"/>
    <cellStyle name="40% - Ênfase6 9 11" xfId="38923"/>
    <cellStyle name="40% - Ênfase6 9 12" xfId="2576"/>
    <cellStyle name="40% - Ênfase6 9 2" xfId="460"/>
    <cellStyle name="40% - Ênfase6 9 2 10" xfId="38924"/>
    <cellStyle name="40% - Ênfase6 9 2 11" xfId="2577"/>
    <cellStyle name="40% - Ênfase6 9 2 2" xfId="1529"/>
    <cellStyle name="40% - Ênfase6 9 2 2 2" xfId="5626"/>
    <cellStyle name="40% - Ênfase6 9 2 2 2 2" xfId="11685"/>
    <cellStyle name="40% - Ênfase6 9 2 2 2 2 2" xfId="23805"/>
    <cellStyle name="40% - Ênfase6 9 2 2 2 2 3" xfId="35894"/>
    <cellStyle name="40% - Ênfase6 9 2 2 2 2 4" xfId="52252"/>
    <cellStyle name="40% - Ênfase6 9 2 2 2 3" xfId="17745"/>
    <cellStyle name="40% - Ênfase6 9 2 2 2 4" xfId="29835"/>
    <cellStyle name="40% - Ênfase6 9 2 2 2 5" xfId="43975"/>
    <cellStyle name="40% - Ênfase6 9 2 2 3" xfId="7649"/>
    <cellStyle name="40% - Ênfase6 9 2 2 3 2" xfId="13708"/>
    <cellStyle name="40% - Ênfase6 9 2 2 3 2 2" xfId="25828"/>
    <cellStyle name="40% - Ênfase6 9 2 2 3 2 3" xfId="37917"/>
    <cellStyle name="40% - Ênfase6 9 2 2 3 2 4" xfId="54275"/>
    <cellStyle name="40% - Ênfase6 9 2 2 3 3" xfId="19768"/>
    <cellStyle name="40% - Ênfase6 9 2 2 3 4" xfId="31858"/>
    <cellStyle name="40% - Ênfase6 9 2 2 3 5" xfId="45998"/>
    <cellStyle name="40% - Ênfase6 9 2 2 4" xfId="9655"/>
    <cellStyle name="40% - Ênfase6 9 2 2 4 2" xfId="21775"/>
    <cellStyle name="40% - Ênfase6 9 2 2 4 2 2" xfId="50218"/>
    <cellStyle name="40% - Ênfase6 9 2 2 4 3" xfId="33864"/>
    <cellStyle name="40% - Ênfase6 9 2 2 4 4" xfId="41941"/>
    <cellStyle name="40% - Ênfase6 9 2 2 5" xfId="15715"/>
    <cellStyle name="40% - Ênfase6 9 2 2 5 2" xfId="48169"/>
    <cellStyle name="40% - Ênfase6 9 2 2 6" xfId="27828"/>
    <cellStyle name="40% - Ênfase6 9 2 2 7" xfId="39918"/>
    <cellStyle name="40% - Ênfase6 9 2 2 8" xfId="3591"/>
    <cellStyle name="40% - Ênfase6 9 2 3" xfId="1018"/>
    <cellStyle name="40% - Ênfase6 9 2 3 2" xfId="5128"/>
    <cellStyle name="40% - Ênfase6 9 2 3 2 2" xfId="11187"/>
    <cellStyle name="40% - Ênfase6 9 2 3 2 2 2" xfId="23307"/>
    <cellStyle name="40% - Ênfase6 9 2 3 2 2 3" xfId="35396"/>
    <cellStyle name="40% - Ênfase6 9 2 3 2 2 4" xfId="51754"/>
    <cellStyle name="40% - Ênfase6 9 2 3 2 3" xfId="17247"/>
    <cellStyle name="40% - Ênfase6 9 2 3 2 4" xfId="29337"/>
    <cellStyle name="40% - Ênfase6 9 2 3 2 5" xfId="43477"/>
    <cellStyle name="40% - Ênfase6 9 2 3 3" xfId="7153"/>
    <cellStyle name="40% - Ênfase6 9 2 3 3 2" xfId="13212"/>
    <cellStyle name="40% - Ênfase6 9 2 3 3 2 2" xfId="25332"/>
    <cellStyle name="40% - Ênfase6 9 2 3 3 2 3" xfId="37421"/>
    <cellStyle name="40% - Ênfase6 9 2 3 3 2 4" xfId="53779"/>
    <cellStyle name="40% - Ênfase6 9 2 3 3 3" xfId="19272"/>
    <cellStyle name="40% - Ênfase6 9 2 3 3 4" xfId="31362"/>
    <cellStyle name="40% - Ênfase6 9 2 3 3 5" xfId="45502"/>
    <cellStyle name="40% - Ênfase6 9 2 3 4" xfId="9157"/>
    <cellStyle name="40% - Ênfase6 9 2 3 4 2" xfId="21277"/>
    <cellStyle name="40% - Ênfase6 9 2 3 4 2 2" xfId="49711"/>
    <cellStyle name="40% - Ênfase6 9 2 3 4 3" xfId="33366"/>
    <cellStyle name="40% - Ênfase6 9 2 3 4 4" xfId="41434"/>
    <cellStyle name="40% - Ênfase6 9 2 3 5" xfId="15217"/>
    <cellStyle name="40% - Ênfase6 9 2 3 5 2" xfId="47663"/>
    <cellStyle name="40% - Ênfase6 9 2 3 6" xfId="27332"/>
    <cellStyle name="40% - Ênfase6 9 2 3 7" xfId="39422"/>
    <cellStyle name="40% - Ênfase6 9 2 3 8" xfId="3083"/>
    <cellStyle name="40% - Ênfase6 9 2 4" xfId="2070"/>
    <cellStyle name="40% - Ênfase6 9 2 4 2" xfId="6161"/>
    <cellStyle name="40% - Ênfase6 9 2 4 2 2" xfId="12220"/>
    <cellStyle name="40% - Ênfase6 9 2 4 2 2 2" xfId="24340"/>
    <cellStyle name="40% - Ênfase6 9 2 4 2 2 3" xfId="36429"/>
    <cellStyle name="40% - Ênfase6 9 2 4 2 2 4" xfId="52787"/>
    <cellStyle name="40% - Ênfase6 9 2 4 2 3" xfId="18280"/>
    <cellStyle name="40% - Ênfase6 9 2 4 2 4" xfId="30370"/>
    <cellStyle name="40% - Ênfase6 9 2 4 2 5" xfId="44510"/>
    <cellStyle name="40% - Ênfase6 9 2 4 3" xfId="8161"/>
    <cellStyle name="40% - Ênfase6 9 2 4 3 2" xfId="14220"/>
    <cellStyle name="40% - Ênfase6 9 2 4 3 2 2" xfId="26340"/>
    <cellStyle name="40% - Ênfase6 9 2 4 3 2 3" xfId="38429"/>
    <cellStyle name="40% - Ênfase6 9 2 4 3 2 4" xfId="54787"/>
    <cellStyle name="40% - Ênfase6 9 2 4 3 3" xfId="20280"/>
    <cellStyle name="40% - Ênfase6 9 2 4 3 4" xfId="32370"/>
    <cellStyle name="40% - Ênfase6 9 2 4 3 5" xfId="46510"/>
    <cellStyle name="40% - Ênfase6 9 2 4 4" xfId="10190"/>
    <cellStyle name="40% - Ênfase6 9 2 4 4 2" xfId="22310"/>
    <cellStyle name="40% - Ênfase6 9 2 4 4 2 2" xfId="50754"/>
    <cellStyle name="40% - Ênfase6 9 2 4 4 3" xfId="34399"/>
    <cellStyle name="40% - Ênfase6 9 2 4 4 4" xfId="42477"/>
    <cellStyle name="40% - Ênfase6 9 2 4 5" xfId="16250"/>
    <cellStyle name="40% - Ênfase6 9 2 4 5 2" xfId="48705"/>
    <cellStyle name="40% - Ênfase6 9 2 4 6" xfId="28340"/>
    <cellStyle name="40% - Ênfase6 9 2 4 7" xfId="40430"/>
    <cellStyle name="40% - Ênfase6 9 2 4 8" xfId="4128"/>
    <cellStyle name="40% - Ênfase6 9 2 5" xfId="4626"/>
    <cellStyle name="40% - Ênfase6 9 2 5 2" xfId="10686"/>
    <cellStyle name="40% - Ênfase6 9 2 5 2 2" xfId="22806"/>
    <cellStyle name="40% - Ênfase6 9 2 5 2 3" xfId="34895"/>
    <cellStyle name="40% - Ênfase6 9 2 5 2 4" xfId="51252"/>
    <cellStyle name="40% - Ênfase6 9 2 5 3" xfId="16746"/>
    <cellStyle name="40% - Ênfase6 9 2 5 4" xfId="28836"/>
    <cellStyle name="40% - Ênfase6 9 2 5 5" xfId="42975"/>
    <cellStyle name="40% - Ênfase6 9 2 6" xfId="6655"/>
    <cellStyle name="40% - Ênfase6 9 2 6 2" xfId="12714"/>
    <cellStyle name="40% - Ênfase6 9 2 6 2 2" xfId="24834"/>
    <cellStyle name="40% - Ênfase6 9 2 6 2 3" xfId="36923"/>
    <cellStyle name="40% - Ênfase6 9 2 6 2 4" xfId="53281"/>
    <cellStyle name="40% - Ênfase6 9 2 6 3" xfId="18774"/>
    <cellStyle name="40% - Ênfase6 9 2 6 4" xfId="30864"/>
    <cellStyle name="40% - Ênfase6 9 2 6 5" xfId="45004"/>
    <cellStyle name="40% - Ênfase6 9 2 7" xfId="8656"/>
    <cellStyle name="40% - Ênfase6 9 2 7 2" xfId="20776"/>
    <cellStyle name="40% - Ênfase6 9 2 7 2 2" xfId="49205"/>
    <cellStyle name="40% - Ênfase6 9 2 7 3" xfId="32865"/>
    <cellStyle name="40% - Ênfase6 9 2 7 4" xfId="40928"/>
    <cellStyle name="40% - Ênfase6 9 2 8" xfId="14716"/>
    <cellStyle name="40% - Ênfase6 9 2 8 2" xfId="47158"/>
    <cellStyle name="40% - Ênfase6 9 2 9" xfId="26834"/>
    <cellStyle name="40% - Ênfase6 9 3" xfId="1528"/>
    <cellStyle name="40% - Ênfase6 9 3 2" xfId="5625"/>
    <cellStyle name="40% - Ênfase6 9 3 2 2" xfId="11684"/>
    <cellStyle name="40% - Ênfase6 9 3 2 2 2" xfId="23804"/>
    <cellStyle name="40% - Ênfase6 9 3 2 2 3" xfId="35893"/>
    <cellStyle name="40% - Ênfase6 9 3 2 2 4" xfId="52251"/>
    <cellStyle name="40% - Ênfase6 9 3 2 3" xfId="17744"/>
    <cellStyle name="40% - Ênfase6 9 3 2 4" xfId="29834"/>
    <cellStyle name="40% - Ênfase6 9 3 2 5" xfId="43974"/>
    <cellStyle name="40% - Ênfase6 9 3 3" xfId="7648"/>
    <cellStyle name="40% - Ênfase6 9 3 3 2" xfId="13707"/>
    <cellStyle name="40% - Ênfase6 9 3 3 2 2" xfId="25827"/>
    <cellStyle name="40% - Ênfase6 9 3 3 2 3" xfId="37916"/>
    <cellStyle name="40% - Ênfase6 9 3 3 2 4" xfId="54274"/>
    <cellStyle name="40% - Ênfase6 9 3 3 3" xfId="19767"/>
    <cellStyle name="40% - Ênfase6 9 3 3 4" xfId="31857"/>
    <cellStyle name="40% - Ênfase6 9 3 3 5" xfId="45997"/>
    <cellStyle name="40% - Ênfase6 9 3 4" xfId="9654"/>
    <cellStyle name="40% - Ênfase6 9 3 4 2" xfId="21774"/>
    <cellStyle name="40% - Ênfase6 9 3 4 2 2" xfId="50217"/>
    <cellStyle name="40% - Ênfase6 9 3 4 3" xfId="33863"/>
    <cellStyle name="40% - Ênfase6 9 3 4 4" xfId="41940"/>
    <cellStyle name="40% - Ênfase6 9 3 5" xfId="15714"/>
    <cellStyle name="40% - Ênfase6 9 3 5 2" xfId="48168"/>
    <cellStyle name="40% - Ênfase6 9 3 6" xfId="27827"/>
    <cellStyle name="40% - Ênfase6 9 3 7" xfId="39917"/>
    <cellStyle name="40% - Ênfase6 9 3 8" xfId="3590"/>
    <cellStyle name="40% - Ênfase6 9 4" xfId="1017"/>
    <cellStyle name="40% - Ênfase6 9 4 2" xfId="5127"/>
    <cellStyle name="40% - Ênfase6 9 4 2 2" xfId="11186"/>
    <cellStyle name="40% - Ênfase6 9 4 2 2 2" xfId="23306"/>
    <cellStyle name="40% - Ênfase6 9 4 2 2 3" xfId="35395"/>
    <cellStyle name="40% - Ênfase6 9 4 2 2 4" xfId="51753"/>
    <cellStyle name="40% - Ênfase6 9 4 2 3" xfId="17246"/>
    <cellStyle name="40% - Ênfase6 9 4 2 4" xfId="29336"/>
    <cellStyle name="40% - Ênfase6 9 4 2 5" xfId="43476"/>
    <cellStyle name="40% - Ênfase6 9 4 3" xfId="7152"/>
    <cellStyle name="40% - Ênfase6 9 4 3 2" xfId="13211"/>
    <cellStyle name="40% - Ênfase6 9 4 3 2 2" xfId="25331"/>
    <cellStyle name="40% - Ênfase6 9 4 3 2 3" xfId="37420"/>
    <cellStyle name="40% - Ênfase6 9 4 3 2 4" xfId="53778"/>
    <cellStyle name="40% - Ênfase6 9 4 3 3" xfId="19271"/>
    <cellStyle name="40% - Ênfase6 9 4 3 4" xfId="31361"/>
    <cellStyle name="40% - Ênfase6 9 4 3 5" xfId="45501"/>
    <cellStyle name="40% - Ênfase6 9 4 4" xfId="9156"/>
    <cellStyle name="40% - Ênfase6 9 4 4 2" xfId="21276"/>
    <cellStyle name="40% - Ênfase6 9 4 4 2 2" xfId="49710"/>
    <cellStyle name="40% - Ênfase6 9 4 4 3" xfId="33365"/>
    <cellStyle name="40% - Ênfase6 9 4 4 4" xfId="41433"/>
    <cellStyle name="40% - Ênfase6 9 4 5" xfId="15216"/>
    <cellStyle name="40% - Ênfase6 9 4 5 2" xfId="47662"/>
    <cellStyle name="40% - Ênfase6 9 4 6" xfId="27331"/>
    <cellStyle name="40% - Ênfase6 9 4 7" xfId="39421"/>
    <cellStyle name="40% - Ênfase6 9 4 8" xfId="3082"/>
    <cellStyle name="40% - Ênfase6 9 5" xfId="2069"/>
    <cellStyle name="40% - Ênfase6 9 5 2" xfId="6160"/>
    <cellStyle name="40% - Ênfase6 9 5 2 2" xfId="12219"/>
    <cellStyle name="40% - Ênfase6 9 5 2 2 2" xfId="24339"/>
    <cellStyle name="40% - Ênfase6 9 5 2 2 3" xfId="36428"/>
    <cellStyle name="40% - Ênfase6 9 5 2 2 4" xfId="52786"/>
    <cellStyle name="40% - Ênfase6 9 5 2 3" xfId="18279"/>
    <cellStyle name="40% - Ênfase6 9 5 2 4" xfId="30369"/>
    <cellStyle name="40% - Ênfase6 9 5 2 5" xfId="44509"/>
    <cellStyle name="40% - Ênfase6 9 5 3" xfId="8160"/>
    <cellStyle name="40% - Ênfase6 9 5 3 2" xfId="14219"/>
    <cellStyle name="40% - Ênfase6 9 5 3 2 2" xfId="26339"/>
    <cellStyle name="40% - Ênfase6 9 5 3 2 3" xfId="38428"/>
    <cellStyle name="40% - Ênfase6 9 5 3 2 4" xfId="54786"/>
    <cellStyle name="40% - Ênfase6 9 5 3 3" xfId="20279"/>
    <cellStyle name="40% - Ênfase6 9 5 3 4" xfId="32369"/>
    <cellStyle name="40% - Ênfase6 9 5 3 5" xfId="46509"/>
    <cellStyle name="40% - Ênfase6 9 5 4" xfId="10189"/>
    <cellStyle name="40% - Ênfase6 9 5 4 2" xfId="22309"/>
    <cellStyle name="40% - Ênfase6 9 5 4 2 2" xfId="50753"/>
    <cellStyle name="40% - Ênfase6 9 5 4 3" xfId="34398"/>
    <cellStyle name="40% - Ênfase6 9 5 4 4" xfId="42476"/>
    <cellStyle name="40% - Ênfase6 9 5 5" xfId="16249"/>
    <cellStyle name="40% - Ênfase6 9 5 5 2" xfId="48704"/>
    <cellStyle name="40% - Ênfase6 9 5 6" xfId="28339"/>
    <cellStyle name="40% - Ênfase6 9 5 7" xfId="40429"/>
    <cellStyle name="40% - Ênfase6 9 5 8" xfId="4127"/>
    <cellStyle name="40% - Ênfase6 9 6" xfId="4625"/>
    <cellStyle name="40% - Ênfase6 9 6 2" xfId="10685"/>
    <cellStyle name="40% - Ênfase6 9 6 2 2" xfId="22805"/>
    <cellStyle name="40% - Ênfase6 9 6 2 3" xfId="34894"/>
    <cellStyle name="40% - Ênfase6 9 6 2 4" xfId="51251"/>
    <cellStyle name="40% - Ênfase6 9 6 3" xfId="16745"/>
    <cellStyle name="40% - Ênfase6 9 6 4" xfId="28835"/>
    <cellStyle name="40% - Ênfase6 9 6 5" xfId="42974"/>
    <cellStyle name="40% - Ênfase6 9 7" xfId="6654"/>
    <cellStyle name="40% - Ênfase6 9 7 2" xfId="12713"/>
    <cellStyle name="40% - Ênfase6 9 7 2 2" xfId="24833"/>
    <cellStyle name="40% - Ênfase6 9 7 2 3" xfId="36922"/>
    <cellStyle name="40% - Ênfase6 9 7 2 4" xfId="53280"/>
    <cellStyle name="40% - Ênfase6 9 7 3" xfId="18773"/>
    <cellStyle name="40% - Ênfase6 9 7 4" xfId="30863"/>
    <cellStyle name="40% - Ênfase6 9 7 5" xfId="45003"/>
    <cellStyle name="40% - Ênfase6 9 8" xfId="8655"/>
    <cellStyle name="40% - Ênfase6 9 8 2" xfId="20775"/>
    <cellStyle name="40% - Ênfase6 9 8 2 2" xfId="49204"/>
    <cellStyle name="40% - Ênfase6 9 8 3" xfId="32864"/>
    <cellStyle name="40% - Ênfase6 9 8 4" xfId="40927"/>
    <cellStyle name="40% - Ênfase6 9 9" xfId="14715"/>
    <cellStyle name="40% - Ênfase6 9 9 2" xfId="47157"/>
    <cellStyle name="60% - Ênfase1 2" xfId="24"/>
    <cellStyle name="60% - Ênfase1 3" xfId="14"/>
    <cellStyle name="60% - Ênfase2 2" xfId="216"/>
    <cellStyle name="60% - Ênfase2 3" xfId="219"/>
    <cellStyle name="60% - Ênfase3 2" xfId="348"/>
    <cellStyle name="60% - Ênfase3 3" xfId="352"/>
    <cellStyle name="60% - Ênfase4 2" xfId="377"/>
    <cellStyle name="60% - Ênfase4 3" xfId="380"/>
    <cellStyle name="60% - Ênfase5 2" xfId="397"/>
    <cellStyle name="60% - Ênfase5 3" xfId="401"/>
    <cellStyle name="60% - Ênfase6 2" xfId="424"/>
    <cellStyle name="60% - Ênfase6 3" xfId="96"/>
    <cellStyle name="Bom 2" xfId="337"/>
    <cellStyle name="Bom 3" xfId="461"/>
    <cellStyle name="Cálculo 2" xfId="6"/>
    <cellStyle name="Cálculo 3" xfId="329"/>
    <cellStyle name="Cálculo 3 10" xfId="2464"/>
    <cellStyle name="Cálculo 3 2" xfId="1416"/>
    <cellStyle name="Cálculo 3 2 2" xfId="5513"/>
    <cellStyle name="Cálculo 3 2 2 2" xfId="11572"/>
    <cellStyle name="Cálculo 3 2 2 2 2" xfId="23692"/>
    <cellStyle name="Cálculo 3 2 2 2 2 2" xfId="54945"/>
    <cellStyle name="Cálculo 3 2 2 2 3" xfId="35781"/>
    <cellStyle name="Cálculo 3 2 2 2 3 2" xfId="55155"/>
    <cellStyle name="Cálculo 3 2 2 2 4" xfId="46668"/>
    <cellStyle name="Cálculo 3 2 2 3" xfId="17632"/>
    <cellStyle name="Cálculo 3 2 2 3 2" xfId="54941"/>
    <cellStyle name="Cálculo 3 2 2 3 3" xfId="55152"/>
    <cellStyle name="Cálculo 3 2 2 3 4" xfId="46664"/>
    <cellStyle name="Cálculo 3 2 2 4" xfId="29722"/>
    <cellStyle name="Cálculo 3 2 2 4 2" xfId="54933"/>
    <cellStyle name="Cálculo 3 2 2 4 3" xfId="55145"/>
    <cellStyle name="Cálculo 3 2 2 4 4" xfId="46656"/>
    <cellStyle name="Cálculo 3 2 2 5" xfId="46598"/>
    <cellStyle name="Cálculo 3 2 2 5 2" xfId="54875"/>
    <cellStyle name="Cálculo 3 2 2 5 3" xfId="55090"/>
    <cellStyle name="Cálculo 3 2 2 6" xfId="46616"/>
    <cellStyle name="Cálculo 3 2 2 6 2" xfId="54893"/>
    <cellStyle name="Cálculo 3 2 2 6 3" xfId="55107"/>
    <cellStyle name="Cálculo 3 2 2 7" xfId="52139"/>
    <cellStyle name="Cálculo 3 2 2 8" xfId="55060"/>
    <cellStyle name="Cálculo 3 2 2 9" xfId="43862"/>
    <cellStyle name="Cálculo 3 2 3" xfId="9542"/>
    <cellStyle name="Cálculo 3 2 3 2" xfId="21662"/>
    <cellStyle name="Cálculo 3 2 3 2 2" xfId="50105"/>
    <cellStyle name="Cálculo 3 2 3 3" xfId="33751"/>
    <cellStyle name="Cálculo 3 2 3 3 2" xfId="55030"/>
    <cellStyle name="Cálculo 3 2 3 4" xfId="41828"/>
    <cellStyle name="Cálculo 3 2 4" xfId="15602"/>
    <cellStyle name="Cálculo 3 2 4 2" xfId="48056"/>
    <cellStyle name="Cálculo 3 2 5" xfId="3478"/>
    <cellStyle name="Cálculo 3 3" xfId="1630"/>
    <cellStyle name="Cálculo 3 3 2" xfId="5722"/>
    <cellStyle name="Cálculo 3 3 2 2" xfId="11781"/>
    <cellStyle name="Cálculo 3 3 2 2 2" xfId="23901"/>
    <cellStyle name="Cálculo 3 3 2 2 2 2" xfId="54957"/>
    <cellStyle name="Cálculo 3 3 2 2 3" xfId="35990"/>
    <cellStyle name="Cálculo 3 3 2 2 3 2" xfId="55167"/>
    <cellStyle name="Cálculo 3 3 2 2 4" xfId="46680"/>
    <cellStyle name="Cálculo 3 3 2 3" xfId="17841"/>
    <cellStyle name="Cálculo 3 3 2 3 2" xfId="54986"/>
    <cellStyle name="Cálculo 3 3 2 3 3" xfId="55196"/>
    <cellStyle name="Cálculo 3 3 2 3 4" xfId="46709"/>
    <cellStyle name="Cálculo 3 3 2 4" xfId="29931"/>
    <cellStyle name="Cálculo 3 3 2 4 2" xfId="54977"/>
    <cellStyle name="Cálculo 3 3 2 4 3" xfId="55187"/>
    <cellStyle name="Cálculo 3 3 2 4 4" xfId="46700"/>
    <cellStyle name="Cálculo 3 3 2 5" xfId="46637"/>
    <cellStyle name="Cálculo 3 3 2 5 2" xfId="54914"/>
    <cellStyle name="Cálculo 3 3 2 5 3" xfId="55127"/>
    <cellStyle name="Cálculo 3 3 2 6" xfId="46663"/>
    <cellStyle name="Cálculo 3 3 2 6 2" xfId="54940"/>
    <cellStyle name="Cálculo 3 3 2 6 3" xfId="55151"/>
    <cellStyle name="Cálculo 3 3 2 7" xfId="52348"/>
    <cellStyle name="Cálculo 3 3 2 8" xfId="55069"/>
    <cellStyle name="Cálculo 3 3 2 9" xfId="44071"/>
    <cellStyle name="Cálculo 3 3 3" xfId="9751"/>
    <cellStyle name="Cálculo 3 3 3 2" xfId="21871"/>
    <cellStyle name="Cálculo 3 3 3 2 2" xfId="50314"/>
    <cellStyle name="Cálculo 3 3 3 3" xfId="33960"/>
    <cellStyle name="Cálculo 3 3 3 3 2" xfId="55039"/>
    <cellStyle name="Cálculo 3 3 3 4" xfId="42037"/>
    <cellStyle name="Cálculo 3 3 4" xfId="15811"/>
    <cellStyle name="Cálculo 3 3 4 2" xfId="48265"/>
    <cellStyle name="Cálculo 3 3 5" xfId="3688"/>
    <cellStyle name="Cálculo 3 4" xfId="1631"/>
    <cellStyle name="Cálculo 3 4 2" xfId="5723"/>
    <cellStyle name="Cálculo 3 4 2 2" xfId="11782"/>
    <cellStyle name="Cálculo 3 4 2 2 2" xfId="23902"/>
    <cellStyle name="Cálculo 3 4 2 2 2 2" xfId="54958"/>
    <cellStyle name="Cálculo 3 4 2 2 3" xfId="35991"/>
    <cellStyle name="Cálculo 3 4 2 2 3 2" xfId="55168"/>
    <cellStyle name="Cálculo 3 4 2 2 4" xfId="46681"/>
    <cellStyle name="Cálculo 3 4 2 3" xfId="17842"/>
    <cellStyle name="Cálculo 3 4 2 3 2" xfId="54920"/>
    <cellStyle name="Cálculo 3 4 2 3 3" xfId="55132"/>
    <cellStyle name="Cálculo 3 4 2 3 4" xfId="46643"/>
    <cellStyle name="Cálculo 3 4 2 4" xfId="29932"/>
    <cellStyle name="Cálculo 3 4 2 4 2" xfId="54885"/>
    <cellStyle name="Cálculo 3 4 2 4 3" xfId="55099"/>
    <cellStyle name="Cálculo 3 4 2 4 4" xfId="46608"/>
    <cellStyle name="Cálculo 3 4 2 5" xfId="46614"/>
    <cellStyle name="Cálculo 3 4 2 5 2" xfId="54891"/>
    <cellStyle name="Cálculo 3 4 2 5 3" xfId="55105"/>
    <cellStyle name="Cálculo 3 4 2 6" xfId="46619"/>
    <cellStyle name="Cálculo 3 4 2 6 2" xfId="54896"/>
    <cellStyle name="Cálculo 3 4 2 6 3" xfId="55110"/>
    <cellStyle name="Cálculo 3 4 2 7" xfId="52349"/>
    <cellStyle name="Cálculo 3 4 2 8" xfId="55070"/>
    <cellStyle name="Cálculo 3 4 2 9" xfId="44072"/>
    <cellStyle name="Cálculo 3 4 3" xfId="9752"/>
    <cellStyle name="Cálculo 3 4 3 2" xfId="21872"/>
    <cellStyle name="Cálculo 3 4 3 2 2" xfId="50315"/>
    <cellStyle name="Cálculo 3 4 3 3" xfId="33961"/>
    <cellStyle name="Cálculo 3 4 3 3 2" xfId="55040"/>
    <cellStyle name="Cálculo 3 4 3 4" xfId="42038"/>
    <cellStyle name="Cálculo 3 4 4" xfId="15812"/>
    <cellStyle name="Cálculo 3 4 4 2" xfId="48266"/>
    <cellStyle name="Cálculo 3 4 5" xfId="3689"/>
    <cellStyle name="Cálculo 3 5" xfId="1642"/>
    <cellStyle name="Cálculo 3 5 2" xfId="5734"/>
    <cellStyle name="Cálculo 3 5 2 2" xfId="11793"/>
    <cellStyle name="Cálculo 3 5 2 2 2" xfId="23913"/>
    <cellStyle name="Cálculo 3 5 2 2 2 2" xfId="54967"/>
    <cellStyle name="Cálculo 3 5 2 2 3" xfId="36002"/>
    <cellStyle name="Cálculo 3 5 2 2 3 2" xfId="55177"/>
    <cellStyle name="Cálculo 3 5 2 2 4" xfId="46690"/>
    <cellStyle name="Cálculo 3 5 2 3" xfId="17853"/>
    <cellStyle name="Cálculo 3 5 2 3 2" xfId="54921"/>
    <cellStyle name="Cálculo 3 5 2 3 3" xfId="55133"/>
    <cellStyle name="Cálculo 3 5 2 3 4" xfId="46644"/>
    <cellStyle name="Cálculo 3 5 2 4" xfId="29943"/>
    <cellStyle name="Cálculo 3 5 2 4 2" xfId="55005"/>
    <cellStyle name="Cálculo 3 5 2 4 3" xfId="55215"/>
    <cellStyle name="Cálculo 3 5 2 4 4" xfId="46728"/>
    <cellStyle name="Cálculo 3 5 2 5" xfId="46726"/>
    <cellStyle name="Cálculo 3 5 2 5 2" xfId="55003"/>
    <cellStyle name="Cálculo 3 5 2 5 3" xfId="55213"/>
    <cellStyle name="Cálculo 3 5 2 6" xfId="46629"/>
    <cellStyle name="Cálculo 3 5 2 6 2" xfId="54906"/>
    <cellStyle name="Cálculo 3 5 2 6 3" xfId="55119"/>
    <cellStyle name="Cálculo 3 5 2 7" xfId="52360"/>
    <cellStyle name="Cálculo 3 5 2 8" xfId="55079"/>
    <cellStyle name="Cálculo 3 5 2 9" xfId="44083"/>
    <cellStyle name="Cálculo 3 5 3" xfId="9763"/>
    <cellStyle name="Cálculo 3 5 3 2" xfId="21883"/>
    <cellStyle name="Cálculo 3 5 3 2 2" xfId="50326"/>
    <cellStyle name="Cálculo 3 5 3 3" xfId="33972"/>
    <cellStyle name="Cálculo 3 5 3 3 2" xfId="55049"/>
    <cellStyle name="Cálculo 3 5 3 4" xfId="42049"/>
    <cellStyle name="Cálculo 3 5 4" xfId="15823"/>
    <cellStyle name="Cálculo 3 5 4 2" xfId="48277"/>
    <cellStyle name="Cálculo 3 5 5" xfId="3700"/>
    <cellStyle name="Cálculo 3 6" xfId="1643"/>
    <cellStyle name="Cálculo 3 6 2" xfId="5735"/>
    <cellStyle name="Cálculo 3 6 2 2" xfId="11794"/>
    <cellStyle name="Cálculo 3 6 2 2 2" xfId="23914"/>
    <cellStyle name="Cálculo 3 6 2 2 2 2" xfId="54968"/>
    <cellStyle name="Cálculo 3 6 2 2 3" xfId="36003"/>
    <cellStyle name="Cálculo 3 6 2 2 3 2" xfId="55178"/>
    <cellStyle name="Cálculo 3 6 2 2 4" xfId="46691"/>
    <cellStyle name="Cálculo 3 6 2 3" xfId="17854"/>
    <cellStyle name="Cálculo 3 6 2 3 2" xfId="55016"/>
    <cellStyle name="Cálculo 3 6 2 3 3" xfId="55226"/>
    <cellStyle name="Cálculo 3 6 2 3 4" xfId="46739"/>
    <cellStyle name="Cálculo 3 6 2 4" xfId="29944"/>
    <cellStyle name="Cálculo 3 6 2 4 2" xfId="54990"/>
    <cellStyle name="Cálculo 3 6 2 4 3" xfId="55200"/>
    <cellStyle name="Cálculo 3 6 2 4 4" xfId="46713"/>
    <cellStyle name="Cálculo 3 6 2 5" xfId="46617"/>
    <cellStyle name="Cálculo 3 6 2 5 2" xfId="54894"/>
    <cellStyle name="Cálculo 3 6 2 5 3" xfId="55108"/>
    <cellStyle name="Cálculo 3 6 2 6" xfId="46718"/>
    <cellStyle name="Cálculo 3 6 2 6 2" xfId="54995"/>
    <cellStyle name="Cálculo 3 6 2 6 3" xfId="55205"/>
    <cellStyle name="Cálculo 3 6 2 7" xfId="52361"/>
    <cellStyle name="Cálculo 3 6 2 8" xfId="55080"/>
    <cellStyle name="Cálculo 3 6 2 9" xfId="44084"/>
    <cellStyle name="Cálculo 3 6 3" xfId="9764"/>
    <cellStyle name="Cálculo 3 6 3 2" xfId="21884"/>
    <cellStyle name="Cálculo 3 6 3 2 2" xfId="50327"/>
    <cellStyle name="Cálculo 3 6 3 3" xfId="33973"/>
    <cellStyle name="Cálculo 3 6 3 3 2" xfId="55050"/>
    <cellStyle name="Cálculo 3 6 3 4" xfId="42050"/>
    <cellStyle name="Cálculo 3 6 4" xfId="15824"/>
    <cellStyle name="Cálculo 3 6 4 2" xfId="48278"/>
    <cellStyle name="Cálculo 3 6 5" xfId="3701"/>
    <cellStyle name="Cálculo 3 7" xfId="4513"/>
    <cellStyle name="Cálculo 3 7 2" xfId="10573"/>
    <cellStyle name="Cálculo 3 7 2 2" xfId="22693"/>
    <cellStyle name="Cálculo 3 7 2 2 2" xfId="54919"/>
    <cellStyle name="Cálculo 3 7 2 3" xfId="34782"/>
    <cellStyle name="Cálculo 3 7 2 3 2" xfId="55131"/>
    <cellStyle name="Cálculo 3 7 2 4" xfId="46642"/>
    <cellStyle name="Cálculo 3 7 3" xfId="16633"/>
    <cellStyle name="Cálculo 3 7 3 2" xfId="54937"/>
    <cellStyle name="Cálculo 3 7 3 3" xfId="55149"/>
    <cellStyle name="Cálculo 3 7 3 4" xfId="46660"/>
    <cellStyle name="Cálculo 3 7 4" xfId="28723"/>
    <cellStyle name="Cálculo 3 7 4 2" xfId="54923"/>
    <cellStyle name="Cálculo 3 7 4 3" xfId="55135"/>
    <cellStyle name="Cálculo 3 7 4 4" xfId="46646"/>
    <cellStyle name="Cálculo 3 7 5" xfId="46621"/>
    <cellStyle name="Cálculo 3 7 5 2" xfId="54898"/>
    <cellStyle name="Cálculo 3 7 5 3" xfId="55112"/>
    <cellStyle name="Cálculo 3 7 6" xfId="46714"/>
    <cellStyle name="Cálculo 3 7 6 2" xfId="54991"/>
    <cellStyle name="Cálculo 3 7 6 3" xfId="55201"/>
    <cellStyle name="Cálculo 3 7 7" xfId="51139"/>
    <cellStyle name="Cálculo 3 7 8" xfId="55055"/>
    <cellStyle name="Cálculo 3 7 9" xfId="42862"/>
    <cellStyle name="Cálculo 3 8" xfId="8543"/>
    <cellStyle name="Cálculo 3 8 2" xfId="20663"/>
    <cellStyle name="Cálculo 3 8 2 2" xfId="49091"/>
    <cellStyle name="Cálculo 3 8 3" xfId="32752"/>
    <cellStyle name="Cálculo 3 8 3 2" xfId="55022"/>
    <cellStyle name="Cálculo 3 8 4" xfId="40814"/>
    <cellStyle name="Cálculo 3 9" xfId="14603"/>
    <cellStyle name="Cálculo 3 9 2" xfId="47045"/>
    <cellStyle name="Célula de Verificação 2" xfId="15"/>
    <cellStyle name="Célula de Verificação 3" xfId="462"/>
    <cellStyle name="Célula Vinculada 2" xfId="464"/>
    <cellStyle name="Célula Vinculada 3" xfId="466"/>
    <cellStyle name="Ênfase1 2" xfId="406"/>
    <cellStyle name="Ênfase1 3" xfId="411"/>
    <cellStyle name="Ênfase2 2" xfId="467"/>
    <cellStyle name="Ênfase2 3" xfId="468"/>
    <cellStyle name="Ênfase3 2" xfId="470"/>
    <cellStyle name="Ênfase3 3" xfId="1"/>
    <cellStyle name="Ênfase4 2" xfId="471"/>
    <cellStyle name="Ênfase4 3" xfId="472"/>
    <cellStyle name="Ênfase5 2" xfId="473"/>
    <cellStyle name="Ênfase5 3" xfId="474"/>
    <cellStyle name="Ênfase6 2" xfId="432"/>
    <cellStyle name="Ênfase6 3" xfId="434"/>
    <cellStyle name="Entrada 2" xfId="475"/>
    <cellStyle name="Entrada 3" xfId="476"/>
    <cellStyle name="Entrada 3 10" xfId="2579"/>
    <cellStyle name="Entrada 3 2" xfId="1531"/>
    <cellStyle name="Entrada 3 2 2" xfId="5628"/>
    <cellStyle name="Entrada 3 2 2 2" xfId="11687"/>
    <cellStyle name="Entrada 3 2 2 2 2" xfId="23807"/>
    <cellStyle name="Entrada 3 2 2 2 2 2" xfId="54948"/>
    <cellStyle name="Entrada 3 2 2 2 3" xfId="35896"/>
    <cellStyle name="Entrada 3 2 2 2 3 2" xfId="55158"/>
    <cellStyle name="Entrada 3 2 2 2 4" xfId="46671"/>
    <cellStyle name="Entrada 3 2 2 3" xfId="17747"/>
    <cellStyle name="Entrada 3 2 2 3 2" xfId="55017"/>
    <cellStyle name="Entrada 3 2 2 3 3" xfId="55227"/>
    <cellStyle name="Entrada 3 2 2 3 4" xfId="46740"/>
    <cellStyle name="Entrada 3 2 2 4" xfId="29837"/>
    <cellStyle name="Entrada 3 2 2 4 2" xfId="49715"/>
    <cellStyle name="Entrada 3 2 2 4 3" xfId="55029"/>
    <cellStyle name="Entrada 3 2 2 4 4" xfId="41438"/>
    <cellStyle name="Entrada 3 2 2 5" xfId="46626"/>
    <cellStyle name="Entrada 3 2 2 5 2" xfId="54903"/>
    <cellStyle name="Entrada 3 2 2 5 3" xfId="55116"/>
    <cellStyle name="Entrada 3 2 2 6" xfId="46606"/>
    <cellStyle name="Entrada 3 2 2 6 2" xfId="54883"/>
    <cellStyle name="Entrada 3 2 2 6 3" xfId="55097"/>
    <cellStyle name="Entrada 3 2 2 7" xfId="52254"/>
    <cellStyle name="Entrada 3 2 2 8" xfId="55062"/>
    <cellStyle name="Entrada 3 2 2 9" xfId="43977"/>
    <cellStyle name="Entrada 3 2 3" xfId="9657"/>
    <cellStyle name="Entrada 3 2 3 2" xfId="21777"/>
    <cellStyle name="Entrada 3 2 3 2 2" xfId="50220"/>
    <cellStyle name="Entrada 3 2 3 3" xfId="33866"/>
    <cellStyle name="Entrada 3 2 3 3 2" xfId="55032"/>
    <cellStyle name="Entrada 3 2 3 4" xfId="41943"/>
    <cellStyle name="Entrada 3 2 4" xfId="15717"/>
    <cellStyle name="Entrada 3 2 4 2" xfId="48171"/>
    <cellStyle name="Entrada 3 2 5" xfId="3593"/>
    <cellStyle name="Entrada 3 3" xfId="1635"/>
    <cellStyle name="Entrada 3 3 2" xfId="5727"/>
    <cellStyle name="Entrada 3 3 2 2" xfId="11786"/>
    <cellStyle name="Entrada 3 3 2 2 2" xfId="23906"/>
    <cellStyle name="Entrada 3 3 2 2 2 2" xfId="54961"/>
    <cellStyle name="Entrada 3 3 2 2 3" xfId="35995"/>
    <cellStyle name="Entrada 3 3 2 2 3 2" xfId="55171"/>
    <cellStyle name="Entrada 3 3 2 2 4" xfId="46684"/>
    <cellStyle name="Entrada 3 3 2 3" xfId="17846"/>
    <cellStyle name="Entrada 3 3 2 3 2" xfId="54998"/>
    <cellStyle name="Entrada 3 3 2 3 3" xfId="55208"/>
    <cellStyle name="Entrada 3 3 2 3 4" xfId="46721"/>
    <cellStyle name="Entrada 3 3 2 4" xfId="29936"/>
    <cellStyle name="Entrada 3 3 2 4 2" xfId="54887"/>
    <cellStyle name="Entrada 3 3 2 4 3" xfId="55101"/>
    <cellStyle name="Entrada 3 3 2 4 4" xfId="46610"/>
    <cellStyle name="Entrada 3 3 2 5" xfId="46596"/>
    <cellStyle name="Entrada 3 3 2 5 2" xfId="54873"/>
    <cellStyle name="Entrada 3 3 2 5 3" xfId="55088"/>
    <cellStyle name="Entrada 3 3 2 6" xfId="46719"/>
    <cellStyle name="Entrada 3 3 2 6 2" xfId="54996"/>
    <cellStyle name="Entrada 3 3 2 6 3" xfId="55206"/>
    <cellStyle name="Entrada 3 3 2 7" xfId="52353"/>
    <cellStyle name="Entrada 3 3 2 8" xfId="55073"/>
    <cellStyle name="Entrada 3 3 2 9" xfId="44076"/>
    <cellStyle name="Entrada 3 3 3" xfId="9756"/>
    <cellStyle name="Entrada 3 3 3 2" xfId="21876"/>
    <cellStyle name="Entrada 3 3 3 2 2" xfId="50319"/>
    <cellStyle name="Entrada 3 3 3 3" xfId="33965"/>
    <cellStyle name="Entrada 3 3 3 3 2" xfId="55043"/>
    <cellStyle name="Entrada 3 3 3 4" xfId="42042"/>
    <cellStyle name="Entrada 3 3 4" xfId="15816"/>
    <cellStyle name="Entrada 3 3 4 2" xfId="48270"/>
    <cellStyle name="Entrada 3 3 5" xfId="3693"/>
    <cellStyle name="Entrada 3 4" xfId="1628"/>
    <cellStyle name="Entrada 3 4 2" xfId="5720"/>
    <cellStyle name="Entrada 3 4 2 2" xfId="11779"/>
    <cellStyle name="Entrada 3 4 2 2 2" xfId="23899"/>
    <cellStyle name="Entrada 3 4 2 2 2 2" xfId="54955"/>
    <cellStyle name="Entrada 3 4 2 2 3" xfId="35988"/>
    <cellStyle name="Entrada 3 4 2 2 3 2" xfId="55165"/>
    <cellStyle name="Entrada 3 4 2 2 4" xfId="46678"/>
    <cellStyle name="Entrada 3 4 2 3" xfId="17839"/>
    <cellStyle name="Entrada 3 4 2 3 2" xfId="48828"/>
    <cellStyle name="Entrada 3 4 2 3 3" xfId="55021"/>
    <cellStyle name="Entrada 3 4 2 3 4" xfId="40551"/>
    <cellStyle name="Entrada 3 4 2 4" xfId="29929"/>
    <cellStyle name="Entrada 3 4 2 4 2" xfId="54952"/>
    <cellStyle name="Entrada 3 4 2 4 3" xfId="55162"/>
    <cellStyle name="Entrada 3 4 2 4 4" xfId="46675"/>
    <cellStyle name="Entrada 3 4 2 5" xfId="46630"/>
    <cellStyle name="Entrada 3 4 2 5 2" xfId="54907"/>
    <cellStyle name="Entrada 3 4 2 5 3" xfId="55120"/>
    <cellStyle name="Entrada 3 4 2 6" xfId="40821"/>
    <cellStyle name="Entrada 3 4 2 6 2" xfId="49098"/>
    <cellStyle name="Entrada 3 4 2 6 3" xfId="55023"/>
    <cellStyle name="Entrada 3 4 2 7" xfId="52346"/>
    <cellStyle name="Entrada 3 4 2 8" xfId="55067"/>
    <cellStyle name="Entrada 3 4 2 9" xfId="44069"/>
    <cellStyle name="Entrada 3 4 3" xfId="9749"/>
    <cellStyle name="Entrada 3 4 3 2" xfId="21869"/>
    <cellStyle name="Entrada 3 4 3 2 2" xfId="50312"/>
    <cellStyle name="Entrada 3 4 3 3" xfId="33958"/>
    <cellStyle name="Entrada 3 4 3 3 2" xfId="55037"/>
    <cellStyle name="Entrada 3 4 3 4" xfId="42035"/>
    <cellStyle name="Entrada 3 4 4" xfId="15809"/>
    <cellStyle name="Entrada 3 4 4 2" xfId="48263"/>
    <cellStyle name="Entrada 3 4 5" xfId="3686"/>
    <cellStyle name="Entrada 3 5" xfId="1645"/>
    <cellStyle name="Entrada 3 5 2" xfId="5737"/>
    <cellStyle name="Entrada 3 5 2 2" xfId="11796"/>
    <cellStyle name="Entrada 3 5 2 2 2" xfId="23916"/>
    <cellStyle name="Entrada 3 5 2 2 2 2" xfId="54970"/>
    <cellStyle name="Entrada 3 5 2 2 3" xfId="36005"/>
    <cellStyle name="Entrada 3 5 2 2 3 2" xfId="55180"/>
    <cellStyle name="Entrada 3 5 2 2 4" xfId="46693"/>
    <cellStyle name="Entrada 3 5 2 3" xfId="17856"/>
    <cellStyle name="Entrada 3 5 2 3 2" xfId="54910"/>
    <cellStyle name="Entrada 3 5 2 3 3" xfId="55123"/>
    <cellStyle name="Entrada 3 5 2 3 4" xfId="46633"/>
    <cellStyle name="Entrada 3 5 2 4" xfId="29946"/>
    <cellStyle name="Entrada 3 5 2 4 2" xfId="55019"/>
    <cellStyle name="Entrada 3 5 2 4 3" xfId="55229"/>
    <cellStyle name="Entrada 3 5 2 4 4" xfId="46742"/>
    <cellStyle name="Entrada 3 5 2 5" xfId="46716"/>
    <cellStyle name="Entrada 3 5 2 5 2" xfId="54993"/>
    <cellStyle name="Entrada 3 5 2 5 3" xfId="55203"/>
    <cellStyle name="Entrada 3 5 2 6" xfId="46669"/>
    <cellStyle name="Entrada 3 5 2 6 2" xfId="54946"/>
    <cellStyle name="Entrada 3 5 2 6 3" xfId="55156"/>
    <cellStyle name="Entrada 3 5 2 7" xfId="52363"/>
    <cellStyle name="Entrada 3 5 2 8" xfId="55082"/>
    <cellStyle name="Entrada 3 5 2 9" xfId="44086"/>
    <cellStyle name="Entrada 3 5 3" xfId="9766"/>
    <cellStyle name="Entrada 3 5 3 2" xfId="21886"/>
    <cellStyle name="Entrada 3 5 3 2 2" xfId="50329"/>
    <cellStyle name="Entrada 3 5 3 3" xfId="33975"/>
    <cellStyle name="Entrada 3 5 3 3 2" xfId="55052"/>
    <cellStyle name="Entrada 3 5 3 4" xfId="42052"/>
    <cellStyle name="Entrada 3 5 4" xfId="15826"/>
    <cellStyle name="Entrada 3 5 4 2" xfId="48280"/>
    <cellStyle name="Entrada 3 5 5" xfId="3703"/>
    <cellStyle name="Entrada 3 6" xfId="1640"/>
    <cellStyle name="Entrada 3 6 2" xfId="5732"/>
    <cellStyle name="Entrada 3 6 2 2" xfId="11791"/>
    <cellStyle name="Entrada 3 6 2 2 2" xfId="23911"/>
    <cellStyle name="Entrada 3 6 2 2 2 2" xfId="54965"/>
    <cellStyle name="Entrada 3 6 2 2 3" xfId="36000"/>
    <cellStyle name="Entrada 3 6 2 2 3 2" xfId="55175"/>
    <cellStyle name="Entrada 3 6 2 2 4" xfId="46688"/>
    <cellStyle name="Entrada 3 6 2 3" xfId="17851"/>
    <cellStyle name="Entrada 3 6 2 3 2" xfId="54901"/>
    <cellStyle name="Entrada 3 6 2 3 3" xfId="55115"/>
    <cellStyle name="Entrada 3 6 2 3 4" xfId="46624"/>
    <cellStyle name="Entrada 3 6 2 4" xfId="29941"/>
    <cellStyle name="Entrada 3 6 2 4 2" xfId="55007"/>
    <cellStyle name="Entrada 3 6 2 4 3" xfId="55217"/>
    <cellStyle name="Entrada 3 6 2 4 4" xfId="46730"/>
    <cellStyle name="Entrada 3 6 2 5" xfId="40995"/>
    <cellStyle name="Entrada 3 6 2 5 2" xfId="49272"/>
    <cellStyle name="Entrada 3 6 2 5 3" xfId="55027"/>
    <cellStyle name="Entrada 3 6 2 6" xfId="46697"/>
    <cellStyle name="Entrada 3 6 2 6 2" xfId="54974"/>
    <cellStyle name="Entrada 3 6 2 6 3" xfId="55184"/>
    <cellStyle name="Entrada 3 6 2 7" xfId="52358"/>
    <cellStyle name="Entrada 3 6 2 8" xfId="55077"/>
    <cellStyle name="Entrada 3 6 2 9" xfId="44081"/>
    <cellStyle name="Entrada 3 6 3" xfId="9761"/>
    <cellStyle name="Entrada 3 6 3 2" xfId="21881"/>
    <cellStyle name="Entrada 3 6 3 2 2" xfId="50324"/>
    <cellStyle name="Entrada 3 6 3 3" xfId="33970"/>
    <cellStyle name="Entrada 3 6 3 3 2" xfId="55047"/>
    <cellStyle name="Entrada 3 6 3 4" xfId="42047"/>
    <cellStyle name="Entrada 3 6 4" xfId="15821"/>
    <cellStyle name="Entrada 3 6 4 2" xfId="48275"/>
    <cellStyle name="Entrada 3 6 5" xfId="3698"/>
    <cellStyle name="Entrada 3 7" xfId="4628"/>
    <cellStyle name="Entrada 3 7 2" xfId="10688"/>
    <cellStyle name="Entrada 3 7 2 2" xfId="22808"/>
    <cellStyle name="Entrada 3 7 2 2 2" xfId="54926"/>
    <cellStyle name="Entrada 3 7 2 3" xfId="34897"/>
    <cellStyle name="Entrada 3 7 2 3 2" xfId="55138"/>
    <cellStyle name="Entrada 3 7 2 4" xfId="46649"/>
    <cellStyle name="Entrada 3 7 3" xfId="16748"/>
    <cellStyle name="Entrada 3 7 3 2" xfId="54924"/>
    <cellStyle name="Entrada 3 7 3 3" xfId="55136"/>
    <cellStyle name="Entrada 3 7 3 4" xfId="46647"/>
    <cellStyle name="Entrada 3 7 4" xfId="28838"/>
    <cellStyle name="Entrada 3 7 4 2" xfId="54880"/>
    <cellStyle name="Entrada 3 7 4 3" xfId="55094"/>
    <cellStyle name="Entrada 3 7 4 4" xfId="46603"/>
    <cellStyle name="Entrada 3 7 5" xfId="46732"/>
    <cellStyle name="Entrada 3 7 5 2" xfId="55009"/>
    <cellStyle name="Entrada 3 7 5 3" xfId="55219"/>
    <cellStyle name="Entrada 3 7 6" xfId="46635"/>
    <cellStyle name="Entrada 3 7 6 2" xfId="54912"/>
    <cellStyle name="Entrada 3 7 6 3" xfId="55125"/>
    <cellStyle name="Entrada 3 7 7" xfId="51254"/>
    <cellStyle name="Entrada 3 7 8" xfId="55057"/>
    <cellStyle name="Entrada 3 7 9" xfId="42977"/>
    <cellStyle name="Entrada 3 8" xfId="8658"/>
    <cellStyle name="Entrada 3 8 2" xfId="20778"/>
    <cellStyle name="Entrada 3 8 2 2" xfId="49207"/>
    <cellStyle name="Entrada 3 8 3" xfId="32867"/>
    <cellStyle name="Entrada 3 8 3 2" xfId="55025"/>
    <cellStyle name="Entrada 3 8 4" xfId="40930"/>
    <cellStyle name="Entrada 3 9" xfId="14718"/>
    <cellStyle name="Entrada 3 9 2" xfId="47160"/>
    <cellStyle name="Excel Built-in Normal" xfId="477"/>
    <cellStyle name="Excel_BuiltIn_Texto Explicativo 1" xfId="478"/>
    <cellStyle name="Hiperlink" xfId="13" builtinId="8"/>
    <cellStyle name="Incorreto 2" xfId="479"/>
    <cellStyle name="Incorreto 3" xfId="469"/>
    <cellStyle name="Moeda" xfId="10" builtinId="4"/>
    <cellStyle name="Moeda [0] 2" xfId="482"/>
    <cellStyle name="Moeda [0] 2 2" xfId="1534"/>
    <cellStyle name="Moeda [0] 2 2 2" xfId="3596"/>
    <cellStyle name="Moeda [0] 2 3" xfId="1022"/>
    <cellStyle name="Moeda [0] 2 3 2" xfId="3087"/>
    <cellStyle name="Moeda [0] 2 4" xfId="2582"/>
    <cellStyle name="Moeda 10" xfId="1621"/>
    <cellStyle name="Moeda 10 2" xfId="5713"/>
    <cellStyle name="Moeda 10 2 2" xfId="11772"/>
    <cellStyle name="Moeda 10 2 2 2" xfId="23892"/>
    <cellStyle name="Moeda 10 2 2 3" xfId="35981"/>
    <cellStyle name="Moeda 10 2 2 4" xfId="52339"/>
    <cellStyle name="Moeda 10 2 3" xfId="17832"/>
    <cellStyle name="Moeda 10 2 4" xfId="29922"/>
    <cellStyle name="Moeda 10 2 5" xfId="44062"/>
    <cellStyle name="Moeda 10 3" xfId="7733"/>
    <cellStyle name="Moeda 10 3 2" xfId="13792"/>
    <cellStyle name="Moeda 10 3 2 2" xfId="25912"/>
    <cellStyle name="Moeda 10 3 2 3" xfId="38001"/>
    <cellStyle name="Moeda 10 3 2 4" xfId="54359"/>
    <cellStyle name="Moeda 10 3 3" xfId="19852"/>
    <cellStyle name="Moeda 10 3 4" xfId="31942"/>
    <cellStyle name="Moeda 10 3 5" xfId="46082"/>
    <cellStyle name="Moeda 10 4" xfId="9742"/>
    <cellStyle name="Moeda 10 4 2" xfId="21862"/>
    <cellStyle name="Moeda 10 4 2 2" xfId="50305"/>
    <cellStyle name="Moeda 10 4 3" xfId="33951"/>
    <cellStyle name="Moeda 10 4 4" xfId="42028"/>
    <cellStyle name="Moeda 10 5" xfId="15802"/>
    <cellStyle name="Moeda 10 5 2" xfId="48256"/>
    <cellStyle name="Moeda 10 6" xfId="27912"/>
    <cellStyle name="Moeda 10 7" xfId="40002"/>
    <cellStyle name="Moeda 10 8" xfId="3679"/>
    <cellStyle name="Moeda 11" xfId="1622"/>
    <cellStyle name="Moeda 11 2" xfId="5714"/>
    <cellStyle name="Moeda 11 2 2" xfId="11773"/>
    <cellStyle name="Moeda 11 2 2 2" xfId="23893"/>
    <cellStyle name="Moeda 11 2 2 3" xfId="35982"/>
    <cellStyle name="Moeda 11 2 2 4" xfId="52340"/>
    <cellStyle name="Moeda 11 2 3" xfId="17833"/>
    <cellStyle name="Moeda 11 2 4" xfId="29923"/>
    <cellStyle name="Moeda 11 2 5" xfId="44063"/>
    <cellStyle name="Moeda 11 3" xfId="7734"/>
    <cellStyle name="Moeda 11 3 2" xfId="13793"/>
    <cellStyle name="Moeda 11 3 2 2" xfId="25913"/>
    <cellStyle name="Moeda 11 3 2 3" xfId="38002"/>
    <cellStyle name="Moeda 11 3 2 4" xfId="54360"/>
    <cellStyle name="Moeda 11 3 3" xfId="19853"/>
    <cellStyle name="Moeda 11 3 4" xfId="31943"/>
    <cellStyle name="Moeda 11 3 5" xfId="46083"/>
    <cellStyle name="Moeda 11 4" xfId="9743"/>
    <cellStyle name="Moeda 11 4 2" xfId="21863"/>
    <cellStyle name="Moeda 11 4 2 2" xfId="50306"/>
    <cellStyle name="Moeda 11 4 3" xfId="33952"/>
    <cellStyle name="Moeda 11 4 4" xfId="42029"/>
    <cellStyle name="Moeda 11 5" xfId="15803"/>
    <cellStyle name="Moeda 11 5 2" xfId="48257"/>
    <cellStyle name="Moeda 11 6" xfId="27913"/>
    <cellStyle name="Moeda 11 7" xfId="40003"/>
    <cellStyle name="Moeda 11 8" xfId="3680"/>
    <cellStyle name="Moeda 12" xfId="1623"/>
    <cellStyle name="Moeda 12 2" xfId="5715"/>
    <cellStyle name="Moeda 12 2 2" xfId="11774"/>
    <cellStyle name="Moeda 12 2 2 2" xfId="23894"/>
    <cellStyle name="Moeda 12 2 2 3" xfId="35983"/>
    <cellStyle name="Moeda 12 2 2 4" xfId="52341"/>
    <cellStyle name="Moeda 12 2 3" xfId="17834"/>
    <cellStyle name="Moeda 12 2 4" xfId="29924"/>
    <cellStyle name="Moeda 12 2 5" xfId="44064"/>
    <cellStyle name="Moeda 12 3" xfId="7735"/>
    <cellStyle name="Moeda 12 3 2" xfId="13794"/>
    <cellStyle name="Moeda 12 3 2 2" xfId="25914"/>
    <cellStyle name="Moeda 12 3 2 3" xfId="38003"/>
    <cellStyle name="Moeda 12 3 2 4" xfId="54361"/>
    <cellStyle name="Moeda 12 3 3" xfId="19854"/>
    <cellStyle name="Moeda 12 3 4" xfId="31944"/>
    <cellStyle name="Moeda 12 3 5" xfId="46084"/>
    <cellStyle name="Moeda 12 4" xfId="9744"/>
    <cellStyle name="Moeda 12 4 2" xfId="21864"/>
    <cellStyle name="Moeda 12 4 2 2" xfId="50307"/>
    <cellStyle name="Moeda 12 4 3" xfId="33953"/>
    <cellStyle name="Moeda 12 4 4" xfId="42030"/>
    <cellStyle name="Moeda 12 5" xfId="15804"/>
    <cellStyle name="Moeda 12 5 2" xfId="48258"/>
    <cellStyle name="Moeda 12 6" xfId="27914"/>
    <cellStyle name="Moeda 12 7" xfId="40004"/>
    <cellStyle name="Moeda 12 8" xfId="3681"/>
    <cellStyle name="Moeda 13" xfId="1639"/>
    <cellStyle name="Moeda 13 2" xfId="5731"/>
    <cellStyle name="Moeda 13 2 2" xfId="11790"/>
    <cellStyle name="Moeda 13 2 2 2" xfId="23910"/>
    <cellStyle name="Moeda 13 2 2 3" xfId="35999"/>
    <cellStyle name="Moeda 13 2 2 4" xfId="52357"/>
    <cellStyle name="Moeda 13 2 3" xfId="17850"/>
    <cellStyle name="Moeda 13 2 4" xfId="29940"/>
    <cellStyle name="Moeda 13 2 5" xfId="44080"/>
    <cellStyle name="Moeda 13 3" xfId="7739"/>
    <cellStyle name="Moeda 13 3 2" xfId="13798"/>
    <cellStyle name="Moeda 13 3 2 2" xfId="25918"/>
    <cellStyle name="Moeda 13 3 2 3" xfId="38007"/>
    <cellStyle name="Moeda 13 3 2 4" xfId="54365"/>
    <cellStyle name="Moeda 13 3 3" xfId="19858"/>
    <cellStyle name="Moeda 13 3 4" xfId="31948"/>
    <cellStyle name="Moeda 13 3 5" xfId="46088"/>
    <cellStyle name="Moeda 13 4" xfId="9760"/>
    <cellStyle name="Moeda 13 4 2" xfId="21880"/>
    <cellStyle name="Moeda 13 4 2 2" xfId="50323"/>
    <cellStyle name="Moeda 13 4 3" xfId="33969"/>
    <cellStyle name="Moeda 13 4 4" xfId="42046"/>
    <cellStyle name="Moeda 13 5" xfId="15820"/>
    <cellStyle name="Moeda 13 5 2" xfId="48274"/>
    <cellStyle name="Moeda 13 6" xfId="27918"/>
    <cellStyle name="Moeda 13 7" xfId="40008"/>
    <cellStyle name="Moeda 13 8" xfId="3697"/>
    <cellStyle name="Moeda 14" xfId="1625"/>
    <cellStyle name="Moeda 14 2" xfId="5717"/>
    <cellStyle name="Moeda 14 2 2" xfId="11776"/>
    <cellStyle name="Moeda 14 2 2 2" xfId="23896"/>
    <cellStyle name="Moeda 14 2 2 3" xfId="35985"/>
    <cellStyle name="Moeda 14 2 2 4" xfId="52343"/>
    <cellStyle name="Moeda 14 2 3" xfId="17836"/>
    <cellStyle name="Moeda 14 2 4" xfId="29926"/>
    <cellStyle name="Moeda 14 2 5" xfId="44066"/>
    <cellStyle name="Moeda 14 3" xfId="7736"/>
    <cellStyle name="Moeda 14 3 2" xfId="13795"/>
    <cellStyle name="Moeda 14 3 2 2" xfId="25915"/>
    <cellStyle name="Moeda 14 3 2 3" xfId="38004"/>
    <cellStyle name="Moeda 14 3 2 4" xfId="54362"/>
    <cellStyle name="Moeda 14 3 3" xfId="19855"/>
    <cellStyle name="Moeda 14 3 4" xfId="31945"/>
    <cellStyle name="Moeda 14 3 5" xfId="46085"/>
    <cellStyle name="Moeda 14 4" xfId="9746"/>
    <cellStyle name="Moeda 14 4 2" xfId="21866"/>
    <cellStyle name="Moeda 14 4 2 2" xfId="50309"/>
    <cellStyle name="Moeda 14 4 3" xfId="33955"/>
    <cellStyle name="Moeda 14 4 4" xfId="42032"/>
    <cellStyle name="Moeda 14 5" xfId="15806"/>
    <cellStyle name="Moeda 14 5 2" xfId="48260"/>
    <cellStyle name="Moeda 14 6" xfId="27915"/>
    <cellStyle name="Moeda 14 7" xfId="40005"/>
    <cellStyle name="Moeda 14 8" xfId="3683"/>
    <cellStyle name="Moeda 15" xfId="1626"/>
    <cellStyle name="Moeda 15 2" xfId="5718"/>
    <cellStyle name="Moeda 15 2 2" xfId="11777"/>
    <cellStyle name="Moeda 15 2 2 2" xfId="23897"/>
    <cellStyle name="Moeda 15 2 2 3" xfId="35986"/>
    <cellStyle name="Moeda 15 2 2 4" xfId="52344"/>
    <cellStyle name="Moeda 15 2 3" xfId="17837"/>
    <cellStyle name="Moeda 15 2 4" xfId="29927"/>
    <cellStyle name="Moeda 15 2 5" xfId="44067"/>
    <cellStyle name="Moeda 15 3" xfId="7737"/>
    <cellStyle name="Moeda 15 3 2" xfId="13796"/>
    <cellStyle name="Moeda 15 3 2 2" xfId="25916"/>
    <cellStyle name="Moeda 15 3 2 3" xfId="38005"/>
    <cellStyle name="Moeda 15 3 2 4" xfId="54363"/>
    <cellStyle name="Moeda 15 3 3" xfId="19856"/>
    <cellStyle name="Moeda 15 3 4" xfId="31946"/>
    <cellStyle name="Moeda 15 3 5" xfId="46086"/>
    <cellStyle name="Moeda 15 4" xfId="9747"/>
    <cellStyle name="Moeda 15 4 2" xfId="21867"/>
    <cellStyle name="Moeda 15 4 2 2" xfId="50310"/>
    <cellStyle name="Moeda 15 4 3" xfId="33956"/>
    <cellStyle name="Moeda 15 4 4" xfId="42033"/>
    <cellStyle name="Moeda 15 5" xfId="15807"/>
    <cellStyle name="Moeda 15 5 2" xfId="48261"/>
    <cellStyle name="Moeda 15 6" xfId="27916"/>
    <cellStyle name="Moeda 15 7" xfId="40006"/>
    <cellStyle name="Moeda 15 8" xfId="3684"/>
    <cellStyle name="Moeda 16" xfId="1634"/>
    <cellStyle name="Moeda 16 2" xfId="5726"/>
    <cellStyle name="Moeda 16 2 2" xfId="11785"/>
    <cellStyle name="Moeda 16 2 2 2" xfId="23905"/>
    <cellStyle name="Moeda 16 2 2 3" xfId="35994"/>
    <cellStyle name="Moeda 16 2 2 4" xfId="52352"/>
    <cellStyle name="Moeda 16 2 3" xfId="17845"/>
    <cellStyle name="Moeda 16 2 4" xfId="29935"/>
    <cellStyle name="Moeda 16 2 5" xfId="44075"/>
    <cellStyle name="Moeda 16 3" xfId="7738"/>
    <cellStyle name="Moeda 16 3 2" xfId="13797"/>
    <cellStyle name="Moeda 16 3 2 2" xfId="25917"/>
    <cellStyle name="Moeda 16 3 2 3" xfId="38006"/>
    <cellStyle name="Moeda 16 3 2 4" xfId="54364"/>
    <cellStyle name="Moeda 16 3 3" xfId="19857"/>
    <cellStyle name="Moeda 16 3 4" xfId="31947"/>
    <cellStyle name="Moeda 16 3 5" xfId="46087"/>
    <cellStyle name="Moeda 16 4" xfId="9755"/>
    <cellStyle name="Moeda 16 4 2" xfId="21875"/>
    <cellStyle name="Moeda 16 4 2 2" xfId="50318"/>
    <cellStyle name="Moeda 16 4 3" xfId="33964"/>
    <cellStyle name="Moeda 16 4 4" xfId="42041"/>
    <cellStyle name="Moeda 16 5" xfId="15815"/>
    <cellStyle name="Moeda 16 5 2" xfId="48269"/>
    <cellStyle name="Moeda 16 6" xfId="27917"/>
    <cellStyle name="Moeda 16 7" xfId="40007"/>
    <cellStyle name="Moeda 16 8" xfId="3692"/>
    <cellStyle name="Moeda 17" xfId="1648"/>
    <cellStyle name="Moeda 17 2" xfId="5740"/>
    <cellStyle name="Moeda 17 2 2" xfId="11799"/>
    <cellStyle name="Moeda 17 2 2 2" xfId="23919"/>
    <cellStyle name="Moeda 17 2 2 3" xfId="36008"/>
    <cellStyle name="Moeda 17 2 2 4" xfId="52366"/>
    <cellStyle name="Moeda 17 2 3" xfId="17859"/>
    <cellStyle name="Moeda 17 2 4" xfId="29949"/>
    <cellStyle name="Moeda 17 2 5" xfId="44089"/>
    <cellStyle name="Moeda 17 3" xfId="7740"/>
    <cellStyle name="Moeda 17 3 2" xfId="13799"/>
    <cellStyle name="Moeda 17 3 2 2" xfId="25919"/>
    <cellStyle name="Moeda 17 3 2 3" xfId="38008"/>
    <cellStyle name="Moeda 17 3 2 4" xfId="54366"/>
    <cellStyle name="Moeda 17 3 3" xfId="19859"/>
    <cellStyle name="Moeda 17 3 4" xfId="31949"/>
    <cellStyle name="Moeda 17 3 5" xfId="46089"/>
    <cellStyle name="Moeda 17 4" xfId="9769"/>
    <cellStyle name="Moeda 17 4 2" xfId="21889"/>
    <cellStyle name="Moeda 17 4 2 2" xfId="50332"/>
    <cellStyle name="Moeda 17 4 3" xfId="33978"/>
    <cellStyle name="Moeda 17 4 4" xfId="42055"/>
    <cellStyle name="Moeda 17 5" xfId="15829"/>
    <cellStyle name="Moeda 17 5 2" xfId="48283"/>
    <cellStyle name="Moeda 17 6" xfId="27919"/>
    <cellStyle name="Moeda 17 7" xfId="40009"/>
    <cellStyle name="Moeda 17 8" xfId="3706"/>
    <cellStyle name="Moeda 18" xfId="1650"/>
    <cellStyle name="Moeda 18 2" xfId="5742"/>
    <cellStyle name="Moeda 18 2 2" xfId="11801"/>
    <cellStyle name="Moeda 18 2 2 2" xfId="23921"/>
    <cellStyle name="Moeda 18 2 2 3" xfId="36010"/>
    <cellStyle name="Moeda 18 2 2 4" xfId="52368"/>
    <cellStyle name="Moeda 18 2 3" xfId="17861"/>
    <cellStyle name="Moeda 18 2 4" xfId="29951"/>
    <cellStyle name="Moeda 18 2 5" xfId="44091"/>
    <cellStyle name="Moeda 18 3" xfId="7742"/>
    <cellStyle name="Moeda 18 3 2" xfId="13801"/>
    <cellStyle name="Moeda 18 3 2 2" xfId="25921"/>
    <cellStyle name="Moeda 18 3 2 3" xfId="38010"/>
    <cellStyle name="Moeda 18 3 2 4" xfId="54368"/>
    <cellStyle name="Moeda 18 3 3" xfId="19861"/>
    <cellStyle name="Moeda 18 3 4" xfId="31951"/>
    <cellStyle name="Moeda 18 3 5" xfId="46091"/>
    <cellStyle name="Moeda 18 4" xfId="9771"/>
    <cellStyle name="Moeda 18 4 2" xfId="21891"/>
    <cellStyle name="Moeda 18 4 2 2" xfId="50334"/>
    <cellStyle name="Moeda 18 4 3" xfId="33980"/>
    <cellStyle name="Moeda 18 4 4" xfId="42057"/>
    <cellStyle name="Moeda 18 5" xfId="15831"/>
    <cellStyle name="Moeda 18 5 2" xfId="48285"/>
    <cellStyle name="Moeda 18 6" xfId="27921"/>
    <cellStyle name="Moeda 18 7" xfId="40011"/>
    <cellStyle name="Moeda 18 8" xfId="3708"/>
    <cellStyle name="Moeda 19" xfId="1654"/>
    <cellStyle name="Moeda 19 2" xfId="5746"/>
    <cellStyle name="Moeda 19 2 2" xfId="11805"/>
    <cellStyle name="Moeda 19 2 2 2" xfId="23925"/>
    <cellStyle name="Moeda 19 2 2 3" xfId="36014"/>
    <cellStyle name="Moeda 19 2 2 4" xfId="52372"/>
    <cellStyle name="Moeda 19 2 3" xfId="17865"/>
    <cellStyle name="Moeda 19 2 4" xfId="29955"/>
    <cellStyle name="Moeda 19 2 5" xfId="44095"/>
    <cellStyle name="Moeda 19 3" xfId="7746"/>
    <cellStyle name="Moeda 19 3 2" xfId="13805"/>
    <cellStyle name="Moeda 19 3 2 2" xfId="25925"/>
    <cellStyle name="Moeda 19 3 2 3" xfId="38014"/>
    <cellStyle name="Moeda 19 3 2 4" xfId="54372"/>
    <cellStyle name="Moeda 19 3 3" xfId="19865"/>
    <cellStyle name="Moeda 19 3 4" xfId="31955"/>
    <cellStyle name="Moeda 19 3 5" xfId="46095"/>
    <cellStyle name="Moeda 19 4" xfId="9775"/>
    <cellStyle name="Moeda 19 4 2" xfId="21895"/>
    <cellStyle name="Moeda 19 4 2 2" xfId="50338"/>
    <cellStyle name="Moeda 19 4 3" xfId="33984"/>
    <cellStyle name="Moeda 19 4 4" xfId="42061"/>
    <cellStyle name="Moeda 19 5" xfId="15835"/>
    <cellStyle name="Moeda 19 5 2" xfId="48289"/>
    <cellStyle name="Moeda 19 6" xfId="27925"/>
    <cellStyle name="Moeda 19 7" xfId="40015"/>
    <cellStyle name="Moeda 19 8" xfId="3712"/>
    <cellStyle name="Moeda 2" xfId="483"/>
    <cellStyle name="Moeda 2 2" xfId="2159"/>
    <cellStyle name="Moeda 20" xfId="1655"/>
    <cellStyle name="Moeda 20 2" xfId="5747"/>
    <cellStyle name="Moeda 20 2 2" xfId="11806"/>
    <cellStyle name="Moeda 20 2 2 2" xfId="23926"/>
    <cellStyle name="Moeda 20 2 2 3" xfId="36015"/>
    <cellStyle name="Moeda 20 2 2 4" xfId="52373"/>
    <cellStyle name="Moeda 20 2 3" xfId="17866"/>
    <cellStyle name="Moeda 20 2 4" xfId="29956"/>
    <cellStyle name="Moeda 20 2 5" xfId="44096"/>
    <cellStyle name="Moeda 20 3" xfId="7747"/>
    <cellStyle name="Moeda 20 3 2" xfId="13806"/>
    <cellStyle name="Moeda 20 3 2 2" xfId="25926"/>
    <cellStyle name="Moeda 20 3 2 3" xfId="38015"/>
    <cellStyle name="Moeda 20 3 2 4" xfId="54373"/>
    <cellStyle name="Moeda 20 3 3" xfId="19866"/>
    <cellStyle name="Moeda 20 3 4" xfId="31956"/>
    <cellStyle name="Moeda 20 3 5" xfId="46096"/>
    <cellStyle name="Moeda 20 4" xfId="9776"/>
    <cellStyle name="Moeda 20 4 2" xfId="21896"/>
    <cellStyle name="Moeda 20 4 2 2" xfId="50339"/>
    <cellStyle name="Moeda 20 4 3" xfId="33985"/>
    <cellStyle name="Moeda 20 4 4" xfId="42062"/>
    <cellStyle name="Moeda 20 5" xfId="15836"/>
    <cellStyle name="Moeda 20 5 2" xfId="48290"/>
    <cellStyle name="Moeda 20 6" xfId="27926"/>
    <cellStyle name="Moeda 20 7" xfId="40016"/>
    <cellStyle name="Moeda 20 8" xfId="3713"/>
    <cellStyle name="Moeda 21" xfId="1656"/>
    <cellStyle name="Moeda 21 2" xfId="5748"/>
    <cellStyle name="Moeda 21 2 2" xfId="11807"/>
    <cellStyle name="Moeda 21 2 2 2" xfId="23927"/>
    <cellStyle name="Moeda 21 2 2 3" xfId="36016"/>
    <cellStyle name="Moeda 21 2 2 4" xfId="52374"/>
    <cellStyle name="Moeda 21 2 3" xfId="17867"/>
    <cellStyle name="Moeda 21 2 4" xfId="29957"/>
    <cellStyle name="Moeda 21 2 5" xfId="44097"/>
    <cellStyle name="Moeda 21 3" xfId="7748"/>
    <cellStyle name="Moeda 21 3 2" xfId="13807"/>
    <cellStyle name="Moeda 21 3 2 2" xfId="25927"/>
    <cellStyle name="Moeda 21 3 2 3" xfId="38016"/>
    <cellStyle name="Moeda 21 3 2 4" xfId="54374"/>
    <cellStyle name="Moeda 21 3 3" xfId="19867"/>
    <cellStyle name="Moeda 21 3 4" xfId="31957"/>
    <cellStyle name="Moeda 21 3 5" xfId="46097"/>
    <cellStyle name="Moeda 21 4" xfId="9777"/>
    <cellStyle name="Moeda 21 4 2" xfId="21897"/>
    <cellStyle name="Moeda 21 4 2 2" xfId="50340"/>
    <cellStyle name="Moeda 21 4 3" xfId="33986"/>
    <cellStyle name="Moeda 21 4 4" xfId="42063"/>
    <cellStyle name="Moeda 21 5" xfId="15837"/>
    <cellStyle name="Moeda 21 5 2" xfId="48291"/>
    <cellStyle name="Moeda 21 6" xfId="27927"/>
    <cellStyle name="Moeda 21 7" xfId="40017"/>
    <cellStyle name="Moeda 21 8" xfId="3714"/>
    <cellStyle name="Moeda 22" xfId="1657"/>
    <cellStyle name="Moeda 22 2" xfId="5749"/>
    <cellStyle name="Moeda 22 2 2" xfId="11808"/>
    <cellStyle name="Moeda 22 2 2 2" xfId="23928"/>
    <cellStyle name="Moeda 22 2 2 3" xfId="36017"/>
    <cellStyle name="Moeda 22 2 2 4" xfId="52375"/>
    <cellStyle name="Moeda 22 2 3" xfId="17868"/>
    <cellStyle name="Moeda 22 2 4" xfId="29958"/>
    <cellStyle name="Moeda 22 2 5" xfId="44098"/>
    <cellStyle name="Moeda 22 3" xfId="7749"/>
    <cellStyle name="Moeda 22 3 2" xfId="13808"/>
    <cellStyle name="Moeda 22 3 2 2" xfId="25928"/>
    <cellStyle name="Moeda 22 3 2 3" xfId="38017"/>
    <cellStyle name="Moeda 22 3 2 4" xfId="54375"/>
    <cellStyle name="Moeda 22 3 3" xfId="19868"/>
    <cellStyle name="Moeda 22 3 4" xfId="31958"/>
    <cellStyle name="Moeda 22 3 5" xfId="46098"/>
    <cellStyle name="Moeda 22 4" xfId="9778"/>
    <cellStyle name="Moeda 22 4 2" xfId="21898"/>
    <cellStyle name="Moeda 22 4 2 2" xfId="50341"/>
    <cellStyle name="Moeda 22 4 3" xfId="33987"/>
    <cellStyle name="Moeda 22 4 4" xfId="42064"/>
    <cellStyle name="Moeda 22 5" xfId="15838"/>
    <cellStyle name="Moeda 22 5 2" xfId="48292"/>
    <cellStyle name="Moeda 22 6" xfId="27928"/>
    <cellStyle name="Moeda 22 7" xfId="40018"/>
    <cellStyle name="Moeda 22 8" xfId="3715"/>
    <cellStyle name="Moeda 23" xfId="1653"/>
    <cellStyle name="Moeda 23 2" xfId="5745"/>
    <cellStyle name="Moeda 23 2 2" xfId="11804"/>
    <cellStyle name="Moeda 23 2 2 2" xfId="23924"/>
    <cellStyle name="Moeda 23 2 2 3" xfId="36013"/>
    <cellStyle name="Moeda 23 2 2 4" xfId="52371"/>
    <cellStyle name="Moeda 23 2 3" xfId="17864"/>
    <cellStyle name="Moeda 23 2 4" xfId="29954"/>
    <cellStyle name="Moeda 23 2 5" xfId="44094"/>
    <cellStyle name="Moeda 23 3" xfId="7745"/>
    <cellStyle name="Moeda 23 3 2" xfId="13804"/>
    <cellStyle name="Moeda 23 3 2 2" xfId="25924"/>
    <cellStyle name="Moeda 23 3 2 3" xfId="38013"/>
    <cellStyle name="Moeda 23 3 2 4" xfId="54371"/>
    <cellStyle name="Moeda 23 3 3" xfId="19864"/>
    <cellStyle name="Moeda 23 3 4" xfId="31954"/>
    <cellStyle name="Moeda 23 3 5" xfId="46094"/>
    <cellStyle name="Moeda 23 4" xfId="9774"/>
    <cellStyle name="Moeda 23 4 2" xfId="21894"/>
    <cellStyle name="Moeda 23 4 2 2" xfId="50337"/>
    <cellStyle name="Moeda 23 4 3" xfId="33983"/>
    <cellStyle name="Moeda 23 4 4" xfId="42060"/>
    <cellStyle name="Moeda 23 5" xfId="15834"/>
    <cellStyle name="Moeda 23 5 2" xfId="48288"/>
    <cellStyle name="Moeda 23 6" xfId="27924"/>
    <cellStyle name="Moeda 23 7" xfId="40014"/>
    <cellStyle name="Moeda 23 8" xfId="3711"/>
    <cellStyle name="Moeda 24" xfId="611"/>
    <cellStyle name="Moeda 24 2" xfId="4724"/>
    <cellStyle name="Moeda 24 2 2" xfId="10783"/>
    <cellStyle name="Moeda 24 2 2 2" xfId="22903"/>
    <cellStyle name="Moeda 24 2 2 3" xfId="34992"/>
    <cellStyle name="Moeda 24 2 2 4" xfId="51350"/>
    <cellStyle name="Moeda 24 2 3" xfId="16843"/>
    <cellStyle name="Moeda 24 2 4" xfId="28933"/>
    <cellStyle name="Moeda 24 2 5" xfId="43073"/>
    <cellStyle name="Moeda 24 3" xfId="6749"/>
    <cellStyle name="Moeda 24 3 2" xfId="12808"/>
    <cellStyle name="Moeda 24 3 2 2" xfId="24928"/>
    <cellStyle name="Moeda 24 3 2 3" xfId="37017"/>
    <cellStyle name="Moeda 24 3 2 4" xfId="53375"/>
    <cellStyle name="Moeda 24 3 3" xfId="18868"/>
    <cellStyle name="Moeda 24 3 4" xfId="30958"/>
    <cellStyle name="Moeda 24 3 5" xfId="45098"/>
    <cellStyle name="Moeda 24 4" xfId="8753"/>
    <cellStyle name="Moeda 24 4 2" xfId="20873"/>
    <cellStyle name="Moeda 24 4 2 2" xfId="49305"/>
    <cellStyle name="Moeda 24 4 3" xfId="32962"/>
    <cellStyle name="Moeda 24 4 4" xfId="41028"/>
    <cellStyle name="Moeda 24 5" xfId="14813"/>
    <cellStyle name="Moeda 24 5 2" xfId="47257"/>
    <cellStyle name="Moeda 24 6" xfId="26928"/>
    <cellStyle name="Moeda 24 7" xfId="39018"/>
    <cellStyle name="Moeda 24 8" xfId="2676"/>
    <cellStyle name="Moeda 25" xfId="1665"/>
    <cellStyle name="Moeda 25 2" xfId="5757"/>
    <cellStyle name="Moeda 25 2 2" xfId="11816"/>
    <cellStyle name="Moeda 25 2 2 2" xfId="23936"/>
    <cellStyle name="Moeda 25 2 2 3" xfId="36025"/>
    <cellStyle name="Moeda 25 2 2 4" xfId="52383"/>
    <cellStyle name="Moeda 25 2 3" xfId="17876"/>
    <cellStyle name="Moeda 25 2 4" xfId="29966"/>
    <cellStyle name="Moeda 25 2 5" xfId="44106"/>
    <cellStyle name="Moeda 25 3" xfId="7757"/>
    <cellStyle name="Moeda 25 3 2" xfId="13816"/>
    <cellStyle name="Moeda 25 3 2 2" xfId="25936"/>
    <cellStyle name="Moeda 25 3 2 3" xfId="38025"/>
    <cellStyle name="Moeda 25 3 2 4" xfId="54383"/>
    <cellStyle name="Moeda 25 3 3" xfId="19876"/>
    <cellStyle name="Moeda 25 3 4" xfId="31966"/>
    <cellStyle name="Moeda 25 3 5" xfId="46106"/>
    <cellStyle name="Moeda 25 4" xfId="9786"/>
    <cellStyle name="Moeda 25 4 2" xfId="21906"/>
    <cellStyle name="Moeda 25 4 2 2" xfId="50349"/>
    <cellStyle name="Moeda 25 4 3" xfId="33995"/>
    <cellStyle name="Moeda 25 4 4" xfId="42072"/>
    <cellStyle name="Moeda 25 5" xfId="15846"/>
    <cellStyle name="Moeda 25 5 2" xfId="48300"/>
    <cellStyle name="Moeda 25 6" xfId="27936"/>
    <cellStyle name="Moeda 25 7" xfId="40026"/>
    <cellStyle name="Moeda 25 8" xfId="3723"/>
    <cellStyle name="Moeda 26" xfId="4220"/>
    <cellStyle name="Moeda 26 2" xfId="10280"/>
    <cellStyle name="Moeda 26 2 2" xfId="22400"/>
    <cellStyle name="Moeda 26 2 3" xfId="34489"/>
    <cellStyle name="Moeda 26 2 4" xfId="50846"/>
    <cellStyle name="Moeda 26 3" xfId="16340"/>
    <cellStyle name="Moeda 26 4" xfId="28430"/>
    <cellStyle name="Moeda 26 5" xfId="42569"/>
    <cellStyle name="Moeda 27" xfId="6251"/>
    <cellStyle name="Moeda 27 2" xfId="12310"/>
    <cellStyle name="Moeda 27 2 2" xfId="24430"/>
    <cellStyle name="Moeda 27 2 3" xfId="36519"/>
    <cellStyle name="Moeda 27 2 4" xfId="52877"/>
    <cellStyle name="Moeda 27 3" xfId="18370"/>
    <cellStyle name="Moeda 27 4" xfId="30460"/>
    <cellStyle name="Moeda 27 5" xfId="44600"/>
    <cellStyle name="Moeda 28" xfId="8250"/>
    <cellStyle name="Moeda 28 2" xfId="20370"/>
    <cellStyle name="Moeda 28 2 2" xfId="48796"/>
    <cellStyle name="Moeda 28 3" xfId="32459"/>
    <cellStyle name="Moeda 28 4" xfId="40519"/>
    <cellStyle name="Moeda 29" xfId="14310"/>
    <cellStyle name="Moeda 29 2" xfId="49271"/>
    <cellStyle name="Moeda 29 3" xfId="40994"/>
    <cellStyle name="Moeda 3" xfId="484"/>
    <cellStyle name="Moeda 30" xfId="26430"/>
    <cellStyle name="Moeda 30 2" xfId="54902"/>
    <cellStyle name="Moeda 30 3" xfId="46625"/>
    <cellStyle name="Moeda 31" xfId="46661"/>
    <cellStyle name="Moeda 31 2" xfId="54938"/>
    <cellStyle name="Moeda 32" xfId="46600"/>
    <cellStyle name="Moeda 32 2" xfId="54877"/>
    <cellStyle name="Moeda 33" xfId="46667"/>
    <cellStyle name="Moeda 33 2" xfId="54944"/>
    <cellStyle name="Moeda 34" xfId="46638"/>
    <cellStyle name="Moeda 34 2" xfId="54915"/>
    <cellStyle name="Moeda 35" xfId="46751"/>
    <cellStyle name="Moeda 36" xfId="47224"/>
    <cellStyle name="Moeda 37" xfId="38520"/>
    <cellStyle name="Moeda 38" xfId="2168"/>
    <cellStyle name="Moeda 4" xfId="18"/>
    <cellStyle name="Moeda 4 2" xfId="2173"/>
    <cellStyle name="Moeda 5" xfId="67"/>
    <cellStyle name="Moeda 5 2" xfId="1166"/>
    <cellStyle name="Moeda 5 2 2" xfId="3228"/>
    <cellStyle name="Moeda 5 3" xfId="656"/>
    <cellStyle name="Moeda 5 3 2" xfId="2721"/>
    <cellStyle name="Moeda 5 4" xfId="2214"/>
    <cellStyle name="Moeda 6" xfId="1119"/>
    <cellStyle name="Moeda 6 2" xfId="5218"/>
    <cellStyle name="Moeda 6 2 2" xfId="11277"/>
    <cellStyle name="Moeda 6 2 2 2" xfId="23397"/>
    <cellStyle name="Moeda 6 2 2 3" xfId="35486"/>
    <cellStyle name="Moeda 6 2 2 4" xfId="51844"/>
    <cellStyle name="Moeda 6 2 3" xfId="17337"/>
    <cellStyle name="Moeda 6 2 4" xfId="29427"/>
    <cellStyle name="Moeda 6 2 5" xfId="43567"/>
    <cellStyle name="Moeda 6 3" xfId="7243"/>
    <cellStyle name="Moeda 6 3 2" xfId="13302"/>
    <cellStyle name="Moeda 6 3 2 2" xfId="25422"/>
    <cellStyle name="Moeda 6 3 2 3" xfId="37511"/>
    <cellStyle name="Moeda 6 3 2 4" xfId="53869"/>
    <cellStyle name="Moeda 6 3 3" xfId="19362"/>
    <cellStyle name="Moeda 6 3 4" xfId="31452"/>
    <cellStyle name="Moeda 6 3 5" xfId="45592"/>
    <cellStyle name="Moeda 6 4" xfId="9247"/>
    <cellStyle name="Moeda 6 4 2" xfId="21367"/>
    <cellStyle name="Moeda 6 4 2 2" xfId="49809"/>
    <cellStyle name="Moeda 6 4 3" xfId="33456"/>
    <cellStyle name="Moeda 6 4 4" xfId="41532"/>
    <cellStyle name="Moeda 6 5" xfId="15307"/>
    <cellStyle name="Moeda 6 5 2" xfId="47760"/>
    <cellStyle name="Moeda 6 6" xfId="27422"/>
    <cellStyle name="Moeda 6 7" xfId="39512"/>
    <cellStyle name="Moeda 6 8" xfId="3181"/>
    <cellStyle name="Moeda 7" xfId="1139"/>
    <cellStyle name="Moeda 7 2" xfId="5238"/>
    <cellStyle name="Moeda 7 2 2" xfId="11297"/>
    <cellStyle name="Moeda 7 2 2 2" xfId="23417"/>
    <cellStyle name="Moeda 7 2 2 3" xfId="35506"/>
    <cellStyle name="Moeda 7 2 2 4" xfId="51864"/>
    <cellStyle name="Moeda 7 2 3" xfId="17357"/>
    <cellStyle name="Moeda 7 2 4" xfId="29447"/>
    <cellStyle name="Moeda 7 2 5" xfId="43587"/>
    <cellStyle name="Moeda 7 3" xfId="7263"/>
    <cellStyle name="Moeda 7 3 2" xfId="13322"/>
    <cellStyle name="Moeda 7 3 2 2" xfId="25442"/>
    <cellStyle name="Moeda 7 3 2 3" xfId="37531"/>
    <cellStyle name="Moeda 7 3 2 4" xfId="53889"/>
    <cellStyle name="Moeda 7 3 3" xfId="19382"/>
    <cellStyle name="Moeda 7 3 4" xfId="31472"/>
    <cellStyle name="Moeda 7 3 5" xfId="45612"/>
    <cellStyle name="Moeda 7 4" xfId="9267"/>
    <cellStyle name="Moeda 7 4 2" xfId="21387"/>
    <cellStyle name="Moeda 7 4 2 2" xfId="49829"/>
    <cellStyle name="Moeda 7 4 3" xfId="33476"/>
    <cellStyle name="Moeda 7 4 4" xfId="41552"/>
    <cellStyle name="Moeda 7 5" xfId="15327"/>
    <cellStyle name="Moeda 7 5 2" xfId="47780"/>
    <cellStyle name="Moeda 7 6" xfId="27442"/>
    <cellStyle name="Moeda 7 7" xfId="39532"/>
    <cellStyle name="Moeda 7 8" xfId="3201"/>
    <cellStyle name="Moeda 8" xfId="1619"/>
    <cellStyle name="Moeda 8 2" xfId="5711"/>
    <cellStyle name="Moeda 8 2 2" xfId="11770"/>
    <cellStyle name="Moeda 8 2 2 2" xfId="23890"/>
    <cellStyle name="Moeda 8 2 2 3" xfId="35979"/>
    <cellStyle name="Moeda 8 2 2 4" xfId="52337"/>
    <cellStyle name="Moeda 8 2 3" xfId="17830"/>
    <cellStyle name="Moeda 8 2 4" xfId="29920"/>
    <cellStyle name="Moeda 8 2 5" xfId="44060"/>
    <cellStyle name="Moeda 8 3" xfId="7731"/>
    <cellStyle name="Moeda 8 3 2" xfId="13790"/>
    <cellStyle name="Moeda 8 3 2 2" xfId="25910"/>
    <cellStyle name="Moeda 8 3 2 3" xfId="37999"/>
    <cellStyle name="Moeda 8 3 2 4" xfId="54357"/>
    <cellStyle name="Moeda 8 3 3" xfId="19850"/>
    <cellStyle name="Moeda 8 3 4" xfId="31940"/>
    <cellStyle name="Moeda 8 3 5" xfId="46080"/>
    <cellStyle name="Moeda 8 4" xfId="9740"/>
    <cellStyle name="Moeda 8 4 2" xfId="21860"/>
    <cellStyle name="Moeda 8 4 2 2" xfId="50303"/>
    <cellStyle name="Moeda 8 4 3" xfId="33949"/>
    <cellStyle name="Moeda 8 4 4" xfId="42026"/>
    <cellStyle name="Moeda 8 5" xfId="15800"/>
    <cellStyle name="Moeda 8 5 2" xfId="48254"/>
    <cellStyle name="Moeda 8 6" xfId="27910"/>
    <cellStyle name="Moeda 8 7" xfId="40000"/>
    <cellStyle name="Moeda 8 8" xfId="3677"/>
    <cellStyle name="Moeda 9" xfId="1620"/>
    <cellStyle name="Moeda 9 2" xfId="5712"/>
    <cellStyle name="Moeda 9 2 2" xfId="11771"/>
    <cellStyle name="Moeda 9 2 2 2" xfId="23891"/>
    <cellStyle name="Moeda 9 2 2 3" xfId="35980"/>
    <cellStyle name="Moeda 9 2 2 4" xfId="52338"/>
    <cellStyle name="Moeda 9 2 3" xfId="17831"/>
    <cellStyle name="Moeda 9 2 4" xfId="29921"/>
    <cellStyle name="Moeda 9 2 5" xfId="44061"/>
    <cellStyle name="Moeda 9 3" xfId="7732"/>
    <cellStyle name="Moeda 9 3 2" xfId="13791"/>
    <cellStyle name="Moeda 9 3 2 2" xfId="25911"/>
    <cellStyle name="Moeda 9 3 2 3" xfId="38000"/>
    <cellStyle name="Moeda 9 3 2 4" xfId="54358"/>
    <cellStyle name="Moeda 9 3 3" xfId="19851"/>
    <cellStyle name="Moeda 9 3 4" xfId="31941"/>
    <cellStyle name="Moeda 9 3 5" xfId="46081"/>
    <cellStyle name="Moeda 9 4" xfId="9741"/>
    <cellStyle name="Moeda 9 4 2" xfId="21861"/>
    <cellStyle name="Moeda 9 4 2 2" xfId="50304"/>
    <cellStyle name="Moeda 9 4 3" xfId="33950"/>
    <cellStyle name="Moeda 9 4 4" xfId="42027"/>
    <cellStyle name="Moeda 9 5" xfId="15801"/>
    <cellStyle name="Moeda 9 5 2" xfId="48255"/>
    <cellStyle name="Moeda 9 6" xfId="27911"/>
    <cellStyle name="Moeda 9 7" xfId="40001"/>
    <cellStyle name="Moeda 9 8" xfId="3678"/>
    <cellStyle name="Neutra 2" xfId="223"/>
    <cellStyle name="Neutra 3" xfId="227"/>
    <cellStyle name="Normal" xfId="0" builtinId="0"/>
    <cellStyle name="Normal 10" xfId="485"/>
    <cellStyle name="Normal 10 10" xfId="14721"/>
    <cellStyle name="Normal 10 10 2" xfId="47163"/>
    <cellStyle name="Normal 10 11" xfId="26838"/>
    <cellStyle name="Normal 10 12" xfId="38928"/>
    <cellStyle name="Normal 10 13" xfId="2583"/>
    <cellStyle name="Normal 10 2" xfId="486"/>
    <cellStyle name="Normal 10 2 2" xfId="1536"/>
    <cellStyle name="Normal 10 2 3" xfId="1024"/>
    <cellStyle name="Normal 10 3" xfId="29"/>
    <cellStyle name="Normal 10 3 10" xfId="38533"/>
    <cellStyle name="Normal 10 3 11" xfId="2182"/>
    <cellStyle name="Normal 10 3 2" xfId="599"/>
    <cellStyle name="Normal 10 3 2 2" xfId="1132"/>
    <cellStyle name="Normal 10 3 2 2 2" xfId="5231"/>
    <cellStyle name="Normal 10 3 2 2 2 2" xfId="11290"/>
    <cellStyle name="Normal 10 3 2 2 2 2 2" xfId="23410"/>
    <cellStyle name="Normal 10 3 2 2 2 2 3" xfId="35499"/>
    <cellStyle name="Normal 10 3 2 2 2 2 4" xfId="51857"/>
    <cellStyle name="Normal 10 3 2 2 2 3" xfId="17350"/>
    <cellStyle name="Normal 10 3 2 2 2 4" xfId="29440"/>
    <cellStyle name="Normal 10 3 2 2 2 5" xfId="43580"/>
    <cellStyle name="Normal 10 3 2 2 3" xfId="7256"/>
    <cellStyle name="Normal 10 3 2 2 3 2" xfId="13315"/>
    <cellStyle name="Normal 10 3 2 2 3 2 2" xfId="25435"/>
    <cellStyle name="Normal 10 3 2 2 3 2 3" xfId="37524"/>
    <cellStyle name="Normal 10 3 2 2 3 2 4" xfId="53882"/>
    <cellStyle name="Normal 10 3 2 2 3 3" xfId="19375"/>
    <cellStyle name="Normal 10 3 2 2 3 4" xfId="31465"/>
    <cellStyle name="Normal 10 3 2 2 3 5" xfId="45605"/>
    <cellStyle name="Normal 10 3 2 2 4" xfId="9260"/>
    <cellStyle name="Normal 10 3 2 2 4 2" xfId="21380"/>
    <cellStyle name="Normal 10 3 2 2 4 2 2" xfId="49822"/>
    <cellStyle name="Normal 10 3 2 2 4 3" xfId="33469"/>
    <cellStyle name="Normal 10 3 2 2 4 4" xfId="41545"/>
    <cellStyle name="Normal 10 3 2 2 5" xfId="15320"/>
    <cellStyle name="Normal 10 3 2 2 5 2" xfId="47773"/>
    <cellStyle name="Normal 10 3 2 2 6" xfId="27435"/>
    <cellStyle name="Normal 10 3 2 2 7" xfId="39525"/>
    <cellStyle name="Normal 10 3 2 2 8" xfId="3194"/>
    <cellStyle name="Normal 10 3 2 3" xfId="4713"/>
    <cellStyle name="Normal 10 3 2 3 2" xfId="10772"/>
    <cellStyle name="Normal 10 3 2 3 2 2" xfId="22892"/>
    <cellStyle name="Normal 10 3 2 3 2 3" xfId="34981"/>
    <cellStyle name="Normal 10 3 2 3 2 4" xfId="51339"/>
    <cellStyle name="Normal 10 3 2 3 3" xfId="16832"/>
    <cellStyle name="Normal 10 3 2 3 4" xfId="28922"/>
    <cellStyle name="Normal 10 3 2 3 5" xfId="43062"/>
    <cellStyle name="Normal 10 3 2 4" xfId="6738"/>
    <cellStyle name="Normal 10 3 2 4 2" xfId="12797"/>
    <cellStyle name="Normal 10 3 2 4 2 2" xfId="24917"/>
    <cellStyle name="Normal 10 3 2 4 2 3" xfId="37006"/>
    <cellStyle name="Normal 10 3 2 4 2 4" xfId="53364"/>
    <cellStyle name="Normal 10 3 2 4 3" xfId="18857"/>
    <cellStyle name="Normal 10 3 2 4 4" xfId="30947"/>
    <cellStyle name="Normal 10 3 2 4 5" xfId="45087"/>
    <cellStyle name="Normal 10 3 2 5" xfId="8742"/>
    <cellStyle name="Normal 10 3 2 5 2" xfId="20862"/>
    <cellStyle name="Normal 10 3 2 5 2 2" xfId="49294"/>
    <cellStyle name="Normal 10 3 2 5 3" xfId="32951"/>
    <cellStyle name="Normal 10 3 2 5 4" xfId="41017"/>
    <cellStyle name="Normal 10 3 2 6" xfId="14802"/>
    <cellStyle name="Normal 10 3 2 6 2" xfId="47246"/>
    <cellStyle name="Normal 10 3 2 7" xfId="26917"/>
    <cellStyle name="Normal 10 3 2 8" xfId="39007"/>
    <cellStyle name="Normal 10 3 2 9" xfId="2665"/>
    <cellStyle name="Normal 10 3 3" xfId="624"/>
    <cellStyle name="Normal 10 3 3 2" xfId="4737"/>
    <cellStyle name="Normal 10 3 3 2 2" xfId="10796"/>
    <cellStyle name="Normal 10 3 3 2 2 2" xfId="22916"/>
    <cellStyle name="Normal 10 3 3 2 2 3" xfId="35005"/>
    <cellStyle name="Normal 10 3 3 2 2 4" xfId="51363"/>
    <cellStyle name="Normal 10 3 3 2 3" xfId="16856"/>
    <cellStyle name="Normal 10 3 3 2 4" xfId="28946"/>
    <cellStyle name="Normal 10 3 3 2 5" xfId="43086"/>
    <cellStyle name="Normal 10 3 3 3" xfId="6762"/>
    <cellStyle name="Normal 10 3 3 3 2" xfId="12821"/>
    <cellStyle name="Normal 10 3 3 3 2 2" xfId="24941"/>
    <cellStyle name="Normal 10 3 3 3 2 3" xfId="37030"/>
    <cellStyle name="Normal 10 3 3 3 2 4" xfId="53388"/>
    <cellStyle name="Normal 10 3 3 3 3" xfId="18881"/>
    <cellStyle name="Normal 10 3 3 3 4" xfId="30971"/>
    <cellStyle name="Normal 10 3 3 3 5" xfId="45111"/>
    <cellStyle name="Normal 10 3 3 4" xfId="8766"/>
    <cellStyle name="Normal 10 3 3 4 2" xfId="20886"/>
    <cellStyle name="Normal 10 3 3 4 2 2" xfId="49318"/>
    <cellStyle name="Normal 10 3 3 4 3" xfId="32975"/>
    <cellStyle name="Normal 10 3 3 4 4" xfId="41041"/>
    <cellStyle name="Normal 10 3 3 5" xfId="14826"/>
    <cellStyle name="Normal 10 3 3 5 2" xfId="47270"/>
    <cellStyle name="Normal 10 3 3 6" xfId="26941"/>
    <cellStyle name="Normal 10 3 3 7" xfId="39031"/>
    <cellStyle name="Normal 10 3 3 8" xfId="2689"/>
    <cellStyle name="Normal 10 3 4" xfId="1678"/>
    <cellStyle name="Normal 10 3 4 2" xfId="5770"/>
    <cellStyle name="Normal 10 3 4 2 2" xfId="11829"/>
    <cellStyle name="Normal 10 3 4 2 2 2" xfId="23949"/>
    <cellStyle name="Normal 10 3 4 2 2 3" xfId="36038"/>
    <cellStyle name="Normal 10 3 4 2 2 4" xfId="52396"/>
    <cellStyle name="Normal 10 3 4 2 3" xfId="17889"/>
    <cellStyle name="Normal 10 3 4 2 4" xfId="29979"/>
    <cellStyle name="Normal 10 3 4 2 5" xfId="44119"/>
    <cellStyle name="Normal 10 3 4 3" xfId="7770"/>
    <cellStyle name="Normal 10 3 4 3 2" xfId="13829"/>
    <cellStyle name="Normal 10 3 4 3 2 2" xfId="25949"/>
    <cellStyle name="Normal 10 3 4 3 2 3" xfId="38038"/>
    <cellStyle name="Normal 10 3 4 3 2 4" xfId="54396"/>
    <cellStyle name="Normal 10 3 4 3 3" xfId="19889"/>
    <cellStyle name="Normal 10 3 4 3 4" xfId="31979"/>
    <cellStyle name="Normal 10 3 4 3 5" xfId="46119"/>
    <cellStyle name="Normal 10 3 4 4" xfId="9799"/>
    <cellStyle name="Normal 10 3 4 4 2" xfId="21919"/>
    <cellStyle name="Normal 10 3 4 4 2 2" xfId="50362"/>
    <cellStyle name="Normal 10 3 4 4 3" xfId="34008"/>
    <cellStyle name="Normal 10 3 4 4 4" xfId="42085"/>
    <cellStyle name="Normal 10 3 4 5" xfId="15859"/>
    <cellStyle name="Normal 10 3 4 5 2" xfId="48313"/>
    <cellStyle name="Normal 10 3 4 6" xfId="27949"/>
    <cellStyle name="Normal 10 3 4 7" xfId="40039"/>
    <cellStyle name="Normal 10 3 4 8" xfId="3736"/>
    <cellStyle name="Normal 10 3 5" xfId="4233"/>
    <cellStyle name="Normal 10 3 5 2" xfId="10293"/>
    <cellStyle name="Normal 10 3 5 2 2" xfId="22413"/>
    <cellStyle name="Normal 10 3 5 2 3" xfId="34502"/>
    <cellStyle name="Normal 10 3 5 2 4" xfId="50859"/>
    <cellStyle name="Normal 10 3 5 3" xfId="16353"/>
    <cellStyle name="Normal 10 3 5 4" xfId="28443"/>
    <cellStyle name="Normal 10 3 5 5" xfId="42582"/>
    <cellStyle name="Normal 10 3 6" xfId="6264"/>
    <cellStyle name="Normal 10 3 6 2" xfId="12323"/>
    <cellStyle name="Normal 10 3 6 2 2" xfId="24443"/>
    <cellStyle name="Normal 10 3 6 2 3" xfId="36532"/>
    <cellStyle name="Normal 10 3 6 2 4" xfId="52890"/>
    <cellStyle name="Normal 10 3 6 3" xfId="18383"/>
    <cellStyle name="Normal 10 3 6 4" xfId="30473"/>
    <cellStyle name="Normal 10 3 6 5" xfId="44613"/>
    <cellStyle name="Normal 10 3 7" xfId="8263"/>
    <cellStyle name="Normal 10 3 7 2" xfId="20383"/>
    <cellStyle name="Normal 10 3 7 2 2" xfId="48809"/>
    <cellStyle name="Normal 10 3 7 3" xfId="32472"/>
    <cellStyle name="Normal 10 3 7 4" xfId="40532"/>
    <cellStyle name="Normal 10 3 8" xfId="14323"/>
    <cellStyle name="Normal 10 3 8 2" xfId="46764"/>
    <cellStyle name="Normal 10 3 9" xfId="26443"/>
    <cellStyle name="Normal 10 4" xfId="1535"/>
    <cellStyle name="Normal 10 4 2" xfId="5631"/>
    <cellStyle name="Normal 10 4 2 2" xfId="11690"/>
    <cellStyle name="Normal 10 4 2 2 2" xfId="23810"/>
    <cellStyle name="Normal 10 4 2 2 3" xfId="35899"/>
    <cellStyle name="Normal 10 4 2 2 4" xfId="52257"/>
    <cellStyle name="Normal 10 4 2 3" xfId="17750"/>
    <cellStyle name="Normal 10 4 2 4" xfId="29840"/>
    <cellStyle name="Normal 10 4 2 5" xfId="43980"/>
    <cellStyle name="Normal 10 4 3" xfId="7653"/>
    <cellStyle name="Normal 10 4 3 2" xfId="13712"/>
    <cellStyle name="Normal 10 4 3 2 2" xfId="25832"/>
    <cellStyle name="Normal 10 4 3 2 3" xfId="37921"/>
    <cellStyle name="Normal 10 4 3 2 4" xfId="54279"/>
    <cellStyle name="Normal 10 4 3 3" xfId="19772"/>
    <cellStyle name="Normal 10 4 3 4" xfId="31862"/>
    <cellStyle name="Normal 10 4 3 5" xfId="46002"/>
    <cellStyle name="Normal 10 4 4" xfId="9660"/>
    <cellStyle name="Normal 10 4 4 2" xfId="21780"/>
    <cellStyle name="Normal 10 4 4 2 2" xfId="50223"/>
    <cellStyle name="Normal 10 4 4 3" xfId="33869"/>
    <cellStyle name="Normal 10 4 4 4" xfId="41946"/>
    <cellStyle name="Normal 10 4 5" xfId="15720"/>
    <cellStyle name="Normal 10 4 5 2" xfId="48174"/>
    <cellStyle name="Normal 10 4 6" xfId="27832"/>
    <cellStyle name="Normal 10 4 7" xfId="39922"/>
    <cellStyle name="Normal 10 4 8" xfId="3597"/>
    <cellStyle name="Normal 10 5" xfId="1023"/>
    <cellStyle name="Normal 10 5 2" xfId="5132"/>
    <cellStyle name="Normal 10 5 2 2" xfId="11191"/>
    <cellStyle name="Normal 10 5 2 2 2" xfId="23311"/>
    <cellStyle name="Normal 10 5 2 2 3" xfId="35400"/>
    <cellStyle name="Normal 10 5 2 2 4" xfId="51758"/>
    <cellStyle name="Normal 10 5 2 3" xfId="17251"/>
    <cellStyle name="Normal 10 5 2 4" xfId="29341"/>
    <cellStyle name="Normal 10 5 2 5" xfId="43481"/>
    <cellStyle name="Normal 10 5 3" xfId="7157"/>
    <cellStyle name="Normal 10 5 3 2" xfId="13216"/>
    <cellStyle name="Normal 10 5 3 2 2" xfId="25336"/>
    <cellStyle name="Normal 10 5 3 2 3" xfId="37425"/>
    <cellStyle name="Normal 10 5 3 2 4" xfId="53783"/>
    <cellStyle name="Normal 10 5 3 3" xfId="19276"/>
    <cellStyle name="Normal 10 5 3 4" xfId="31366"/>
    <cellStyle name="Normal 10 5 3 5" xfId="45506"/>
    <cellStyle name="Normal 10 5 4" xfId="9161"/>
    <cellStyle name="Normal 10 5 4 2" xfId="21281"/>
    <cellStyle name="Normal 10 5 4 2 2" xfId="49716"/>
    <cellStyle name="Normal 10 5 4 3" xfId="33370"/>
    <cellStyle name="Normal 10 5 4 4" xfId="41439"/>
    <cellStyle name="Normal 10 5 5" xfId="15221"/>
    <cellStyle name="Normal 10 5 5 2" xfId="47667"/>
    <cellStyle name="Normal 10 5 6" xfId="27336"/>
    <cellStyle name="Normal 10 5 7" xfId="39426"/>
    <cellStyle name="Normal 10 5 8" xfId="3088"/>
    <cellStyle name="Normal 10 6" xfId="2074"/>
    <cellStyle name="Normal 10 6 2" xfId="6165"/>
    <cellStyle name="Normal 10 6 2 2" xfId="12224"/>
    <cellStyle name="Normal 10 6 2 2 2" xfId="24344"/>
    <cellStyle name="Normal 10 6 2 2 3" xfId="36433"/>
    <cellStyle name="Normal 10 6 2 2 4" xfId="52791"/>
    <cellStyle name="Normal 10 6 2 3" xfId="18284"/>
    <cellStyle name="Normal 10 6 2 4" xfId="30374"/>
    <cellStyle name="Normal 10 6 2 5" xfId="44514"/>
    <cellStyle name="Normal 10 6 3" xfId="8165"/>
    <cellStyle name="Normal 10 6 3 2" xfId="14224"/>
    <cellStyle name="Normal 10 6 3 2 2" xfId="26344"/>
    <cellStyle name="Normal 10 6 3 2 3" xfId="38433"/>
    <cellStyle name="Normal 10 6 3 2 4" xfId="54791"/>
    <cellStyle name="Normal 10 6 3 3" xfId="20284"/>
    <cellStyle name="Normal 10 6 3 4" xfId="32374"/>
    <cellStyle name="Normal 10 6 3 5" xfId="46514"/>
    <cellStyle name="Normal 10 6 4" xfId="10194"/>
    <cellStyle name="Normal 10 6 4 2" xfId="22314"/>
    <cellStyle name="Normal 10 6 4 2 2" xfId="50758"/>
    <cellStyle name="Normal 10 6 4 3" xfId="34403"/>
    <cellStyle name="Normal 10 6 4 4" xfId="42481"/>
    <cellStyle name="Normal 10 6 5" xfId="16254"/>
    <cellStyle name="Normal 10 6 5 2" xfId="48709"/>
    <cellStyle name="Normal 10 6 6" xfId="28344"/>
    <cellStyle name="Normal 10 6 7" xfId="40434"/>
    <cellStyle name="Normal 10 6 8" xfId="4132"/>
    <cellStyle name="Normal 10 7" xfId="4631"/>
    <cellStyle name="Normal 10 7 2" xfId="10691"/>
    <cellStyle name="Normal 10 7 2 2" xfId="22811"/>
    <cellStyle name="Normal 10 7 2 3" xfId="34900"/>
    <cellStyle name="Normal 10 7 2 4" xfId="51257"/>
    <cellStyle name="Normal 10 7 3" xfId="16751"/>
    <cellStyle name="Normal 10 7 4" xfId="28841"/>
    <cellStyle name="Normal 10 7 5" xfId="42980"/>
    <cellStyle name="Normal 10 8" xfId="6659"/>
    <cellStyle name="Normal 10 8 2" xfId="12718"/>
    <cellStyle name="Normal 10 8 2 2" xfId="24838"/>
    <cellStyle name="Normal 10 8 2 3" xfId="36927"/>
    <cellStyle name="Normal 10 8 2 4" xfId="53285"/>
    <cellStyle name="Normal 10 8 3" xfId="18778"/>
    <cellStyle name="Normal 10 8 4" xfId="30868"/>
    <cellStyle name="Normal 10 8 5" xfId="45008"/>
    <cellStyle name="Normal 10 9" xfId="8661"/>
    <cellStyle name="Normal 10 9 2" xfId="20781"/>
    <cellStyle name="Normal 10 9 2 2" xfId="49210"/>
    <cellStyle name="Normal 10 9 3" xfId="32870"/>
    <cellStyle name="Normal 10 9 4" xfId="40933"/>
    <cellStyle name="Normal 11" xfId="90"/>
    <cellStyle name="Normal 11 10" xfId="26497"/>
    <cellStyle name="Normal 11 11" xfId="38587"/>
    <cellStyle name="Normal 11 12" xfId="2237"/>
    <cellStyle name="Normal 11 2" xfId="487"/>
    <cellStyle name="Normal 11 2 10" xfId="38929"/>
    <cellStyle name="Normal 11 2 11" xfId="2584"/>
    <cellStyle name="Normal 11 2 2" xfId="1537"/>
    <cellStyle name="Normal 11 2 2 2" xfId="5632"/>
    <cellStyle name="Normal 11 2 2 2 2" xfId="11691"/>
    <cellStyle name="Normal 11 2 2 2 2 2" xfId="23811"/>
    <cellStyle name="Normal 11 2 2 2 2 3" xfId="35900"/>
    <cellStyle name="Normal 11 2 2 2 2 4" xfId="52258"/>
    <cellStyle name="Normal 11 2 2 2 3" xfId="17751"/>
    <cellStyle name="Normal 11 2 2 2 4" xfId="29841"/>
    <cellStyle name="Normal 11 2 2 2 5" xfId="43981"/>
    <cellStyle name="Normal 11 2 2 3" xfId="7654"/>
    <cellStyle name="Normal 11 2 2 3 2" xfId="13713"/>
    <cellStyle name="Normal 11 2 2 3 2 2" xfId="25833"/>
    <cellStyle name="Normal 11 2 2 3 2 3" xfId="37922"/>
    <cellStyle name="Normal 11 2 2 3 2 4" xfId="54280"/>
    <cellStyle name="Normal 11 2 2 3 3" xfId="19773"/>
    <cellStyle name="Normal 11 2 2 3 4" xfId="31863"/>
    <cellStyle name="Normal 11 2 2 3 5" xfId="46003"/>
    <cellStyle name="Normal 11 2 2 4" xfId="9661"/>
    <cellStyle name="Normal 11 2 2 4 2" xfId="21781"/>
    <cellStyle name="Normal 11 2 2 4 2 2" xfId="50224"/>
    <cellStyle name="Normal 11 2 2 4 3" xfId="33870"/>
    <cellStyle name="Normal 11 2 2 4 4" xfId="41947"/>
    <cellStyle name="Normal 11 2 2 5" xfId="15721"/>
    <cellStyle name="Normal 11 2 2 5 2" xfId="48175"/>
    <cellStyle name="Normal 11 2 2 6" xfId="27833"/>
    <cellStyle name="Normal 11 2 2 7" xfId="39923"/>
    <cellStyle name="Normal 11 2 2 8" xfId="3598"/>
    <cellStyle name="Normal 11 2 3" xfId="1025"/>
    <cellStyle name="Normal 11 2 3 2" xfId="5133"/>
    <cellStyle name="Normal 11 2 3 2 2" xfId="11192"/>
    <cellStyle name="Normal 11 2 3 2 2 2" xfId="23312"/>
    <cellStyle name="Normal 11 2 3 2 2 3" xfId="35401"/>
    <cellStyle name="Normal 11 2 3 2 2 4" xfId="51759"/>
    <cellStyle name="Normal 11 2 3 2 3" xfId="17252"/>
    <cellStyle name="Normal 11 2 3 2 4" xfId="29342"/>
    <cellStyle name="Normal 11 2 3 2 5" xfId="43482"/>
    <cellStyle name="Normal 11 2 3 3" xfId="7158"/>
    <cellStyle name="Normal 11 2 3 3 2" xfId="13217"/>
    <cellStyle name="Normal 11 2 3 3 2 2" xfId="25337"/>
    <cellStyle name="Normal 11 2 3 3 2 3" xfId="37426"/>
    <cellStyle name="Normal 11 2 3 3 2 4" xfId="53784"/>
    <cellStyle name="Normal 11 2 3 3 3" xfId="19277"/>
    <cellStyle name="Normal 11 2 3 3 4" xfId="31367"/>
    <cellStyle name="Normal 11 2 3 3 5" xfId="45507"/>
    <cellStyle name="Normal 11 2 3 4" xfId="9162"/>
    <cellStyle name="Normal 11 2 3 4 2" xfId="21282"/>
    <cellStyle name="Normal 11 2 3 4 2 2" xfId="49717"/>
    <cellStyle name="Normal 11 2 3 4 3" xfId="33371"/>
    <cellStyle name="Normal 11 2 3 4 4" xfId="41440"/>
    <cellStyle name="Normal 11 2 3 5" xfId="15222"/>
    <cellStyle name="Normal 11 2 3 5 2" xfId="47668"/>
    <cellStyle name="Normal 11 2 3 6" xfId="27337"/>
    <cellStyle name="Normal 11 2 3 7" xfId="39427"/>
    <cellStyle name="Normal 11 2 3 8" xfId="3089"/>
    <cellStyle name="Normal 11 2 4" xfId="2075"/>
    <cellStyle name="Normal 11 2 4 2" xfId="6166"/>
    <cellStyle name="Normal 11 2 4 2 2" xfId="12225"/>
    <cellStyle name="Normal 11 2 4 2 2 2" xfId="24345"/>
    <cellStyle name="Normal 11 2 4 2 2 3" xfId="36434"/>
    <cellStyle name="Normal 11 2 4 2 2 4" xfId="52792"/>
    <cellStyle name="Normal 11 2 4 2 3" xfId="18285"/>
    <cellStyle name="Normal 11 2 4 2 4" xfId="30375"/>
    <cellStyle name="Normal 11 2 4 2 5" xfId="44515"/>
    <cellStyle name="Normal 11 2 4 3" xfId="8166"/>
    <cellStyle name="Normal 11 2 4 3 2" xfId="14225"/>
    <cellStyle name="Normal 11 2 4 3 2 2" xfId="26345"/>
    <cellStyle name="Normal 11 2 4 3 2 3" xfId="38434"/>
    <cellStyle name="Normal 11 2 4 3 2 4" xfId="54792"/>
    <cellStyle name="Normal 11 2 4 3 3" xfId="20285"/>
    <cellStyle name="Normal 11 2 4 3 4" xfId="32375"/>
    <cellStyle name="Normal 11 2 4 3 5" xfId="46515"/>
    <cellStyle name="Normal 11 2 4 4" xfId="10195"/>
    <cellStyle name="Normal 11 2 4 4 2" xfId="22315"/>
    <cellStyle name="Normal 11 2 4 4 2 2" xfId="50759"/>
    <cellStyle name="Normal 11 2 4 4 3" xfId="34404"/>
    <cellStyle name="Normal 11 2 4 4 4" xfId="42482"/>
    <cellStyle name="Normal 11 2 4 5" xfId="16255"/>
    <cellStyle name="Normal 11 2 4 5 2" xfId="48710"/>
    <cellStyle name="Normal 11 2 4 6" xfId="28345"/>
    <cellStyle name="Normal 11 2 4 7" xfId="40435"/>
    <cellStyle name="Normal 11 2 4 8" xfId="4133"/>
    <cellStyle name="Normal 11 2 5" xfId="4632"/>
    <cellStyle name="Normal 11 2 5 2" xfId="10692"/>
    <cellStyle name="Normal 11 2 5 2 2" xfId="22812"/>
    <cellStyle name="Normal 11 2 5 2 3" xfId="34901"/>
    <cellStyle name="Normal 11 2 5 2 4" xfId="51258"/>
    <cellStyle name="Normal 11 2 5 3" xfId="16752"/>
    <cellStyle name="Normal 11 2 5 4" xfId="28842"/>
    <cellStyle name="Normal 11 2 5 5" xfId="42981"/>
    <cellStyle name="Normal 11 2 6" xfId="6660"/>
    <cellStyle name="Normal 11 2 6 2" xfId="12719"/>
    <cellStyle name="Normal 11 2 6 2 2" xfId="24839"/>
    <cellStyle name="Normal 11 2 6 2 3" xfId="36928"/>
    <cellStyle name="Normal 11 2 6 2 4" xfId="53286"/>
    <cellStyle name="Normal 11 2 6 3" xfId="18779"/>
    <cellStyle name="Normal 11 2 6 4" xfId="30869"/>
    <cellStyle name="Normal 11 2 6 5" xfId="45009"/>
    <cellStyle name="Normal 11 2 7" xfId="8662"/>
    <cellStyle name="Normal 11 2 7 2" xfId="20782"/>
    <cellStyle name="Normal 11 2 7 2 2" xfId="49211"/>
    <cellStyle name="Normal 11 2 7 3" xfId="32871"/>
    <cellStyle name="Normal 11 2 7 4" xfId="40934"/>
    <cellStyle name="Normal 11 2 8" xfId="14722"/>
    <cellStyle name="Normal 11 2 8 2" xfId="47164"/>
    <cellStyle name="Normal 11 2 9" xfId="26839"/>
    <cellStyle name="Normal 11 3" xfId="1189"/>
    <cellStyle name="Normal 11 3 2" xfId="5287"/>
    <cellStyle name="Normal 11 3 2 2" xfId="11346"/>
    <cellStyle name="Normal 11 3 2 2 2" xfId="23466"/>
    <cellStyle name="Normal 11 3 2 2 3" xfId="35555"/>
    <cellStyle name="Normal 11 3 2 2 4" xfId="51913"/>
    <cellStyle name="Normal 11 3 2 3" xfId="17406"/>
    <cellStyle name="Normal 11 3 2 4" xfId="29496"/>
    <cellStyle name="Normal 11 3 2 5" xfId="43636"/>
    <cellStyle name="Normal 11 3 3" xfId="7312"/>
    <cellStyle name="Normal 11 3 3 2" xfId="13371"/>
    <cellStyle name="Normal 11 3 3 2 2" xfId="25491"/>
    <cellStyle name="Normal 11 3 3 2 3" xfId="37580"/>
    <cellStyle name="Normal 11 3 3 2 4" xfId="53938"/>
    <cellStyle name="Normal 11 3 3 3" xfId="19431"/>
    <cellStyle name="Normal 11 3 3 4" xfId="31521"/>
    <cellStyle name="Normal 11 3 3 5" xfId="45661"/>
    <cellStyle name="Normal 11 3 4" xfId="9316"/>
    <cellStyle name="Normal 11 3 4 2" xfId="21436"/>
    <cellStyle name="Normal 11 3 4 2 2" xfId="49878"/>
    <cellStyle name="Normal 11 3 4 3" xfId="33525"/>
    <cellStyle name="Normal 11 3 4 4" xfId="41601"/>
    <cellStyle name="Normal 11 3 5" xfId="15376"/>
    <cellStyle name="Normal 11 3 5 2" xfId="47829"/>
    <cellStyle name="Normal 11 3 6" xfId="27491"/>
    <cellStyle name="Normal 11 3 7" xfId="39581"/>
    <cellStyle name="Normal 11 3 8" xfId="3251"/>
    <cellStyle name="Normal 11 4" xfId="679"/>
    <cellStyle name="Normal 11 4 2" xfId="4791"/>
    <cellStyle name="Normal 11 4 2 2" xfId="10850"/>
    <cellStyle name="Normal 11 4 2 2 2" xfId="22970"/>
    <cellStyle name="Normal 11 4 2 2 3" xfId="35059"/>
    <cellStyle name="Normal 11 4 2 2 4" xfId="51417"/>
    <cellStyle name="Normal 11 4 2 3" xfId="16910"/>
    <cellStyle name="Normal 11 4 2 4" xfId="29000"/>
    <cellStyle name="Normal 11 4 2 5" xfId="43140"/>
    <cellStyle name="Normal 11 4 3" xfId="6816"/>
    <cellStyle name="Normal 11 4 3 2" xfId="12875"/>
    <cellStyle name="Normal 11 4 3 2 2" xfId="24995"/>
    <cellStyle name="Normal 11 4 3 2 3" xfId="37084"/>
    <cellStyle name="Normal 11 4 3 2 4" xfId="53442"/>
    <cellStyle name="Normal 11 4 3 3" xfId="18935"/>
    <cellStyle name="Normal 11 4 3 4" xfId="31025"/>
    <cellStyle name="Normal 11 4 3 5" xfId="45165"/>
    <cellStyle name="Normal 11 4 4" xfId="8820"/>
    <cellStyle name="Normal 11 4 4 2" xfId="20940"/>
    <cellStyle name="Normal 11 4 4 2 2" xfId="49372"/>
    <cellStyle name="Normal 11 4 4 3" xfId="33029"/>
    <cellStyle name="Normal 11 4 4 4" xfId="41095"/>
    <cellStyle name="Normal 11 4 5" xfId="14880"/>
    <cellStyle name="Normal 11 4 5 2" xfId="47324"/>
    <cellStyle name="Normal 11 4 6" xfId="26995"/>
    <cellStyle name="Normal 11 4 7" xfId="39085"/>
    <cellStyle name="Normal 11 4 8" xfId="2744"/>
    <cellStyle name="Normal 11 5" xfId="1732"/>
    <cellStyle name="Normal 11 5 2" xfId="5824"/>
    <cellStyle name="Normal 11 5 2 2" xfId="11883"/>
    <cellStyle name="Normal 11 5 2 2 2" xfId="24003"/>
    <cellStyle name="Normal 11 5 2 2 3" xfId="36092"/>
    <cellStyle name="Normal 11 5 2 2 4" xfId="52450"/>
    <cellStyle name="Normal 11 5 2 3" xfId="17943"/>
    <cellStyle name="Normal 11 5 2 4" xfId="30033"/>
    <cellStyle name="Normal 11 5 2 5" xfId="44173"/>
    <cellStyle name="Normal 11 5 3" xfId="7824"/>
    <cellStyle name="Normal 11 5 3 2" xfId="13883"/>
    <cellStyle name="Normal 11 5 3 2 2" xfId="26003"/>
    <cellStyle name="Normal 11 5 3 2 3" xfId="38092"/>
    <cellStyle name="Normal 11 5 3 2 4" xfId="54450"/>
    <cellStyle name="Normal 11 5 3 3" xfId="19943"/>
    <cellStyle name="Normal 11 5 3 4" xfId="32033"/>
    <cellStyle name="Normal 11 5 3 5" xfId="46173"/>
    <cellStyle name="Normal 11 5 4" xfId="9853"/>
    <cellStyle name="Normal 11 5 4 2" xfId="21973"/>
    <cellStyle name="Normal 11 5 4 2 2" xfId="50416"/>
    <cellStyle name="Normal 11 5 4 3" xfId="34062"/>
    <cellStyle name="Normal 11 5 4 4" xfId="42139"/>
    <cellStyle name="Normal 11 5 5" xfId="15913"/>
    <cellStyle name="Normal 11 5 5 2" xfId="48367"/>
    <cellStyle name="Normal 11 5 6" xfId="28003"/>
    <cellStyle name="Normal 11 5 7" xfId="40093"/>
    <cellStyle name="Normal 11 5 8" xfId="3790"/>
    <cellStyle name="Normal 11 6" xfId="4287"/>
    <cellStyle name="Normal 11 6 2" xfId="10347"/>
    <cellStyle name="Normal 11 6 2 2" xfId="22467"/>
    <cellStyle name="Normal 11 6 2 3" xfId="34556"/>
    <cellStyle name="Normal 11 6 2 4" xfId="50913"/>
    <cellStyle name="Normal 11 6 3" xfId="16407"/>
    <cellStyle name="Normal 11 6 4" xfId="28497"/>
    <cellStyle name="Normal 11 6 5" xfId="42636"/>
    <cellStyle name="Normal 11 7" xfId="6318"/>
    <cellStyle name="Normal 11 7 2" xfId="12377"/>
    <cellStyle name="Normal 11 7 2 2" xfId="24497"/>
    <cellStyle name="Normal 11 7 2 3" xfId="36586"/>
    <cellStyle name="Normal 11 7 2 4" xfId="52944"/>
    <cellStyle name="Normal 11 7 3" xfId="18437"/>
    <cellStyle name="Normal 11 7 4" xfId="30527"/>
    <cellStyle name="Normal 11 7 5" xfId="44667"/>
    <cellStyle name="Normal 11 8" xfId="8317"/>
    <cellStyle name="Normal 11 8 2" xfId="20437"/>
    <cellStyle name="Normal 11 8 2 2" xfId="48864"/>
    <cellStyle name="Normal 11 8 3" xfId="32526"/>
    <cellStyle name="Normal 11 8 4" xfId="40587"/>
    <cellStyle name="Normal 11 9" xfId="14377"/>
    <cellStyle name="Normal 11 9 2" xfId="46818"/>
    <cellStyle name="Normal 12" xfId="488"/>
    <cellStyle name="Normal 12 10" xfId="26840"/>
    <cellStyle name="Normal 12 11" xfId="38930"/>
    <cellStyle name="Normal 12 12" xfId="2585"/>
    <cellStyle name="Normal 12 2" xfId="489"/>
    <cellStyle name="Normal 12 2 10" xfId="38931"/>
    <cellStyle name="Normal 12 2 11" xfId="2586"/>
    <cellStyle name="Normal 12 2 2" xfId="1539"/>
    <cellStyle name="Normal 12 2 2 2" xfId="5634"/>
    <cellStyle name="Normal 12 2 2 2 2" xfId="11693"/>
    <cellStyle name="Normal 12 2 2 2 2 2" xfId="23813"/>
    <cellStyle name="Normal 12 2 2 2 2 3" xfId="35902"/>
    <cellStyle name="Normal 12 2 2 2 2 4" xfId="52260"/>
    <cellStyle name="Normal 12 2 2 2 3" xfId="17753"/>
    <cellStyle name="Normal 12 2 2 2 4" xfId="29843"/>
    <cellStyle name="Normal 12 2 2 2 5" xfId="43983"/>
    <cellStyle name="Normal 12 2 2 3" xfId="7656"/>
    <cellStyle name="Normal 12 2 2 3 2" xfId="13715"/>
    <cellStyle name="Normal 12 2 2 3 2 2" xfId="25835"/>
    <cellStyle name="Normal 12 2 2 3 2 3" xfId="37924"/>
    <cellStyle name="Normal 12 2 2 3 2 4" xfId="54282"/>
    <cellStyle name="Normal 12 2 2 3 3" xfId="19775"/>
    <cellStyle name="Normal 12 2 2 3 4" xfId="31865"/>
    <cellStyle name="Normal 12 2 2 3 5" xfId="46005"/>
    <cellStyle name="Normal 12 2 2 4" xfId="9663"/>
    <cellStyle name="Normal 12 2 2 4 2" xfId="21783"/>
    <cellStyle name="Normal 12 2 2 4 2 2" xfId="50226"/>
    <cellStyle name="Normal 12 2 2 4 3" xfId="33872"/>
    <cellStyle name="Normal 12 2 2 4 4" xfId="41949"/>
    <cellStyle name="Normal 12 2 2 5" xfId="15723"/>
    <cellStyle name="Normal 12 2 2 5 2" xfId="48177"/>
    <cellStyle name="Normal 12 2 2 6" xfId="27835"/>
    <cellStyle name="Normal 12 2 2 7" xfId="39925"/>
    <cellStyle name="Normal 12 2 2 8" xfId="3600"/>
    <cellStyle name="Normal 12 2 3" xfId="1027"/>
    <cellStyle name="Normal 12 2 3 2" xfId="5135"/>
    <cellStyle name="Normal 12 2 3 2 2" xfId="11194"/>
    <cellStyle name="Normal 12 2 3 2 2 2" xfId="23314"/>
    <cellStyle name="Normal 12 2 3 2 2 3" xfId="35403"/>
    <cellStyle name="Normal 12 2 3 2 2 4" xfId="51761"/>
    <cellStyle name="Normal 12 2 3 2 3" xfId="17254"/>
    <cellStyle name="Normal 12 2 3 2 4" xfId="29344"/>
    <cellStyle name="Normal 12 2 3 2 5" xfId="43484"/>
    <cellStyle name="Normal 12 2 3 3" xfId="7160"/>
    <cellStyle name="Normal 12 2 3 3 2" xfId="13219"/>
    <cellStyle name="Normal 12 2 3 3 2 2" xfId="25339"/>
    <cellStyle name="Normal 12 2 3 3 2 3" xfId="37428"/>
    <cellStyle name="Normal 12 2 3 3 2 4" xfId="53786"/>
    <cellStyle name="Normal 12 2 3 3 3" xfId="19279"/>
    <cellStyle name="Normal 12 2 3 3 4" xfId="31369"/>
    <cellStyle name="Normal 12 2 3 3 5" xfId="45509"/>
    <cellStyle name="Normal 12 2 3 4" xfId="9164"/>
    <cellStyle name="Normal 12 2 3 4 2" xfId="21284"/>
    <cellStyle name="Normal 12 2 3 4 2 2" xfId="49719"/>
    <cellStyle name="Normal 12 2 3 4 3" xfId="33373"/>
    <cellStyle name="Normal 12 2 3 4 4" xfId="41442"/>
    <cellStyle name="Normal 12 2 3 5" xfId="15224"/>
    <cellStyle name="Normal 12 2 3 5 2" xfId="47670"/>
    <cellStyle name="Normal 12 2 3 6" xfId="27339"/>
    <cellStyle name="Normal 12 2 3 7" xfId="39429"/>
    <cellStyle name="Normal 12 2 3 8" xfId="3091"/>
    <cellStyle name="Normal 12 2 4" xfId="2077"/>
    <cellStyle name="Normal 12 2 4 2" xfId="6168"/>
    <cellStyle name="Normal 12 2 4 2 2" xfId="12227"/>
    <cellStyle name="Normal 12 2 4 2 2 2" xfId="24347"/>
    <cellStyle name="Normal 12 2 4 2 2 3" xfId="36436"/>
    <cellStyle name="Normal 12 2 4 2 2 4" xfId="52794"/>
    <cellStyle name="Normal 12 2 4 2 3" xfId="18287"/>
    <cellStyle name="Normal 12 2 4 2 4" xfId="30377"/>
    <cellStyle name="Normal 12 2 4 2 5" xfId="44517"/>
    <cellStyle name="Normal 12 2 4 3" xfId="8168"/>
    <cellStyle name="Normal 12 2 4 3 2" xfId="14227"/>
    <cellStyle name="Normal 12 2 4 3 2 2" xfId="26347"/>
    <cellStyle name="Normal 12 2 4 3 2 3" xfId="38436"/>
    <cellStyle name="Normal 12 2 4 3 2 4" xfId="54794"/>
    <cellStyle name="Normal 12 2 4 3 3" xfId="20287"/>
    <cellStyle name="Normal 12 2 4 3 4" xfId="32377"/>
    <cellStyle name="Normal 12 2 4 3 5" xfId="46517"/>
    <cellStyle name="Normal 12 2 4 4" xfId="10197"/>
    <cellStyle name="Normal 12 2 4 4 2" xfId="22317"/>
    <cellStyle name="Normal 12 2 4 4 2 2" xfId="50761"/>
    <cellStyle name="Normal 12 2 4 4 3" xfId="34406"/>
    <cellStyle name="Normal 12 2 4 4 4" xfId="42484"/>
    <cellStyle name="Normal 12 2 4 5" xfId="16257"/>
    <cellStyle name="Normal 12 2 4 5 2" xfId="48712"/>
    <cellStyle name="Normal 12 2 4 6" xfId="28347"/>
    <cellStyle name="Normal 12 2 4 7" xfId="40437"/>
    <cellStyle name="Normal 12 2 4 8" xfId="4135"/>
    <cellStyle name="Normal 12 2 5" xfId="4634"/>
    <cellStyle name="Normal 12 2 5 2" xfId="10694"/>
    <cellStyle name="Normal 12 2 5 2 2" xfId="22814"/>
    <cellStyle name="Normal 12 2 5 2 3" xfId="34903"/>
    <cellStyle name="Normal 12 2 5 2 4" xfId="51260"/>
    <cellStyle name="Normal 12 2 5 3" xfId="16754"/>
    <cellStyle name="Normal 12 2 5 4" xfId="28844"/>
    <cellStyle name="Normal 12 2 5 5" xfId="42983"/>
    <cellStyle name="Normal 12 2 6" xfId="6662"/>
    <cellStyle name="Normal 12 2 6 2" xfId="12721"/>
    <cellStyle name="Normal 12 2 6 2 2" xfId="24841"/>
    <cellStyle name="Normal 12 2 6 2 3" xfId="36930"/>
    <cellStyle name="Normal 12 2 6 2 4" xfId="53288"/>
    <cellStyle name="Normal 12 2 6 3" xfId="18781"/>
    <cellStyle name="Normal 12 2 6 4" xfId="30871"/>
    <cellStyle name="Normal 12 2 6 5" xfId="45011"/>
    <cellStyle name="Normal 12 2 7" xfId="8664"/>
    <cellStyle name="Normal 12 2 7 2" xfId="20784"/>
    <cellStyle name="Normal 12 2 7 2 2" xfId="49213"/>
    <cellStyle name="Normal 12 2 7 3" xfId="32873"/>
    <cellStyle name="Normal 12 2 7 4" xfId="40936"/>
    <cellStyle name="Normal 12 2 8" xfId="14724"/>
    <cellStyle name="Normal 12 2 8 2" xfId="47166"/>
    <cellStyle name="Normal 12 2 9" xfId="26841"/>
    <cellStyle name="Normal 12 3" xfId="1538"/>
    <cellStyle name="Normal 12 3 2" xfId="5633"/>
    <cellStyle name="Normal 12 3 2 2" xfId="11692"/>
    <cellStyle name="Normal 12 3 2 2 2" xfId="23812"/>
    <cellStyle name="Normal 12 3 2 2 3" xfId="35901"/>
    <cellStyle name="Normal 12 3 2 2 4" xfId="52259"/>
    <cellStyle name="Normal 12 3 2 3" xfId="17752"/>
    <cellStyle name="Normal 12 3 2 4" xfId="29842"/>
    <cellStyle name="Normal 12 3 2 5" xfId="43982"/>
    <cellStyle name="Normal 12 3 3" xfId="7655"/>
    <cellStyle name="Normal 12 3 3 2" xfId="13714"/>
    <cellStyle name="Normal 12 3 3 2 2" xfId="25834"/>
    <cellStyle name="Normal 12 3 3 2 3" xfId="37923"/>
    <cellStyle name="Normal 12 3 3 2 4" xfId="54281"/>
    <cellStyle name="Normal 12 3 3 3" xfId="19774"/>
    <cellStyle name="Normal 12 3 3 4" xfId="31864"/>
    <cellStyle name="Normal 12 3 3 5" xfId="46004"/>
    <cellStyle name="Normal 12 3 4" xfId="9662"/>
    <cellStyle name="Normal 12 3 4 2" xfId="21782"/>
    <cellStyle name="Normal 12 3 4 2 2" xfId="50225"/>
    <cellStyle name="Normal 12 3 4 3" xfId="33871"/>
    <cellStyle name="Normal 12 3 4 4" xfId="41948"/>
    <cellStyle name="Normal 12 3 5" xfId="15722"/>
    <cellStyle name="Normal 12 3 5 2" xfId="48176"/>
    <cellStyle name="Normal 12 3 6" xfId="27834"/>
    <cellStyle name="Normal 12 3 7" xfId="39924"/>
    <cellStyle name="Normal 12 3 8" xfId="3599"/>
    <cellStyle name="Normal 12 4" xfId="1026"/>
    <cellStyle name="Normal 12 4 2" xfId="5134"/>
    <cellStyle name="Normal 12 4 2 2" xfId="11193"/>
    <cellStyle name="Normal 12 4 2 2 2" xfId="23313"/>
    <cellStyle name="Normal 12 4 2 2 3" xfId="35402"/>
    <cellStyle name="Normal 12 4 2 2 4" xfId="51760"/>
    <cellStyle name="Normal 12 4 2 3" xfId="17253"/>
    <cellStyle name="Normal 12 4 2 4" xfId="29343"/>
    <cellStyle name="Normal 12 4 2 5" xfId="43483"/>
    <cellStyle name="Normal 12 4 3" xfId="7159"/>
    <cellStyle name="Normal 12 4 3 2" xfId="13218"/>
    <cellStyle name="Normal 12 4 3 2 2" xfId="25338"/>
    <cellStyle name="Normal 12 4 3 2 3" xfId="37427"/>
    <cellStyle name="Normal 12 4 3 2 4" xfId="53785"/>
    <cellStyle name="Normal 12 4 3 3" xfId="19278"/>
    <cellStyle name="Normal 12 4 3 4" xfId="31368"/>
    <cellStyle name="Normal 12 4 3 5" xfId="45508"/>
    <cellStyle name="Normal 12 4 4" xfId="9163"/>
    <cellStyle name="Normal 12 4 4 2" xfId="21283"/>
    <cellStyle name="Normal 12 4 4 2 2" xfId="49718"/>
    <cellStyle name="Normal 12 4 4 3" xfId="33372"/>
    <cellStyle name="Normal 12 4 4 4" xfId="41441"/>
    <cellStyle name="Normal 12 4 5" xfId="15223"/>
    <cellStyle name="Normal 12 4 5 2" xfId="47669"/>
    <cellStyle name="Normal 12 4 6" xfId="27338"/>
    <cellStyle name="Normal 12 4 7" xfId="39428"/>
    <cellStyle name="Normal 12 4 8" xfId="3090"/>
    <cellStyle name="Normal 12 5" xfId="2076"/>
    <cellStyle name="Normal 12 5 2" xfId="6167"/>
    <cellStyle name="Normal 12 5 2 2" xfId="12226"/>
    <cellStyle name="Normal 12 5 2 2 2" xfId="24346"/>
    <cellStyle name="Normal 12 5 2 2 3" xfId="36435"/>
    <cellStyle name="Normal 12 5 2 2 4" xfId="52793"/>
    <cellStyle name="Normal 12 5 2 3" xfId="18286"/>
    <cellStyle name="Normal 12 5 2 4" xfId="30376"/>
    <cellStyle name="Normal 12 5 2 5" xfId="44516"/>
    <cellStyle name="Normal 12 5 3" xfId="8167"/>
    <cellStyle name="Normal 12 5 3 2" xfId="14226"/>
    <cellStyle name="Normal 12 5 3 2 2" xfId="26346"/>
    <cellStyle name="Normal 12 5 3 2 3" xfId="38435"/>
    <cellStyle name="Normal 12 5 3 2 4" xfId="54793"/>
    <cellStyle name="Normal 12 5 3 3" xfId="20286"/>
    <cellStyle name="Normal 12 5 3 4" xfId="32376"/>
    <cellStyle name="Normal 12 5 3 5" xfId="46516"/>
    <cellStyle name="Normal 12 5 4" xfId="10196"/>
    <cellStyle name="Normal 12 5 4 2" xfId="22316"/>
    <cellStyle name="Normal 12 5 4 2 2" xfId="50760"/>
    <cellStyle name="Normal 12 5 4 3" xfId="34405"/>
    <cellStyle name="Normal 12 5 4 4" xfId="42483"/>
    <cellStyle name="Normal 12 5 5" xfId="16256"/>
    <cellStyle name="Normal 12 5 5 2" xfId="48711"/>
    <cellStyle name="Normal 12 5 6" xfId="28346"/>
    <cellStyle name="Normal 12 5 7" xfId="40436"/>
    <cellStyle name="Normal 12 5 8" xfId="4134"/>
    <cellStyle name="Normal 12 6" xfId="4633"/>
    <cellStyle name="Normal 12 6 2" xfId="10693"/>
    <cellStyle name="Normal 12 6 2 2" xfId="22813"/>
    <cellStyle name="Normal 12 6 2 3" xfId="34902"/>
    <cellStyle name="Normal 12 6 2 4" xfId="51259"/>
    <cellStyle name="Normal 12 6 3" xfId="16753"/>
    <cellStyle name="Normal 12 6 4" xfId="28843"/>
    <cellStyle name="Normal 12 6 5" xfId="42982"/>
    <cellStyle name="Normal 12 7" xfId="6661"/>
    <cellStyle name="Normal 12 7 2" xfId="12720"/>
    <cellStyle name="Normal 12 7 2 2" xfId="24840"/>
    <cellStyle name="Normal 12 7 2 3" xfId="36929"/>
    <cellStyle name="Normal 12 7 2 4" xfId="53287"/>
    <cellStyle name="Normal 12 7 3" xfId="18780"/>
    <cellStyle name="Normal 12 7 4" xfId="30870"/>
    <cellStyle name="Normal 12 7 5" xfId="45010"/>
    <cellStyle name="Normal 12 8" xfId="8663"/>
    <cellStyle name="Normal 12 8 2" xfId="20783"/>
    <cellStyle name="Normal 12 8 2 2" xfId="49212"/>
    <cellStyle name="Normal 12 8 3" xfId="32872"/>
    <cellStyle name="Normal 12 8 4" xfId="40935"/>
    <cellStyle name="Normal 12 9" xfId="14723"/>
    <cellStyle name="Normal 12 9 2" xfId="47165"/>
    <cellStyle name="Normal 13" xfId="490"/>
    <cellStyle name="Normal 13 10" xfId="26842"/>
    <cellStyle name="Normal 13 11" xfId="38932"/>
    <cellStyle name="Normal 13 12" xfId="2587"/>
    <cellStyle name="Normal 13 2" xfId="163"/>
    <cellStyle name="Normal 13 2 10" xfId="38657"/>
    <cellStyle name="Normal 13 2 11" xfId="2307"/>
    <cellStyle name="Normal 13 2 2" xfId="1259"/>
    <cellStyle name="Normal 13 2 2 2" xfId="5357"/>
    <cellStyle name="Normal 13 2 2 2 2" xfId="11416"/>
    <cellStyle name="Normal 13 2 2 2 2 2" xfId="23536"/>
    <cellStyle name="Normal 13 2 2 2 2 3" xfId="35625"/>
    <cellStyle name="Normal 13 2 2 2 2 4" xfId="51983"/>
    <cellStyle name="Normal 13 2 2 2 3" xfId="17476"/>
    <cellStyle name="Normal 13 2 2 2 4" xfId="29566"/>
    <cellStyle name="Normal 13 2 2 2 5" xfId="43706"/>
    <cellStyle name="Normal 13 2 2 3" xfId="7382"/>
    <cellStyle name="Normal 13 2 2 3 2" xfId="13441"/>
    <cellStyle name="Normal 13 2 2 3 2 2" xfId="25561"/>
    <cellStyle name="Normal 13 2 2 3 2 3" xfId="37650"/>
    <cellStyle name="Normal 13 2 2 3 2 4" xfId="54008"/>
    <cellStyle name="Normal 13 2 2 3 3" xfId="19501"/>
    <cellStyle name="Normal 13 2 2 3 4" xfId="31591"/>
    <cellStyle name="Normal 13 2 2 3 5" xfId="45731"/>
    <cellStyle name="Normal 13 2 2 4" xfId="9386"/>
    <cellStyle name="Normal 13 2 2 4 2" xfId="21506"/>
    <cellStyle name="Normal 13 2 2 4 2 2" xfId="49948"/>
    <cellStyle name="Normal 13 2 2 4 3" xfId="33595"/>
    <cellStyle name="Normal 13 2 2 4 4" xfId="41671"/>
    <cellStyle name="Normal 13 2 2 5" xfId="15446"/>
    <cellStyle name="Normal 13 2 2 5 2" xfId="47899"/>
    <cellStyle name="Normal 13 2 2 6" xfId="27561"/>
    <cellStyle name="Normal 13 2 2 7" xfId="39651"/>
    <cellStyle name="Normal 13 2 2 8" xfId="3321"/>
    <cellStyle name="Normal 13 2 3" xfId="750"/>
    <cellStyle name="Normal 13 2 3 2" xfId="4861"/>
    <cellStyle name="Normal 13 2 3 2 2" xfId="10920"/>
    <cellStyle name="Normal 13 2 3 2 2 2" xfId="23040"/>
    <cellStyle name="Normal 13 2 3 2 2 3" xfId="35129"/>
    <cellStyle name="Normal 13 2 3 2 2 4" xfId="51487"/>
    <cellStyle name="Normal 13 2 3 2 3" xfId="16980"/>
    <cellStyle name="Normal 13 2 3 2 4" xfId="29070"/>
    <cellStyle name="Normal 13 2 3 2 5" xfId="43210"/>
    <cellStyle name="Normal 13 2 3 3" xfId="6886"/>
    <cellStyle name="Normal 13 2 3 3 2" xfId="12945"/>
    <cellStyle name="Normal 13 2 3 3 2 2" xfId="25065"/>
    <cellStyle name="Normal 13 2 3 3 2 3" xfId="37154"/>
    <cellStyle name="Normal 13 2 3 3 2 4" xfId="53512"/>
    <cellStyle name="Normal 13 2 3 3 3" xfId="19005"/>
    <cellStyle name="Normal 13 2 3 3 4" xfId="31095"/>
    <cellStyle name="Normal 13 2 3 3 5" xfId="45235"/>
    <cellStyle name="Normal 13 2 3 4" xfId="8890"/>
    <cellStyle name="Normal 13 2 3 4 2" xfId="21010"/>
    <cellStyle name="Normal 13 2 3 4 2 2" xfId="49443"/>
    <cellStyle name="Normal 13 2 3 4 3" xfId="33099"/>
    <cellStyle name="Normal 13 2 3 4 4" xfId="41166"/>
    <cellStyle name="Normal 13 2 3 5" xfId="14950"/>
    <cellStyle name="Normal 13 2 3 5 2" xfId="47395"/>
    <cellStyle name="Normal 13 2 3 6" xfId="27065"/>
    <cellStyle name="Normal 13 2 3 7" xfId="39155"/>
    <cellStyle name="Normal 13 2 3 8" xfId="2815"/>
    <cellStyle name="Normal 13 2 4" xfId="1802"/>
    <cellStyle name="Normal 13 2 4 2" xfId="5894"/>
    <cellStyle name="Normal 13 2 4 2 2" xfId="11953"/>
    <cellStyle name="Normal 13 2 4 2 2 2" xfId="24073"/>
    <cellStyle name="Normal 13 2 4 2 2 3" xfId="36162"/>
    <cellStyle name="Normal 13 2 4 2 2 4" xfId="52520"/>
    <cellStyle name="Normal 13 2 4 2 3" xfId="18013"/>
    <cellStyle name="Normal 13 2 4 2 4" xfId="30103"/>
    <cellStyle name="Normal 13 2 4 2 5" xfId="44243"/>
    <cellStyle name="Normal 13 2 4 3" xfId="7894"/>
    <cellStyle name="Normal 13 2 4 3 2" xfId="13953"/>
    <cellStyle name="Normal 13 2 4 3 2 2" xfId="26073"/>
    <cellStyle name="Normal 13 2 4 3 2 3" xfId="38162"/>
    <cellStyle name="Normal 13 2 4 3 2 4" xfId="54520"/>
    <cellStyle name="Normal 13 2 4 3 3" xfId="20013"/>
    <cellStyle name="Normal 13 2 4 3 4" xfId="32103"/>
    <cellStyle name="Normal 13 2 4 3 5" xfId="46243"/>
    <cellStyle name="Normal 13 2 4 4" xfId="9923"/>
    <cellStyle name="Normal 13 2 4 4 2" xfId="22043"/>
    <cellStyle name="Normal 13 2 4 4 2 2" xfId="50486"/>
    <cellStyle name="Normal 13 2 4 4 3" xfId="34132"/>
    <cellStyle name="Normal 13 2 4 4 4" xfId="42209"/>
    <cellStyle name="Normal 13 2 4 5" xfId="15983"/>
    <cellStyle name="Normal 13 2 4 5 2" xfId="48437"/>
    <cellStyle name="Normal 13 2 4 6" xfId="28073"/>
    <cellStyle name="Normal 13 2 4 7" xfId="40163"/>
    <cellStyle name="Normal 13 2 4 8" xfId="3860"/>
    <cellStyle name="Normal 13 2 5" xfId="4357"/>
    <cellStyle name="Normal 13 2 5 2" xfId="10417"/>
    <cellStyle name="Normal 13 2 5 2 2" xfId="22537"/>
    <cellStyle name="Normal 13 2 5 2 3" xfId="34626"/>
    <cellStyle name="Normal 13 2 5 2 4" xfId="50983"/>
    <cellStyle name="Normal 13 2 5 3" xfId="16477"/>
    <cellStyle name="Normal 13 2 5 4" xfId="28567"/>
    <cellStyle name="Normal 13 2 5 5" xfId="42706"/>
    <cellStyle name="Normal 13 2 6" xfId="6388"/>
    <cellStyle name="Normal 13 2 6 2" xfId="12447"/>
    <cellStyle name="Normal 13 2 6 2 2" xfId="24567"/>
    <cellStyle name="Normal 13 2 6 2 3" xfId="36656"/>
    <cellStyle name="Normal 13 2 6 2 4" xfId="53014"/>
    <cellStyle name="Normal 13 2 6 3" xfId="18507"/>
    <cellStyle name="Normal 13 2 6 4" xfId="30597"/>
    <cellStyle name="Normal 13 2 6 5" xfId="44737"/>
    <cellStyle name="Normal 13 2 7" xfId="8387"/>
    <cellStyle name="Normal 13 2 7 2" xfId="20507"/>
    <cellStyle name="Normal 13 2 7 2 2" xfId="48934"/>
    <cellStyle name="Normal 13 2 7 3" xfId="32596"/>
    <cellStyle name="Normal 13 2 7 4" xfId="40657"/>
    <cellStyle name="Normal 13 2 8" xfId="14447"/>
    <cellStyle name="Normal 13 2 8 2" xfId="46888"/>
    <cellStyle name="Normal 13 2 9" xfId="26567"/>
    <cellStyle name="Normal 13 3" xfId="1540"/>
    <cellStyle name="Normal 13 3 2" xfId="5635"/>
    <cellStyle name="Normal 13 3 2 2" xfId="11694"/>
    <cellStyle name="Normal 13 3 2 2 2" xfId="23814"/>
    <cellStyle name="Normal 13 3 2 2 3" xfId="35903"/>
    <cellStyle name="Normal 13 3 2 2 4" xfId="52261"/>
    <cellStyle name="Normal 13 3 2 3" xfId="17754"/>
    <cellStyle name="Normal 13 3 2 4" xfId="29844"/>
    <cellStyle name="Normal 13 3 2 5" xfId="43984"/>
    <cellStyle name="Normal 13 3 3" xfId="7657"/>
    <cellStyle name="Normal 13 3 3 2" xfId="13716"/>
    <cellStyle name="Normal 13 3 3 2 2" xfId="25836"/>
    <cellStyle name="Normal 13 3 3 2 3" xfId="37925"/>
    <cellStyle name="Normal 13 3 3 2 4" xfId="54283"/>
    <cellStyle name="Normal 13 3 3 3" xfId="19776"/>
    <cellStyle name="Normal 13 3 3 4" xfId="31866"/>
    <cellStyle name="Normal 13 3 3 5" xfId="46006"/>
    <cellStyle name="Normal 13 3 4" xfId="9664"/>
    <cellStyle name="Normal 13 3 4 2" xfId="21784"/>
    <cellStyle name="Normal 13 3 4 2 2" xfId="50227"/>
    <cellStyle name="Normal 13 3 4 3" xfId="33873"/>
    <cellStyle name="Normal 13 3 4 4" xfId="41950"/>
    <cellStyle name="Normal 13 3 5" xfId="15724"/>
    <cellStyle name="Normal 13 3 5 2" xfId="48178"/>
    <cellStyle name="Normal 13 3 6" xfId="27836"/>
    <cellStyle name="Normal 13 3 7" xfId="39926"/>
    <cellStyle name="Normal 13 3 8" xfId="3601"/>
    <cellStyle name="Normal 13 4" xfId="1028"/>
    <cellStyle name="Normal 13 4 2" xfId="5136"/>
    <cellStyle name="Normal 13 4 2 2" xfId="11195"/>
    <cellStyle name="Normal 13 4 2 2 2" xfId="23315"/>
    <cellStyle name="Normal 13 4 2 2 3" xfId="35404"/>
    <cellStyle name="Normal 13 4 2 2 4" xfId="51762"/>
    <cellStyle name="Normal 13 4 2 3" xfId="17255"/>
    <cellStyle name="Normal 13 4 2 4" xfId="29345"/>
    <cellStyle name="Normal 13 4 2 5" xfId="43485"/>
    <cellStyle name="Normal 13 4 3" xfId="7161"/>
    <cellStyle name="Normal 13 4 3 2" xfId="13220"/>
    <cellStyle name="Normal 13 4 3 2 2" xfId="25340"/>
    <cellStyle name="Normal 13 4 3 2 3" xfId="37429"/>
    <cellStyle name="Normal 13 4 3 2 4" xfId="53787"/>
    <cellStyle name="Normal 13 4 3 3" xfId="19280"/>
    <cellStyle name="Normal 13 4 3 4" xfId="31370"/>
    <cellStyle name="Normal 13 4 3 5" xfId="45510"/>
    <cellStyle name="Normal 13 4 4" xfId="9165"/>
    <cellStyle name="Normal 13 4 4 2" xfId="21285"/>
    <cellStyle name="Normal 13 4 4 2 2" xfId="49720"/>
    <cellStyle name="Normal 13 4 4 3" xfId="33374"/>
    <cellStyle name="Normal 13 4 4 4" xfId="41443"/>
    <cellStyle name="Normal 13 4 5" xfId="15225"/>
    <cellStyle name="Normal 13 4 5 2" xfId="47671"/>
    <cellStyle name="Normal 13 4 6" xfId="27340"/>
    <cellStyle name="Normal 13 4 7" xfId="39430"/>
    <cellStyle name="Normal 13 4 8" xfId="3092"/>
    <cellStyle name="Normal 13 5" xfId="2078"/>
    <cellStyle name="Normal 13 5 2" xfId="6169"/>
    <cellStyle name="Normal 13 5 2 2" xfId="12228"/>
    <cellStyle name="Normal 13 5 2 2 2" xfId="24348"/>
    <cellStyle name="Normal 13 5 2 2 3" xfId="36437"/>
    <cellStyle name="Normal 13 5 2 2 4" xfId="52795"/>
    <cellStyle name="Normal 13 5 2 3" xfId="18288"/>
    <cellStyle name="Normal 13 5 2 4" xfId="30378"/>
    <cellStyle name="Normal 13 5 2 5" xfId="44518"/>
    <cellStyle name="Normal 13 5 3" xfId="8169"/>
    <cellStyle name="Normal 13 5 3 2" xfId="14228"/>
    <cellStyle name="Normal 13 5 3 2 2" xfId="26348"/>
    <cellStyle name="Normal 13 5 3 2 3" xfId="38437"/>
    <cellStyle name="Normal 13 5 3 2 4" xfId="54795"/>
    <cellStyle name="Normal 13 5 3 3" xfId="20288"/>
    <cellStyle name="Normal 13 5 3 4" xfId="32378"/>
    <cellStyle name="Normal 13 5 3 5" xfId="46518"/>
    <cellStyle name="Normal 13 5 4" xfId="10198"/>
    <cellStyle name="Normal 13 5 4 2" xfId="22318"/>
    <cellStyle name="Normal 13 5 4 2 2" xfId="50762"/>
    <cellStyle name="Normal 13 5 4 3" xfId="34407"/>
    <cellStyle name="Normal 13 5 4 4" xfId="42485"/>
    <cellStyle name="Normal 13 5 5" xfId="16258"/>
    <cellStyle name="Normal 13 5 5 2" xfId="48713"/>
    <cellStyle name="Normal 13 5 6" xfId="28348"/>
    <cellStyle name="Normal 13 5 7" xfId="40438"/>
    <cellStyle name="Normal 13 5 8" xfId="4136"/>
    <cellStyle name="Normal 13 6" xfId="4635"/>
    <cellStyle name="Normal 13 6 2" xfId="10695"/>
    <cellStyle name="Normal 13 6 2 2" xfId="22815"/>
    <cellStyle name="Normal 13 6 2 3" xfId="34904"/>
    <cellStyle name="Normal 13 6 2 4" xfId="51261"/>
    <cellStyle name="Normal 13 6 3" xfId="16755"/>
    <cellStyle name="Normal 13 6 4" xfId="28845"/>
    <cellStyle name="Normal 13 6 5" xfId="42984"/>
    <cellStyle name="Normal 13 7" xfId="6663"/>
    <cellStyle name="Normal 13 7 2" xfId="12722"/>
    <cellStyle name="Normal 13 7 2 2" xfId="24842"/>
    <cellStyle name="Normal 13 7 2 3" xfId="36931"/>
    <cellStyle name="Normal 13 7 2 4" xfId="53289"/>
    <cellStyle name="Normal 13 7 3" xfId="18782"/>
    <cellStyle name="Normal 13 7 4" xfId="30872"/>
    <cellStyle name="Normal 13 7 5" xfId="45012"/>
    <cellStyle name="Normal 13 8" xfId="8665"/>
    <cellStyle name="Normal 13 8 2" xfId="20785"/>
    <cellStyle name="Normal 13 8 2 2" xfId="49214"/>
    <cellStyle name="Normal 13 8 3" xfId="32874"/>
    <cellStyle name="Normal 13 8 4" xfId="40937"/>
    <cellStyle name="Normal 13 9" xfId="14725"/>
    <cellStyle name="Normal 13 9 2" xfId="47167"/>
    <cellStyle name="Normal 14" xfId="22"/>
    <cellStyle name="Normal 14 10" xfId="26438"/>
    <cellStyle name="Normal 14 11" xfId="38528"/>
    <cellStyle name="Normal 14 12" xfId="2177"/>
    <cellStyle name="Normal 14 2" xfId="440"/>
    <cellStyle name="Normal 14 2 10" xfId="38905"/>
    <cellStyle name="Normal 14 2 11" xfId="2557"/>
    <cellStyle name="Normal 14 2 2" xfId="1509"/>
    <cellStyle name="Normal 14 2 2 2" xfId="5606"/>
    <cellStyle name="Normal 14 2 2 2 2" xfId="11665"/>
    <cellStyle name="Normal 14 2 2 2 2 2" xfId="23785"/>
    <cellStyle name="Normal 14 2 2 2 2 3" xfId="35874"/>
    <cellStyle name="Normal 14 2 2 2 2 4" xfId="52232"/>
    <cellStyle name="Normal 14 2 2 2 3" xfId="17725"/>
    <cellStyle name="Normal 14 2 2 2 4" xfId="29815"/>
    <cellStyle name="Normal 14 2 2 2 5" xfId="43955"/>
    <cellStyle name="Normal 14 2 2 3" xfId="7630"/>
    <cellStyle name="Normal 14 2 2 3 2" xfId="13689"/>
    <cellStyle name="Normal 14 2 2 3 2 2" xfId="25809"/>
    <cellStyle name="Normal 14 2 2 3 2 3" xfId="37898"/>
    <cellStyle name="Normal 14 2 2 3 2 4" xfId="54256"/>
    <cellStyle name="Normal 14 2 2 3 3" xfId="19749"/>
    <cellStyle name="Normal 14 2 2 3 4" xfId="31839"/>
    <cellStyle name="Normal 14 2 2 3 5" xfId="45979"/>
    <cellStyle name="Normal 14 2 2 4" xfId="9635"/>
    <cellStyle name="Normal 14 2 2 4 2" xfId="21755"/>
    <cellStyle name="Normal 14 2 2 4 2 2" xfId="50198"/>
    <cellStyle name="Normal 14 2 2 4 3" xfId="33844"/>
    <cellStyle name="Normal 14 2 2 4 4" xfId="41921"/>
    <cellStyle name="Normal 14 2 2 5" xfId="15695"/>
    <cellStyle name="Normal 14 2 2 5 2" xfId="48149"/>
    <cellStyle name="Normal 14 2 2 6" xfId="27809"/>
    <cellStyle name="Normal 14 2 2 7" xfId="39899"/>
    <cellStyle name="Normal 14 2 2 8" xfId="3571"/>
    <cellStyle name="Normal 14 2 3" xfId="999"/>
    <cellStyle name="Normal 14 2 3 2" xfId="5109"/>
    <cellStyle name="Normal 14 2 3 2 2" xfId="11168"/>
    <cellStyle name="Normal 14 2 3 2 2 2" xfId="23288"/>
    <cellStyle name="Normal 14 2 3 2 2 3" xfId="35377"/>
    <cellStyle name="Normal 14 2 3 2 2 4" xfId="51735"/>
    <cellStyle name="Normal 14 2 3 2 3" xfId="17228"/>
    <cellStyle name="Normal 14 2 3 2 4" xfId="29318"/>
    <cellStyle name="Normal 14 2 3 2 5" xfId="43458"/>
    <cellStyle name="Normal 14 2 3 3" xfId="7134"/>
    <cellStyle name="Normal 14 2 3 3 2" xfId="13193"/>
    <cellStyle name="Normal 14 2 3 3 2 2" xfId="25313"/>
    <cellStyle name="Normal 14 2 3 3 2 3" xfId="37402"/>
    <cellStyle name="Normal 14 2 3 3 2 4" xfId="53760"/>
    <cellStyle name="Normal 14 2 3 3 3" xfId="19253"/>
    <cellStyle name="Normal 14 2 3 3 4" xfId="31343"/>
    <cellStyle name="Normal 14 2 3 3 5" xfId="45483"/>
    <cellStyle name="Normal 14 2 3 4" xfId="9138"/>
    <cellStyle name="Normal 14 2 3 4 2" xfId="21258"/>
    <cellStyle name="Normal 14 2 3 4 2 2" xfId="49692"/>
    <cellStyle name="Normal 14 2 3 4 3" xfId="33347"/>
    <cellStyle name="Normal 14 2 3 4 4" xfId="41415"/>
    <cellStyle name="Normal 14 2 3 5" xfId="15198"/>
    <cellStyle name="Normal 14 2 3 5 2" xfId="47644"/>
    <cellStyle name="Normal 14 2 3 6" xfId="27313"/>
    <cellStyle name="Normal 14 2 3 7" xfId="39403"/>
    <cellStyle name="Normal 14 2 3 8" xfId="3064"/>
    <cellStyle name="Normal 14 2 4" xfId="2051"/>
    <cellStyle name="Normal 14 2 4 2" xfId="6142"/>
    <cellStyle name="Normal 14 2 4 2 2" xfId="12201"/>
    <cellStyle name="Normal 14 2 4 2 2 2" xfId="24321"/>
    <cellStyle name="Normal 14 2 4 2 2 3" xfId="36410"/>
    <cellStyle name="Normal 14 2 4 2 2 4" xfId="52768"/>
    <cellStyle name="Normal 14 2 4 2 3" xfId="18261"/>
    <cellStyle name="Normal 14 2 4 2 4" xfId="30351"/>
    <cellStyle name="Normal 14 2 4 2 5" xfId="44491"/>
    <cellStyle name="Normal 14 2 4 3" xfId="8142"/>
    <cellStyle name="Normal 14 2 4 3 2" xfId="14201"/>
    <cellStyle name="Normal 14 2 4 3 2 2" xfId="26321"/>
    <cellStyle name="Normal 14 2 4 3 2 3" xfId="38410"/>
    <cellStyle name="Normal 14 2 4 3 2 4" xfId="54768"/>
    <cellStyle name="Normal 14 2 4 3 3" xfId="20261"/>
    <cellStyle name="Normal 14 2 4 3 4" xfId="32351"/>
    <cellStyle name="Normal 14 2 4 3 5" xfId="46491"/>
    <cellStyle name="Normal 14 2 4 4" xfId="10171"/>
    <cellStyle name="Normal 14 2 4 4 2" xfId="22291"/>
    <cellStyle name="Normal 14 2 4 4 2 2" xfId="50735"/>
    <cellStyle name="Normal 14 2 4 4 3" xfId="34380"/>
    <cellStyle name="Normal 14 2 4 4 4" xfId="42458"/>
    <cellStyle name="Normal 14 2 4 5" xfId="16231"/>
    <cellStyle name="Normal 14 2 4 5 2" xfId="48686"/>
    <cellStyle name="Normal 14 2 4 6" xfId="28321"/>
    <cellStyle name="Normal 14 2 4 7" xfId="40411"/>
    <cellStyle name="Normal 14 2 4 8" xfId="4109"/>
    <cellStyle name="Normal 14 2 5" xfId="4606"/>
    <cellStyle name="Normal 14 2 5 2" xfId="10666"/>
    <cellStyle name="Normal 14 2 5 2 2" xfId="22786"/>
    <cellStyle name="Normal 14 2 5 2 3" xfId="34875"/>
    <cellStyle name="Normal 14 2 5 2 4" xfId="51232"/>
    <cellStyle name="Normal 14 2 5 3" xfId="16726"/>
    <cellStyle name="Normal 14 2 5 4" xfId="28816"/>
    <cellStyle name="Normal 14 2 5 5" xfId="42955"/>
    <cellStyle name="Normal 14 2 6" xfId="6636"/>
    <cellStyle name="Normal 14 2 6 2" xfId="12695"/>
    <cellStyle name="Normal 14 2 6 2 2" xfId="24815"/>
    <cellStyle name="Normal 14 2 6 2 3" xfId="36904"/>
    <cellStyle name="Normal 14 2 6 2 4" xfId="53262"/>
    <cellStyle name="Normal 14 2 6 3" xfId="18755"/>
    <cellStyle name="Normal 14 2 6 4" xfId="30845"/>
    <cellStyle name="Normal 14 2 6 5" xfId="44985"/>
    <cellStyle name="Normal 14 2 7" xfId="8636"/>
    <cellStyle name="Normal 14 2 7 2" xfId="20756"/>
    <cellStyle name="Normal 14 2 7 2 2" xfId="49185"/>
    <cellStyle name="Normal 14 2 7 3" xfId="32845"/>
    <cellStyle name="Normal 14 2 7 4" xfId="40908"/>
    <cellStyle name="Normal 14 2 8" xfId="14696"/>
    <cellStyle name="Normal 14 2 8 2" xfId="47138"/>
    <cellStyle name="Normal 14 2 9" xfId="26815"/>
    <cellStyle name="Normal 14 3" xfId="1127"/>
    <cellStyle name="Normal 14 3 2" xfId="5226"/>
    <cellStyle name="Normal 14 3 2 2" xfId="11285"/>
    <cellStyle name="Normal 14 3 2 2 2" xfId="23405"/>
    <cellStyle name="Normal 14 3 2 2 3" xfId="35494"/>
    <cellStyle name="Normal 14 3 2 2 4" xfId="51852"/>
    <cellStyle name="Normal 14 3 2 3" xfId="17345"/>
    <cellStyle name="Normal 14 3 2 4" xfId="29435"/>
    <cellStyle name="Normal 14 3 2 5" xfId="43575"/>
    <cellStyle name="Normal 14 3 3" xfId="7251"/>
    <cellStyle name="Normal 14 3 3 2" xfId="13310"/>
    <cellStyle name="Normal 14 3 3 2 2" xfId="25430"/>
    <cellStyle name="Normal 14 3 3 2 3" xfId="37519"/>
    <cellStyle name="Normal 14 3 3 2 4" xfId="53877"/>
    <cellStyle name="Normal 14 3 3 3" xfId="19370"/>
    <cellStyle name="Normal 14 3 3 4" xfId="31460"/>
    <cellStyle name="Normal 14 3 3 5" xfId="45600"/>
    <cellStyle name="Normal 14 3 4" xfId="9255"/>
    <cellStyle name="Normal 14 3 4 2" xfId="21375"/>
    <cellStyle name="Normal 14 3 4 2 2" xfId="49817"/>
    <cellStyle name="Normal 14 3 4 3" xfId="33464"/>
    <cellStyle name="Normal 14 3 4 4" xfId="41540"/>
    <cellStyle name="Normal 14 3 5" xfId="15315"/>
    <cellStyle name="Normal 14 3 5 2" xfId="47768"/>
    <cellStyle name="Normal 14 3 6" xfId="27430"/>
    <cellStyle name="Normal 14 3 7" xfId="39520"/>
    <cellStyle name="Normal 14 3 8" xfId="3189"/>
    <cellStyle name="Normal 14 4" xfId="619"/>
    <cellStyle name="Normal 14 4 2" xfId="4732"/>
    <cellStyle name="Normal 14 4 2 2" xfId="10791"/>
    <cellStyle name="Normal 14 4 2 2 2" xfId="22911"/>
    <cellStyle name="Normal 14 4 2 2 3" xfId="35000"/>
    <cellStyle name="Normal 14 4 2 2 4" xfId="51358"/>
    <cellStyle name="Normal 14 4 2 3" xfId="16851"/>
    <cellStyle name="Normal 14 4 2 4" xfId="28941"/>
    <cellStyle name="Normal 14 4 2 5" xfId="43081"/>
    <cellStyle name="Normal 14 4 3" xfId="6757"/>
    <cellStyle name="Normal 14 4 3 2" xfId="12816"/>
    <cellStyle name="Normal 14 4 3 2 2" xfId="24936"/>
    <cellStyle name="Normal 14 4 3 2 3" xfId="37025"/>
    <cellStyle name="Normal 14 4 3 2 4" xfId="53383"/>
    <cellStyle name="Normal 14 4 3 3" xfId="18876"/>
    <cellStyle name="Normal 14 4 3 4" xfId="30966"/>
    <cellStyle name="Normal 14 4 3 5" xfId="45106"/>
    <cellStyle name="Normal 14 4 4" xfId="8761"/>
    <cellStyle name="Normal 14 4 4 2" xfId="20881"/>
    <cellStyle name="Normal 14 4 4 2 2" xfId="49313"/>
    <cellStyle name="Normal 14 4 4 3" xfId="32970"/>
    <cellStyle name="Normal 14 4 4 4" xfId="41036"/>
    <cellStyle name="Normal 14 4 5" xfId="14821"/>
    <cellStyle name="Normal 14 4 5 2" xfId="47265"/>
    <cellStyle name="Normal 14 4 6" xfId="26936"/>
    <cellStyle name="Normal 14 4 7" xfId="39026"/>
    <cellStyle name="Normal 14 4 8" xfId="2684"/>
    <cellStyle name="Normal 14 5" xfId="1673"/>
    <cellStyle name="Normal 14 5 2" xfId="5765"/>
    <cellStyle name="Normal 14 5 2 2" xfId="11824"/>
    <cellStyle name="Normal 14 5 2 2 2" xfId="23944"/>
    <cellStyle name="Normal 14 5 2 2 3" xfId="36033"/>
    <cellStyle name="Normal 14 5 2 2 4" xfId="52391"/>
    <cellStyle name="Normal 14 5 2 3" xfId="17884"/>
    <cellStyle name="Normal 14 5 2 4" xfId="29974"/>
    <cellStyle name="Normal 14 5 2 5" xfId="44114"/>
    <cellStyle name="Normal 14 5 3" xfId="7765"/>
    <cellStyle name="Normal 14 5 3 2" xfId="13824"/>
    <cellStyle name="Normal 14 5 3 2 2" xfId="25944"/>
    <cellStyle name="Normal 14 5 3 2 3" xfId="38033"/>
    <cellStyle name="Normal 14 5 3 2 4" xfId="54391"/>
    <cellStyle name="Normal 14 5 3 3" xfId="19884"/>
    <cellStyle name="Normal 14 5 3 4" xfId="31974"/>
    <cellStyle name="Normal 14 5 3 5" xfId="46114"/>
    <cellStyle name="Normal 14 5 4" xfId="9794"/>
    <cellStyle name="Normal 14 5 4 2" xfId="21914"/>
    <cellStyle name="Normal 14 5 4 2 2" xfId="50357"/>
    <cellStyle name="Normal 14 5 4 3" xfId="34003"/>
    <cellStyle name="Normal 14 5 4 4" xfId="42080"/>
    <cellStyle name="Normal 14 5 5" xfId="15854"/>
    <cellStyle name="Normal 14 5 5 2" xfId="48308"/>
    <cellStyle name="Normal 14 5 6" xfId="27944"/>
    <cellStyle name="Normal 14 5 7" xfId="40034"/>
    <cellStyle name="Normal 14 5 8" xfId="3731"/>
    <cellStyle name="Normal 14 6" xfId="4228"/>
    <cellStyle name="Normal 14 6 2" xfId="10288"/>
    <cellStyle name="Normal 14 6 2 2" xfId="22408"/>
    <cellStyle name="Normal 14 6 2 3" xfId="34497"/>
    <cellStyle name="Normal 14 6 2 4" xfId="50854"/>
    <cellStyle name="Normal 14 6 3" xfId="16348"/>
    <cellStyle name="Normal 14 6 4" xfId="28438"/>
    <cellStyle name="Normal 14 6 5" xfId="42577"/>
    <cellStyle name="Normal 14 7" xfId="6259"/>
    <cellStyle name="Normal 14 7 2" xfId="12318"/>
    <cellStyle name="Normal 14 7 2 2" xfId="24438"/>
    <cellStyle name="Normal 14 7 2 3" xfId="36527"/>
    <cellStyle name="Normal 14 7 2 4" xfId="52885"/>
    <cellStyle name="Normal 14 7 3" xfId="18378"/>
    <cellStyle name="Normal 14 7 4" xfId="30468"/>
    <cellStyle name="Normal 14 7 5" xfId="44608"/>
    <cellStyle name="Normal 14 8" xfId="8258"/>
    <cellStyle name="Normal 14 8 2" xfId="20378"/>
    <cellStyle name="Normal 14 8 2 2" xfId="48804"/>
    <cellStyle name="Normal 14 8 3" xfId="32467"/>
    <cellStyle name="Normal 14 8 4" xfId="40527"/>
    <cellStyle name="Normal 14 9" xfId="14318"/>
    <cellStyle name="Normal 14 9 2" xfId="46759"/>
    <cellStyle name="Normal 15" xfId="492"/>
    <cellStyle name="Normal 15 10" xfId="26844"/>
    <cellStyle name="Normal 15 11" xfId="38934"/>
    <cellStyle name="Normal 15 12" xfId="2589"/>
    <cellStyle name="Normal 15 2" xfId="493"/>
    <cellStyle name="Normal 15 2 10" xfId="38935"/>
    <cellStyle name="Normal 15 2 11" xfId="2590"/>
    <cellStyle name="Normal 15 2 2" xfId="1543"/>
    <cellStyle name="Normal 15 2 2 2" xfId="5638"/>
    <cellStyle name="Normal 15 2 2 2 2" xfId="11697"/>
    <cellStyle name="Normal 15 2 2 2 2 2" xfId="23817"/>
    <cellStyle name="Normal 15 2 2 2 2 3" xfId="35906"/>
    <cellStyle name="Normal 15 2 2 2 2 4" xfId="52264"/>
    <cellStyle name="Normal 15 2 2 2 3" xfId="17757"/>
    <cellStyle name="Normal 15 2 2 2 4" xfId="29847"/>
    <cellStyle name="Normal 15 2 2 2 5" xfId="43987"/>
    <cellStyle name="Normal 15 2 2 3" xfId="7660"/>
    <cellStyle name="Normal 15 2 2 3 2" xfId="13719"/>
    <cellStyle name="Normal 15 2 2 3 2 2" xfId="25839"/>
    <cellStyle name="Normal 15 2 2 3 2 3" xfId="37928"/>
    <cellStyle name="Normal 15 2 2 3 2 4" xfId="54286"/>
    <cellStyle name="Normal 15 2 2 3 3" xfId="19779"/>
    <cellStyle name="Normal 15 2 2 3 4" xfId="31869"/>
    <cellStyle name="Normal 15 2 2 3 5" xfId="46009"/>
    <cellStyle name="Normal 15 2 2 4" xfId="9667"/>
    <cellStyle name="Normal 15 2 2 4 2" xfId="21787"/>
    <cellStyle name="Normal 15 2 2 4 2 2" xfId="50230"/>
    <cellStyle name="Normal 15 2 2 4 3" xfId="33876"/>
    <cellStyle name="Normal 15 2 2 4 4" xfId="41953"/>
    <cellStyle name="Normal 15 2 2 5" xfId="15727"/>
    <cellStyle name="Normal 15 2 2 5 2" xfId="48181"/>
    <cellStyle name="Normal 15 2 2 6" xfId="27839"/>
    <cellStyle name="Normal 15 2 2 7" xfId="39929"/>
    <cellStyle name="Normal 15 2 2 8" xfId="3604"/>
    <cellStyle name="Normal 15 2 3" xfId="1031"/>
    <cellStyle name="Normal 15 2 3 2" xfId="5139"/>
    <cellStyle name="Normal 15 2 3 2 2" xfId="11198"/>
    <cellStyle name="Normal 15 2 3 2 2 2" xfId="23318"/>
    <cellStyle name="Normal 15 2 3 2 2 3" xfId="35407"/>
    <cellStyle name="Normal 15 2 3 2 2 4" xfId="51765"/>
    <cellStyle name="Normal 15 2 3 2 3" xfId="17258"/>
    <cellStyle name="Normal 15 2 3 2 4" xfId="29348"/>
    <cellStyle name="Normal 15 2 3 2 5" xfId="43488"/>
    <cellStyle name="Normal 15 2 3 3" xfId="7164"/>
    <cellStyle name="Normal 15 2 3 3 2" xfId="13223"/>
    <cellStyle name="Normal 15 2 3 3 2 2" xfId="25343"/>
    <cellStyle name="Normal 15 2 3 3 2 3" xfId="37432"/>
    <cellStyle name="Normal 15 2 3 3 2 4" xfId="53790"/>
    <cellStyle name="Normal 15 2 3 3 3" xfId="19283"/>
    <cellStyle name="Normal 15 2 3 3 4" xfId="31373"/>
    <cellStyle name="Normal 15 2 3 3 5" xfId="45513"/>
    <cellStyle name="Normal 15 2 3 4" xfId="9168"/>
    <cellStyle name="Normal 15 2 3 4 2" xfId="21288"/>
    <cellStyle name="Normal 15 2 3 4 2 2" xfId="49723"/>
    <cellStyle name="Normal 15 2 3 4 3" xfId="33377"/>
    <cellStyle name="Normal 15 2 3 4 4" xfId="41446"/>
    <cellStyle name="Normal 15 2 3 5" xfId="15228"/>
    <cellStyle name="Normal 15 2 3 5 2" xfId="47674"/>
    <cellStyle name="Normal 15 2 3 6" xfId="27343"/>
    <cellStyle name="Normal 15 2 3 7" xfId="39433"/>
    <cellStyle name="Normal 15 2 3 8" xfId="3095"/>
    <cellStyle name="Normal 15 2 4" xfId="2081"/>
    <cellStyle name="Normal 15 2 4 2" xfId="6172"/>
    <cellStyle name="Normal 15 2 4 2 2" xfId="12231"/>
    <cellStyle name="Normal 15 2 4 2 2 2" xfId="24351"/>
    <cellStyle name="Normal 15 2 4 2 2 3" xfId="36440"/>
    <cellStyle name="Normal 15 2 4 2 2 4" xfId="52798"/>
    <cellStyle name="Normal 15 2 4 2 3" xfId="18291"/>
    <cellStyle name="Normal 15 2 4 2 4" xfId="30381"/>
    <cellStyle name="Normal 15 2 4 2 5" xfId="44521"/>
    <cellStyle name="Normal 15 2 4 3" xfId="8172"/>
    <cellStyle name="Normal 15 2 4 3 2" xfId="14231"/>
    <cellStyle name="Normal 15 2 4 3 2 2" xfId="26351"/>
    <cellStyle name="Normal 15 2 4 3 2 3" xfId="38440"/>
    <cellStyle name="Normal 15 2 4 3 2 4" xfId="54798"/>
    <cellStyle name="Normal 15 2 4 3 3" xfId="20291"/>
    <cellStyle name="Normal 15 2 4 3 4" xfId="32381"/>
    <cellStyle name="Normal 15 2 4 3 5" xfId="46521"/>
    <cellStyle name="Normal 15 2 4 4" xfId="10201"/>
    <cellStyle name="Normal 15 2 4 4 2" xfId="22321"/>
    <cellStyle name="Normal 15 2 4 4 2 2" xfId="50765"/>
    <cellStyle name="Normal 15 2 4 4 3" xfId="34410"/>
    <cellStyle name="Normal 15 2 4 4 4" xfId="42488"/>
    <cellStyle name="Normal 15 2 4 5" xfId="16261"/>
    <cellStyle name="Normal 15 2 4 5 2" xfId="48716"/>
    <cellStyle name="Normal 15 2 4 6" xfId="28351"/>
    <cellStyle name="Normal 15 2 4 7" xfId="40441"/>
    <cellStyle name="Normal 15 2 4 8" xfId="4139"/>
    <cellStyle name="Normal 15 2 5" xfId="4638"/>
    <cellStyle name="Normal 15 2 5 2" xfId="10698"/>
    <cellStyle name="Normal 15 2 5 2 2" xfId="22818"/>
    <cellStyle name="Normal 15 2 5 2 3" xfId="34907"/>
    <cellStyle name="Normal 15 2 5 2 4" xfId="51264"/>
    <cellStyle name="Normal 15 2 5 3" xfId="16758"/>
    <cellStyle name="Normal 15 2 5 4" xfId="28848"/>
    <cellStyle name="Normal 15 2 5 5" xfId="42987"/>
    <cellStyle name="Normal 15 2 6" xfId="6666"/>
    <cellStyle name="Normal 15 2 6 2" xfId="12725"/>
    <cellStyle name="Normal 15 2 6 2 2" xfId="24845"/>
    <cellStyle name="Normal 15 2 6 2 3" xfId="36934"/>
    <cellStyle name="Normal 15 2 6 2 4" xfId="53292"/>
    <cellStyle name="Normal 15 2 6 3" xfId="18785"/>
    <cellStyle name="Normal 15 2 6 4" xfId="30875"/>
    <cellStyle name="Normal 15 2 6 5" xfId="45015"/>
    <cellStyle name="Normal 15 2 7" xfId="8668"/>
    <cellStyle name="Normal 15 2 7 2" xfId="20788"/>
    <cellStyle name="Normal 15 2 7 2 2" xfId="49217"/>
    <cellStyle name="Normal 15 2 7 3" xfId="32877"/>
    <cellStyle name="Normal 15 2 7 4" xfId="40940"/>
    <cellStyle name="Normal 15 2 8" xfId="14728"/>
    <cellStyle name="Normal 15 2 8 2" xfId="47170"/>
    <cellStyle name="Normal 15 2 9" xfId="26845"/>
    <cellStyle name="Normal 15 3" xfId="1542"/>
    <cellStyle name="Normal 15 3 2" xfId="5637"/>
    <cellStyle name="Normal 15 3 2 2" xfId="11696"/>
    <cellStyle name="Normal 15 3 2 2 2" xfId="23816"/>
    <cellStyle name="Normal 15 3 2 2 3" xfId="35905"/>
    <cellStyle name="Normal 15 3 2 2 4" xfId="52263"/>
    <cellStyle name="Normal 15 3 2 3" xfId="17756"/>
    <cellStyle name="Normal 15 3 2 4" xfId="29846"/>
    <cellStyle name="Normal 15 3 2 5" xfId="43986"/>
    <cellStyle name="Normal 15 3 3" xfId="7659"/>
    <cellStyle name="Normal 15 3 3 2" xfId="13718"/>
    <cellStyle name="Normal 15 3 3 2 2" xfId="25838"/>
    <cellStyle name="Normal 15 3 3 2 3" xfId="37927"/>
    <cellStyle name="Normal 15 3 3 2 4" xfId="54285"/>
    <cellStyle name="Normal 15 3 3 3" xfId="19778"/>
    <cellStyle name="Normal 15 3 3 4" xfId="31868"/>
    <cellStyle name="Normal 15 3 3 5" xfId="46008"/>
    <cellStyle name="Normal 15 3 4" xfId="9666"/>
    <cellStyle name="Normal 15 3 4 2" xfId="21786"/>
    <cellStyle name="Normal 15 3 4 2 2" xfId="50229"/>
    <cellStyle name="Normal 15 3 4 3" xfId="33875"/>
    <cellStyle name="Normal 15 3 4 4" xfId="41952"/>
    <cellStyle name="Normal 15 3 5" xfId="15726"/>
    <cellStyle name="Normal 15 3 5 2" xfId="48180"/>
    <cellStyle name="Normal 15 3 6" xfId="27838"/>
    <cellStyle name="Normal 15 3 7" xfId="39928"/>
    <cellStyle name="Normal 15 3 8" xfId="3603"/>
    <cellStyle name="Normal 15 4" xfId="1030"/>
    <cellStyle name="Normal 15 4 2" xfId="5138"/>
    <cellStyle name="Normal 15 4 2 2" xfId="11197"/>
    <cellStyle name="Normal 15 4 2 2 2" xfId="23317"/>
    <cellStyle name="Normal 15 4 2 2 3" xfId="35406"/>
    <cellStyle name="Normal 15 4 2 2 4" xfId="51764"/>
    <cellStyle name="Normal 15 4 2 3" xfId="17257"/>
    <cellStyle name="Normal 15 4 2 4" xfId="29347"/>
    <cellStyle name="Normal 15 4 2 5" xfId="43487"/>
    <cellStyle name="Normal 15 4 3" xfId="7163"/>
    <cellStyle name="Normal 15 4 3 2" xfId="13222"/>
    <cellStyle name="Normal 15 4 3 2 2" xfId="25342"/>
    <cellStyle name="Normal 15 4 3 2 3" xfId="37431"/>
    <cellStyle name="Normal 15 4 3 2 4" xfId="53789"/>
    <cellStyle name="Normal 15 4 3 3" xfId="19282"/>
    <cellStyle name="Normal 15 4 3 4" xfId="31372"/>
    <cellStyle name="Normal 15 4 3 5" xfId="45512"/>
    <cellStyle name="Normal 15 4 4" xfId="9167"/>
    <cellStyle name="Normal 15 4 4 2" xfId="21287"/>
    <cellStyle name="Normal 15 4 4 2 2" xfId="49722"/>
    <cellStyle name="Normal 15 4 4 3" xfId="33376"/>
    <cellStyle name="Normal 15 4 4 4" xfId="41445"/>
    <cellStyle name="Normal 15 4 5" xfId="15227"/>
    <cellStyle name="Normal 15 4 5 2" xfId="47673"/>
    <cellStyle name="Normal 15 4 6" xfId="27342"/>
    <cellStyle name="Normal 15 4 7" xfId="39432"/>
    <cellStyle name="Normal 15 4 8" xfId="3094"/>
    <cellStyle name="Normal 15 5" xfId="2080"/>
    <cellStyle name="Normal 15 5 2" xfId="6171"/>
    <cellStyle name="Normal 15 5 2 2" xfId="12230"/>
    <cellStyle name="Normal 15 5 2 2 2" xfId="24350"/>
    <cellStyle name="Normal 15 5 2 2 3" xfId="36439"/>
    <cellStyle name="Normal 15 5 2 2 4" xfId="52797"/>
    <cellStyle name="Normal 15 5 2 3" xfId="18290"/>
    <cellStyle name="Normal 15 5 2 4" xfId="30380"/>
    <cellStyle name="Normal 15 5 2 5" xfId="44520"/>
    <cellStyle name="Normal 15 5 3" xfId="8171"/>
    <cellStyle name="Normal 15 5 3 2" xfId="14230"/>
    <cellStyle name="Normal 15 5 3 2 2" xfId="26350"/>
    <cellStyle name="Normal 15 5 3 2 3" xfId="38439"/>
    <cellStyle name="Normal 15 5 3 2 4" xfId="54797"/>
    <cellStyle name="Normal 15 5 3 3" xfId="20290"/>
    <cellStyle name="Normal 15 5 3 4" xfId="32380"/>
    <cellStyle name="Normal 15 5 3 5" xfId="46520"/>
    <cellStyle name="Normal 15 5 4" xfId="10200"/>
    <cellStyle name="Normal 15 5 4 2" xfId="22320"/>
    <cellStyle name="Normal 15 5 4 2 2" xfId="50764"/>
    <cellStyle name="Normal 15 5 4 3" xfId="34409"/>
    <cellStyle name="Normal 15 5 4 4" xfId="42487"/>
    <cellStyle name="Normal 15 5 5" xfId="16260"/>
    <cellStyle name="Normal 15 5 5 2" xfId="48715"/>
    <cellStyle name="Normal 15 5 6" xfId="28350"/>
    <cellStyle name="Normal 15 5 7" xfId="40440"/>
    <cellStyle name="Normal 15 5 8" xfId="4138"/>
    <cellStyle name="Normal 15 6" xfId="4637"/>
    <cellStyle name="Normal 15 6 2" xfId="10697"/>
    <cellStyle name="Normal 15 6 2 2" xfId="22817"/>
    <cellStyle name="Normal 15 6 2 3" xfId="34906"/>
    <cellStyle name="Normal 15 6 2 4" xfId="51263"/>
    <cellStyle name="Normal 15 6 3" xfId="16757"/>
    <cellStyle name="Normal 15 6 4" xfId="28847"/>
    <cellStyle name="Normal 15 6 5" xfId="42986"/>
    <cellStyle name="Normal 15 7" xfId="6665"/>
    <cellStyle name="Normal 15 7 2" xfId="12724"/>
    <cellStyle name="Normal 15 7 2 2" xfId="24844"/>
    <cellStyle name="Normal 15 7 2 3" xfId="36933"/>
    <cellStyle name="Normal 15 7 2 4" xfId="53291"/>
    <cellStyle name="Normal 15 7 3" xfId="18784"/>
    <cellStyle name="Normal 15 7 4" xfId="30874"/>
    <cellStyle name="Normal 15 7 5" xfId="45014"/>
    <cellStyle name="Normal 15 8" xfId="8667"/>
    <cellStyle name="Normal 15 8 2" xfId="20787"/>
    <cellStyle name="Normal 15 8 2 2" xfId="49216"/>
    <cellStyle name="Normal 15 8 3" xfId="32876"/>
    <cellStyle name="Normal 15 8 4" xfId="40939"/>
    <cellStyle name="Normal 15 9" xfId="14727"/>
    <cellStyle name="Normal 15 9 2" xfId="47169"/>
    <cellStyle name="Normal 16" xfId="408"/>
    <cellStyle name="Normal 16 10" xfId="26789"/>
    <cellStyle name="Normal 16 11" xfId="38879"/>
    <cellStyle name="Normal 16 12" xfId="2531"/>
    <cellStyle name="Normal 16 2" xfId="494"/>
    <cellStyle name="Normal 16 2 10" xfId="38936"/>
    <cellStyle name="Normal 16 2 11" xfId="2591"/>
    <cellStyle name="Normal 16 2 2" xfId="1544"/>
    <cellStyle name="Normal 16 2 2 2" xfId="5639"/>
    <cellStyle name="Normal 16 2 2 2 2" xfId="11698"/>
    <cellStyle name="Normal 16 2 2 2 2 2" xfId="23818"/>
    <cellStyle name="Normal 16 2 2 2 2 3" xfId="35907"/>
    <cellStyle name="Normal 16 2 2 2 2 4" xfId="52265"/>
    <cellStyle name="Normal 16 2 2 2 3" xfId="17758"/>
    <cellStyle name="Normal 16 2 2 2 4" xfId="29848"/>
    <cellStyle name="Normal 16 2 2 2 5" xfId="43988"/>
    <cellStyle name="Normal 16 2 2 3" xfId="7661"/>
    <cellStyle name="Normal 16 2 2 3 2" xfId="13720"/>
    <cellStyle name="Normal 16 2 2 3 2 2" xfId="25840"/>
    <cellStyle name="Normal 16 2 2 3 2 3" xfId="37929"/>
    <cellStyle name="Normal 16 2 2 3 2 4" xfId="54287"/>
    <cellStyle name="Normal 16 2 2 3 3" xfId="19780"/>
    <cellStyle name="Normal 16 2 2 3 4" xfId="31870"/>
    <cellStyle name="Normal 16 2 2 3 5" xfId="46010"/>
    <cellStyle name="Normal 16 2 2 4" xfId="9668"/>
    <cellStyle name="Normal 16 2 2 4 2" xfId="21788"/>
    <cellStyle name="Normal 16 2 2 4 2 2" xfId="50231"/>
    <cellStyle name="Normal 16 2 2 4 3" xfId="33877"/>
    <cellStyle name="Normal 16 2 2 4 4" xfId="41954"/>
    <cellStyle name="Normal 16 2 2 5" xfId="15728"/>
    <cellStyle name="Normal 16 2 2 5 2" xfId="48182"/>
    <cellStyle name="Normal 16 2 2 6" xfId="27840"/>
    <cellStyle name="Normal 16 2 2 7" xfId="39930"/>
    <cellStyle name="Normal 16 2 2 8" xfId="3605"/>
    <cellStyle name="Normal 16 2 3" xfId="1032"/>
    <cellStyle name="Normal 16 2 3 2" xfId="5140"/>
    <cellStyle name="Normal 16 2 3 2 2" xfId="11199"/>
    <cellStyle name="Normal 16 2 3 2 2 2" xfId="23319"/>
    <cellStyle name="Normal 16 2 3 2 2 3" xfId="35408"/>
    <cellStyle name="Normal 16 2 3 2 2 4" xfId="51766"/>
    <cellStyle name="Normal 16 2 3 2 3" xfId="17259"/>
    <cellStyle name="Normal 16 2 3 2 4" xfId="29349"/>
    <cellStyle name="Normal 16 2 3 2 5" xfId="43489"/>
    <cellStyle name="Normal 16 2 3 3" xfId="7165"/>
    <cellStyle name="Normal 16 2 3 3 2" xfId="13224"/>
    <cellStyle name="Normal 16 2 3 3 2 2" xfId="25344"/>
    <cellStyle name="Normal 16 2 3 3 2 3" xfId="37433"/>
    <cellStyle name="Normal 16 2 3 3 2 4" xfId="53791"/>
    <cellStyle name="Normal 16 2 3 3 3" xfId="19284"/>
    <cellStyle name="Normal 16 2 3 3 4" xfId="31374"/>
    <cellStyle name="Normal 16 2 3 3 5" xfId="45514"/>
    <cellStyle name="Normal 16 2 3 4" xfId="9169"/>
    <cellStyle name="Normal 16 2 3 4 2" xfId="21289"/>
    <cellStyle name="Normal 16 2 3 4 2 2" xfId="49724"/>
    <cellStyle name="Normal 16 2 3 4 3" xfId="33378"/>
    <cellStyle name="Normal 16 2 3 4 4" xfId="41447"/>
    <cellStyle name="Normal 16 2 3 5" xfId="15229"/>
    <cellStyle name="Normal 16 2 3 5 2" xfId="47675"/>
    <cellStyle name="Normal 16 2 3 6" xfId="27344"/>
    <cellStyle name="Normal 16 2 3 7" xfId="39434"/>
    <cellStyle name="Normal 16 2 3 8" xfId="3096"/>
    <cellStyle name="Normal 16 2 4" xfId="2082"/>
    <cellStyle name="Normal 16 2 4 2" xfId="6173"/>
    <cellStyle name="Normal 16 2 4 2 2" xfId="12232"/>
    <cellStyle name="Normal 16 2 4 2 2 2" xfId="24352"/>
    <cellStyle name="Normal 16 2 4 2 2 3" xfId="36441"/>
    <cellStyle name="Normal 16 2 4 2 2 4" xfId="52799"/>
    <cellStyle name="Normal 16 2 4 2 3" xfId="18292"/>
    <cellStyle name="Normal 16 2 4 2 4" xfId="30382"/>
    <cellStyle name="Normal 16 2 4 2 5" xfId="44522"/>
    <cellStyle name="Normal 16 2 4 3" xfId="8173"/>
    <cellStyle name="Normal 16 2 4 3 2" xfId="14232"/>
    <cellStyle name="Normal 16 2 4 3 2 2" xfId="26352"/>
    <cellStyle name="Normal 16 2 4 3 2 3" xfId="38441"/>
    <cellStyle name="Normal 16 2 4 3 2 4" xfId="54799"/>
    <cellStyle name="Normal 16 2 4 3 3" xfId="20292"/>
    <cellStyle name="Normal 16 2 4 3 4" xfId="32382"/>
    <cellStyle name="Normal 16 2 4 3 5" xfId="46522"/>
    <cellStyle name="Normal 16 2 4 4" xfId="10202"/>
    <cellStyle name="Normal 16 2 4 4 2" xfId="22322"/>
    <cellStyle name="Normal 16 2 4 4 2 2" xfId="50766"/>
    <cellStyle name="Normal 16 2 4 4 3" xfId="34411"/>
    <cellStyle name="Normal 16 2 4 4 4" xfId="42489"/>
    <cellStyle name="Normal 16 2 4 5" xfId="16262"/>
    <cellStyle name="Normal 16 2 4 5 2" xfId="48717"/>
    <cellStyle name="Normal 16 2 4 6" xfId="28352"/>
    <cellStyle name="Normal 16 2 4 7" xfId="40442"/>
    <cellStyle name="Normal 16 2 4 8" xfId="4140"/>
    <cellStyle name="Normal 16 2 5" xfId="4639"/>
    <cellStyle name="Normal 16 2 5 2" xfId="10699"/>
    <cellStyle name="Normal 16 2 5 2 2" xfId="22819"/>
    <cellStyle name="Normal 16 2 5 2 3" xfId="34908"/>
    <cellStyle name="Normal 16 2 5 2 4" xfId="51265"/>
    <cellStyle name="Normal 16 2 5 3" xfId="16759"/>
    <cellStyle name="Normal 16 2 5 4" xfId="28849"/>
    <cellStyle name="Normal 16 2 5 5" xfId="42988"/>
    <cellStyle name="Normal 16 2 6" xfId="6667"/>
    <cellStyle name="Normal 16 2 6 2" xfId="12726"/>
    <cellStyle name="Normal 16 2 6 2 2" xfId="24846"/>
    <cellStyle name="Normal 16 2 6 2 3" xfId="36935"/>
    <cellStyle name="Normal 16 2 6 2 4" xfId="53293"/>
    <cellStyle name="Normal 16 2 6 3" xfId="18786"/>
    <cellStyle name="Normal 16 2 6 4" xfId="30876"/>
    <cellStyle name="Normal 16 2 6 5" xfId="45016"/>
    <cellStyle name="Normal 16 2 7" xfId="8669"/>
    <cellStyle name="Normal 16 2 7 2" xfId="20789"/>
    <cellStyle name="Normal 16 2 7 2 2" xfId="49218"/>
    <cellStyle name="Normal 16 2 7 3" xfId="32878"/>
    <cellStyle name="Normal 16 2 7 4" xfId="40941"/>
    <cellStyle name="Normal 16 2 8" xfId="14729"/>
    <cellStyle name="Normal 16 2 8 2" xfId="47171"/>
    <cellStyle name="Normal 16 2 9" xfId="26846"/>
    <cellStyle name="Normal 16 3" xfId="1483"/>
    <cellStyle name="Normal 16 3 2" xfId="5580"/>
    <cellStyle name="Normal 16 3 2 2" xfId="11639"/>
    <cellStyle name="Normal 16 3 2 2 2" xfId="23759"/>
    <cellStyle name="Normal 16 3 2 2 3" xfId="35848"/>
    <cellStyle name="Normal 16 3 2 2 4" xfId="52206"/>
    <cellStyle name="Normal 16 3 2 3" xfId="17699"/>
    <cellStyle name="Normal 16 3 2 4" xfId="29789"/>
    <cellStyle name="Normal 16 3 2 5" xfId="43929"/>
    <cellStyle name="Normal 16 3 3" xfId="7604"/>
    <cellStyle name="Normal 16 3 3 2" xfId="13663"/>
    <cellStyle name="Normal 16 3 3 2 2" xfId="25783"/>
    <cellStyle name="Normal 16 3 3 2 3" xfId="37872"/>
    <cellStyle name="Normal 16 3 3 2 4" xfId="54230"/>
    <cellStyle name="Normal 16 3 3 3" xfId="19723"/>
    <cellStyle name="Normal 16 3 3 4" xfId="31813"/>
    <cellStyle name="Normal 16 3 3 5" xfId="45953"/>
    <cellStyle name="Normal 16 3 4" xfId="9609"/>
    <cellStyle name="Normal 16 3 4 2" xfId="21729"/>
    <cellStyle name="Normal 16 3 4 2 2" xfId="50172"/>
    <cellStyle name="Normal 16 3 4 3" xfId="33818"/>
    <cellStyle name="Normal 16 3 4 4" xfId="41895"/>
    <cellStyle name="Normal 16 3 5" xfId="15669"/>
    <cellStyle name="Normal 16 3 5 2" xfId="48123"/>
    <cellStyle name="Normal 16 3 6" xfId="27783"/>
    <cellStyle name="Normal 16 3 7" xfId="39873"/>
    <cellStyle name="Normal 16 3 8" xfId="3545"/>
    <cellStyle name="Normal 16 4" xfId="973"/>
    <cellStyle name="Normal 16 4 2" xfId="5083"/>
    <cellStyle name="Normal 16 4 2 2" xfId="11142"/>
    <cellStyle name="Normal 16 4 2 2 2" xfId="23262"/>
    <cellStyle name="Normal 16 4 2 2 3" xfId="35351"/>
    <cellStyle name="Normal 16 4 2 2 4" xfId="51709"/>
    <cellStyle name="Normal 16 4 2 3" xfId="17202"/>
    <cellStyle name="Normal 16 4 2 4" xfId="29292"/>
    <cellStyle name="Normal 16 4 2 5" xfId="43432"/>
    <cellStyle name="Normal 16 4 3" xfId="7108"/>
    <cellStyle name="Normal 16 4 3 2" xfId="13167"/>
    <cellStyle name="Normal 16 4 3 2 2" xfId="25287"/>
    <cellStyle name="Normal 16 4 3 2 3" xfId="37376"/>
    <cellStyle name="Normal 16 4 3 2 4" xfId="53734"/>
    <cellStyle name="Normal 16 4 3 3" xfId="19227"/>
    <cellStyle name="Normal 16 4 3 4" xfId="31317"/>
    <cellStyle name="Normal 16 4 3 5" xfId="45457"/>
    <cellStyle name="Normal 16 4 4" xfId="9112"/>
    <cellStyle name="Normal 16 4 4 2" xfId="21232"/>
    <cellStyle name="Normal 16 4 4 2 2" xfId="49666"/>
    <cellStyle name="Normal 16 4 4 3" xfId="33321"/>
    <cellStyle name="Normal 16 4 4 4" xfId="41389"/>
    <cellStyle name="Normal 16 4 5" xfId="15172"/>
    <cellStyle name="Normal 16 4 5 2" xfId="47618"/>
    <cellStyle name="Normal 16 4 6" xfId="27287"/>
    <cellStyle name="Normal 16 4 7" xfId="39377"/>
    <cellStyle name="Normal 16 4 8" xfId="3038"/>
    <cellStyle name="Normal 16 5" xfId="2025"/>
    <cellStyle name="Normal 16 5 2" xfId="6116"/>
    <cellStyle name="Normal 16 5 2 2" xfId="12175"/>
    <cellStyle name="Normal 16 5 2 2 2" xfId="24295"/>
    <cellStyle name="Normal 16 5 2 2 3" xfId="36384"/>
    <cellStyle name="Normal 16 5 2 2 4" xfId="52742"/>
    <cellStyle name="Normal 16 5 2 3" xfId="18235"/>
    <cellStyle name="Normal 16 5 2 4" xfId="30325"/>
    <cellStyle name="Normal 16 5 2 5" xfId="44465"/>
    <cellStyle name="Normal 16 5 3" xfId="8116"/>
    <cellStyle name="Normal 16 5 3 2" xfId="14175"/>
    <cellStyle name="Normal 16 5 3 2 2" xfId="26295"/>
    <cellStyle name="Normal 16 5 3 2 3" xfId="38384"/>
    <cellStyle name="Normal 16 5 3 2 4" xfId="54742"/>
    <cellStyle name="Normal 16 5 3 3" xfId="20235"/>
    <cellStyle name="Normal 16 5 3 4" xfId="32325"/>
    <cellStyle name="Normal 16 5 3 5" xfId="46465"/>
    <cellStyle name="Normal 16 5 4" xfId="10145"/>
    <cellStyle name="Normal 16 5 4 2" xfId="22265"/>
    <cellStyle name="Normal 16 5 4 2 2" xfId="50709"/>
    <cellStyle name="Normal 16 5 4 3" xfId="34354"/>
    <cellStyle name="Normal 16 5 4 4" xfId="42432"/>
    <cellStyle name="Normal 16 5 5" xfId="16205"/>
    <cellStyle name="Normal 16 5 5 2" xfId="48660"/>
    <cellStyle name="Normal 16 5 6" xfId="28295"/>
    <cellStyle name="Normal 16 5 7" xfId="40385"/>
    <cellStyle name="Normal 16 5 8" xfId="4083"/>
    <cellStyle name="Normal 16 6" xfId="4580"/>
    <cellStyle name="Normal 16 6 2" xfId="10640"/>
    <cellStyle name="Normal 16 6 2 2" xfId="22760"/>
    <cellStyle name="Normal 16 6 2 3" xfId="34849"/>
    <cellStyle name="Normal 16 6 2 4" xfId="51206"/>
    <cellStyle name="Normal 16 6 3" xfId="16700"/>
    <cellStyle name="Normal 16 6 4" xfId="28790"/>
    <cellStyle name="Normal 16 6 5" xfId="42929"/>
    <cellStyle name="Normal 16 7" xfId="6610"/>
    <cellStyle name="Normal 16 7 2" xfId="12669"/>
    <cellStyle name="Normal 16 7 2 2" xfId="24789"/>
    <cellStyle name="Normal 16 7 2 3" xfId="36878"/>
    <cellStyle name="Normal 16 7 2 4" xfId="53236"/>
    <cellStyle name="Normal 16 7 3" xfId="18729"/>
    <cellStyle name="Normal 16 7 4" xfId="30819"/>
    <cellStyle name="Normal 16 7 5" xfId="44959"/>
    <cellStyle name="Normal 16 8" xfId="8610"/>
    <cellStyle name="Normal 16 8 2" xfId="20730"/>
    <cellStyle name="Normal 16 8 2 2" xfId="49159"/>
    <cellStyle name="Normal 16 8 3" xfId="32819"/>
    <cellStyle name="Normal 16 8 4" xfId="40882"/>
    <cellStyle name="Normal 16 9" xfId="14670"/>
    <cellStyle name="Normal 16 9 2" xfId="47112"/>
    <cellStyle name="Normal 17" xfId="496"/>
    <cellStyle name="Normal 17 10" xfId="26848"/>
    <cellStyle name="Normal 17 11" xfId="38938"/>
    <cellStyle name="Normal 17 12" xfId="2593"/>
    <cellStyle name="Normal 17 2" xfId="497"/>
    <cellStyle name="Normal 17 2 10" xfId="38939"/>
    <cellStyle name="Normal 17 2 11" xfId="2594"/>
    <cellStyle name="Normal 17 2 2" xfId="1547"/>
    <cellStyle name="Normal 17 2 2 2" xfId="5642"/>
    <cellStyle name="Normal 17 2 2 2 2" xfId="11701"/>
    <cellStyle name="Normal 17 2 2 2 2 2" xfId="23821"/>
    <cellStyle name="Normal 17 2 2 2 2 3" xfId="35910"/>
    <cellStyle name="Normal 17 2 2 2 2 4" xfId="52268"/>
    <cellStyle name="Normal 17 2 2 2 3" xfId="17761"/>
    <cellStyle name="Normal 17 2 2 2 4" xfId="29851"/>
    <cellStyle name="Normal 17 2 2 2 5" xfId="43991"/>
    <cellStyle name="Normal 17 2 2 3" xfId="7664"/>
    <cellStyle name="Normal 17 2 2 3 2" xfId="13723"/>
    <cellStyle name="Normal 17 2 2 3 2 2" xfId="25843"/>
    <cellStyle name="Normal 17 2 2 3 2 3" xfId="37932"/>
    <cellStyle name="Normal 17 2 2 3 2 4" xfId="54290"/>
    <cellStyle name="Normal 17 2 2 3 3" xfId="19783"/>
    <cellStyle name="Normal 17 2 2 3 4" xfId="31873"/>
    <cellStyle name="Normal 17 2 2 3 5" xfId="46013"/>
    <cellStyle name="Normal 17 2 2 4" xfId="9671"/>
    <cellStyle name="Normal 17 2 2 4 2" xfId="21791"/>
    <cellStyle name="Normal 17 2 2 4 2 2" xfId="50234"/>
    <cellStyle name="Normal 17 2 2 4 3" xfId="33880"/>
    <cellStyle name="Normal 17 2 2 4 4" xfId="41957"/>
    <cellStyle name="Normal 17 2 2 5" xfId="15731"/>
    <cellStyle name="Normal 17 2 2 5 2" xfId="48185"/>
    <cellStyle name="Normal 17 2 2 6" xfId="27843"/>
    <cellStyle name="Normal 17 2 2 7" xfId="39933"/>
    <cellStyle name="Normal 17 2 2 8" xfId="3608"/>
    <cellStyle name="Normal 17 2 3" xfId="1035"/>
    <cellStyle name="Normal 17 2 3 2" xfId="5143"/>
    <cellStyle name="Normal 17 2 3 2 2" xfId="11202"/>
    <cellStyle name="Normal 17 2 3 2 2 2" xfId="23322"/>
    <cellStyle name="Normal 17 2 3 2 2 3" xfId="35411"/>
    <cellStyle name="Normal 17 2 3 2 2 4" xfId="51769"/>
    <cellStyle name="Normal 17 2 3 2 3" xfId="17262"/>
    <cellStyle name="Normal 17 2 3 2 4" xfId="29352"/>
    <cellStyle name="Normal 17 2 3 2 5" xfId="43492"/>
    <cellStyle name="Normal 17 2 3 3" xfId="7168"/>
    <cellStyle name="Normal 17 2 3 3 2" xfId="13227"/>
    <cellStyle name="Normal 17 2 3 3 2 2" xfId="25347"/>
    <cellStyle name="Normal 17 2 3 3 2 3" xfId="37436"/>
    <cellStyle name="Normal 17 2 3 3 2 4" xfId="53794"/>
    <cellStyle name="Normal 17 2 3 3 3" xfId="19287"/>
    <cellStyle name="Normal 17 2 3 3 4" xfId="31377"/>
    <cellStyle name="Normal 17 2 3 3 5" xfId="45517"/>
    <cellStyle name="Normal 17 2 3 4" xfId="9172"/>
    <cellStyle name="Normal 17 2 3 4 2" xfId="21292"/>
    <cellStyle name="Normal 17 2 3 4 2 2" xfId="49727"/>
    <cellStyle name="Normal 17 2 3 4 3" xfId="33381"/>
    <cellStyle name="Normal 17 2 3 4 4" xfId="41450"/>
    <cellStyle name="Normal 17 2 3 5" xfId="15232"/>
    <cellStyle name="Normal 17 2 3 5 2" xfId="47678"/>
    <cellStyle name="Normal 17 2 3 6" xfId="27347"/>
    <cellStyle name="Normal 17 2 3 7" xfId="39437"/>
    <cellStyle name="Normal 17 2 3 8" xfId="3099"/>
    <cellStyle name="Normal 17 2 4" xfId="2085"/>
    <cellStyle name="Normal 17 2 4 2" xfId="6176"/>
    <cellStyle name="Normal 17 2 4 2 2" xfId="12235"/>
    <cellStyle name="Normal 17 2 4 2 2 2" xfId="24355"/>
    <cellStyle name="Normal 17 2 4 2 2 3" xfId="36444"/>
    <cellStyle name="Normal 17 2 4 2 2 4" xfId="52802"/>
    <cellStyle name="Normal 17 2 4 2 3" xfId="18295"/>
    <cellStyle name="Normal 17 2 4 2 4" xfId="30385"/>
    <cellStyle name="Normal 17 2 4 2 5" xfId="44525"/>
    <cellStyle name="Normal 17 2 4 3" xfId="8176"/>
    <cellStyle name="Normal 17 2 4 3 2" xfId="14235"/>
    <cellStyle name="Normal 17 2 4 3 2 2" xfId="26355"/>
    <cellStyle name="Normal 17 2 4 3 2 3" xfId="38444"/>
    <cellStyle name="Normal 17 2 4 3 2 4" xfId="54802"/>
    <cellStyle name="Normal 17 2 4 3 3" xfId="20295"/>
    <cellStyle name="Normal 17 2 4 3 4" xfId="32385"/>
    <cellStyle name="Normal 17 2 4 3 5" xfId="46525"/>
    <cellStyle name="Normal 17 2 4 4" xfId="10205"/>
    <cellStyle name="Normal 17 2 4 4 2" xfId="22325"/>
    <cellStyle name="Normal 17 2 4 4 2 2" xfId="50769"/>
    <cellStyle name="Normal 17 2 4 4 3" xfId="34414"/>
    <cellStyle name="Normal 17 2 4 4 4" xfId="42492"/>
    <cellStyle name="Normal 17 2 4 5" xfId="16265"/>
    <cellStyle name="Normal 17 2 4 5 2" xfId="48720"/>
    <cellStyle name="Normal 17 2 4 6" xfId="28355"/>
    <cellStyle name="Normal 17 2 4 7" xfId="40445"/>
    <cellStyle name="Normal 17 2 4 8" xfId="4143"/>
    <cellStyle name="Normal 17 2 5" xfId="4642"/>
    <cellStyle name="Normal 17 2 5 2" xfId="10702"/>
    <cellStyle name="Normal 17 2 5 2 2" xfId="22822"/>
    <cellStyle name="Normal 17 2 5 2 3" xfId="34911"/>
    <cellStyle name="Normal 17 2 5 2 4" xfId="51268"/>
    <cellStyle name="Normal 17 2 5 3" xfId="16762"/>
    <cellStyle name="Normal 17 2 5 4" xfId="28852"/>
    <cellStyle name="Normal 17 2 5 5" xfId="42991"/>
    <cellStyle name="Normal 17 2 6" xfId="6670"/>
    <cellStyle name="Normal 17 2 6 2" xfId="12729"/>
    <cellStyle name="Normal 17 2 6 2 2" xfId="24849"/>
    <cellStyle name="Normal 17 2 6 2 3" xfId="36938"/>
    <cellStyle name="Normal 17 2 6 2 4" xfId="53296"/>
    <cellStyle name="Normal 17 2 6 3" xfId="18789"/>
    <cellStyle name="Normal 17 2 6 4" xfId="30879"/>
    <cellStyle name="Normal 17 2 6 5" xfId="45019"/>
    <cellStyle name="Normal 17 2 7" xfId="8672"/>
    <cellStyle name="Normal 17 2 7 2" xfId="20792"/>
    <cellStyle name="Normal 17 2 7 2 2" xfId="49221"/>
    <cellStyle name="Normal 17 2 7 3" xfId="32881"/>
    <cellStyle name="Normal 17 2 7 4" xfId="40944"/>
    <cellStyle name="Normal 17 2 8" xfId="14732"/>
    <cellStyle name="Normal 17 2 8 2" xfId="47174"/>
    <cellStyle name="Normal 17 2 9" xfId="26849"/>
    <cellStyle name="Normal 17 3" xfId="1546"/>
    <cellStyle name="Normal 17 3 2" xfId="5641"/>
    <cellStyle name="Normal 17 3 2 2" xfId="11700"/>
    <cellStyle name="Normal 17 3 2 2 2" xfId="23820"/>
    <cellStyle name="Normal 17 3 2 2 3" xfId="35909"/>
    <cellStyle name="Normal 17 3 2 2 4" xfId="52267"/>
    <cellStyle name="Normal 17 3 2 3" xfId="17760"/>
    <cellStyle name="Normal 17 3 2 4" xfId="29850"/>
    <cellStyle name="Normal 17 3 2 5" xfId="43990"/>
    <cellStyle name="Normal 17 3 3" xfId="7663"/>
    <cellStyle name="Normal 17 3 3 2" xfId="13722"/>
    <cellStyle name="Normal 17 3 3 2 2" xfId="25842"/>
    <cellStyle name="Normal 17 3 3 2 3" xfId="37931"/>
    <cellStyle name="Normal 17 3 3 2 4" xfId="54289"/>
    <cellStyle name="Normal 17 3 3 3" xfId="19782"/>
    <cellStyle name="Normal 17 3 3 4" xfId="31872"/>
    <cellStyle name="Normal 17 3 3 5" xfId="46012"/>
    <cellStyle name="Normal 17 3 4" xfId="9670"/>
    <cellStyle name="Normal 17 3 4 2" xfId="21790"/>
    <cellStyle name="Normal 17 3 4 2 2" xfId="50233"/>
    <cellStyle name="Normal 17 3 4 3" xfId="33879"/>
    <cellStyle name="Normal 17 3 4 4" xfId="41956"/>
    <cellStyle name="Normal 17 3 5" xfId="15730"/>
    <cellStyle name="Normal 17 3 5 2" xfId="48184"/>
    <cellStyle name="Normal 17 3 6" xfId="27842"/>
    <cellStyle name="Normal 17 3 7" xfId="39932"/>
    <cellStyle name="Normal 17 3 8" xfId="3607"/>
    <cellStyle name="Normal 17 4" xfId="1034"/>
    <cellStyle name="Normal 17 4 2" xfId="5142"/>
    <cellStyle name="Normal 17 4 2 2" xfId="11201"/>
    <cellStyle name="Normal 17 4 2 2 2" xfId="23321"/>
    <cellStyle name="Normal 17 4 2 2 3" xfId="35410"/>
    <cellStyle name="Normal 17 4 2 2 4" xfId="51768"/>
    <cellStyle name="Normal 17 4 2 3" xfId="17261"/>
    <cellStyle name="Normal 17 4 2 4" xfId="29351"/>
    <cellStyle name="Normal 17 4 2 5" xfId="43491"/>
    <cellStyle name="Normal 17 4 3" xfId="7167"/>
    <cellStyle name="Normal 17 4 3 2" xfId="13226"/>
    <cellStyle name="Normal 17 4 3 2 2" xfId="25346"/>
    <cellStyle name="Normal 17 4 3 2 3" xfId="37435"/>
    <cellStyle name="Normal 17 4 3 2 4" xfId="53793"/>
    <cellStyle name="Normal 17 4 3 3" xfId="19286"/>
    <cellStyle name="Normal 17 4 3 4" xfId="31376"/>
    <cellStyle name="Normal 17 4 3 5" xfId="45516"/>
    <cellStyle name="Normal 17 4 4" xfId="9171"/>
    <cellStyle name="Normal 17 4 4 2" xfId="21291"/>
    <cellStyle name="Normal 17 4 4 2 2" xfId="49726"/>
    <cellStyle name="Normal 17 4 4 3" xfId="33380"/>
    <cellStyle name="Normal 17 4 4 4" xfId="41449"/>
    <cellStyle name="Normal 17 4 5" xfId="15231"/>
    <cellStyle name="Normal 17 4 5 2" xfId="47677"/>
    <cellStyle name="Normal 17 4 6" xfId="27346"/>
    <cellStyle name="Normal 17 4 7" xfId="39436"/>
    <cellStyle name="Normal 17 4 8" xfId="3098"/>
    <cellStyle name="Normal 17 5" xfId="2084"/>
    <cellStyle name="Normal 17 5 2" xfId="6175"/>
    <cellStyle name="Normal 17 5 2 2" xfId="12234"/>
    <cellStyle name="Normal 17 5 2 2 2" xfId="24354"/>
    <cellStyle name="Normal 17 5 2 2 3" xfId="36443"/>
    <cellStyle name="Normal 17 5 2 2 4" xfId="52801"/>
    <cellStyle name="Normal 17 5 2 3" xfId="18294"/>
    <cellStyle name="Normal 17 5 2 4" xfId="30384"/>
    <cellStyle name="Normal 17 5 2 5" xfId="44524"/>
    <cellStyle name="Normal 17 5 3" xfId="8175"/>
    <cellStyle name="Normal 17 5 3 2" xfId="14234"/>
    <cellStyle name="Normal 17 5 3 2 2" xfId="26354"/>
    <cellStyle name="Normal 17 5 3 2 3" xfId="38443"/>
    <cellStyle name="Normal 17 5 3 2 4" xfId="54801"/>
    <cellStyle name="Normal 17 5 3 3" xfId="20294"/>
    <cellStyle name="Normal 17 5 3 4" xfId="32384"/>
    <cellStyle name="Normal 17 5 3 5" xfId="46524"/>
    <cellStyle name="Normal 17 5 4" xfId="10204"/>
    <cellStyle name="Normal 17 5 4 2" xfId="22324"/>
    <cellStyle name="Normal 17 5 4 2 2" xfId="50768"/>
    <cellStyle name="Normal 17 5 4 3" xfId="34413"/>
    <cellStyle name="Normal 17 5 4 4" xfId="42491"/>
    <cellStyle name="Normal 17 5 5" xfId="16264"/>
    <cellStyle name="Normal 17 5 5 2" xfId="48719"/>
    <cellStyle name="Normal 17 5 6" xfId="28354"/>
    <cellStyle name="Normal 17 5 7" xfId="40444"/>
    <cellStyle name="Normal 17 5 8" xfId="4142"/>
    <cellStyle name="Normal 17 6" xfId="4641"/>
    <cellStyle name="Normal 17 6 2" xfId="10701"/>
    <cellStyle name="Normal 17 6 2 2" xfId="22821"/>
    <cellStyle name="Normal 17 6 2 3" xfId="34910"/>
    <cellStyle name="Normal 17 6 2 4" xfId="51267"/>
    <cellStyle name="Normal 17 6 3" xfId="16761"/>
    <cellStyle name="Normal 17 6 4" xfId="28851"/>
    <cellStyle name="Normal 17 6 5" xfId="42990"/>
    <cellStyle name="Normal 17 7" xfId="6669"/>
    <cellStyle name="Normal 17 7 2" xfId="12728"/>
    <cellStyle name="Normal 17 7 2 2" xfId="24848"/>
    <cellStyle name="Normal 17 7 2 3" xfId="36937"/>
    <cellStyle name="Normal 17 7 2 4" xfId="53295"/>
    <cellStyle name="Normal 17 7 3" xfId="18788"/>
    <cellStyle name="Normal 17 7 4" xfId="30878"/>
    <cellStyle name="Normal 17 7 5" xfId="45018"/>
    <cellStyle name="Normal 17 8" xfId="8671"/>
    <cellStyle name="Normal 17 8 2" xfId="20791"/>
    <cellStyle name="Normal 17 8 2 2" xfId="49220"/>
    <cellStyle name="Normal 17 8 3" xfId="32880"/>
    <cellStyle name="Normal 17 8 4" xfId="40943"/>
    <cellStyle name="Normal 17 9" xfId="14731"/>
    <cellStyle name="Normal 17 9 2" xfId="47173"/>
    <cellStyle name="Normal 18" xfId="499"/>
    <cellStyle name="Normal 18 10" xfId="26851"/>
    <cellStyle name="Normal 18 11" xfId="38941"/>
    <cellStyle name="Normal 18 12" xfId="2596"/>
    <cellStyle name="Normal 18 2" xfId="208"/>
    <cellStyle name="Normal 18 2 10" xfId="38700"/>
    <cellStyle name="Normal 18 2 11" xfId="2351"/>
    <cellStyle name="Normal 18 2 2" xfId="1303"/>
    <cellStyle name="Normal 18 2 2 2" xfId="5400"/>
    <cellStyle name="Normal 18 2 2 2 2" xfId="11459"/>
    <cellStyle name="Normal 18 2 2 2 2 2" xfId="23579"/>
    <cellStyle name="Normal 18 2 2 2 2 3" xfId="35668"/>
    <cellStyle name="Normal 18 2 2 2 2 4" xfId="52026"/>
    <cellStyle name="Normal 18 2 2 2 3" xfId="17519"/>
    <cellStyle name="Normal 18 2 2 2 4" xfId="29609"/>
    <cellStyle name="Normal 18 2 2 2 5" xfId="43749"/>
    <cellStyle name="Normal 18 2 2 3" xfId="7425"/>
    <cellStyle name="Normal 18 2 2 3 2" xfId="13484"/>
    <cellStyle name="Normal 18 2 2 3 2 2" xfId="25604"/>
    <cellStyle name="Normal 18 2 2 3 2 3" xfId="37693"/>
    <cellStyle name="Normal 18 2 2 3 2 4" xfId="54051"/>
    <cellStyle name="Normal 18 2 2 3 3" xfId="19544"/>
    <cellStyle name="Normal 18 2 2 3 4" xfId="31634"/>
    <cellStyle name="Normal 18 2 2 3 5" xfId="45774"/>
    <cellStyle name="Normal 18 2 2 4" xfId="9429"/>
    <cellStyle name="Normal 18 2 2 4 2" xfId="21549"/>
    <cellStyle name="Normal 18 2 2 4 2 2" xfId="49992"/>
    <cellStyle name="Normal 18 2 2 4 3" xfId="33638"/>
    <cellStyle name="Normal 18 2 2 4 4" xfId="41715"/>
    <cellStyle name="Normal 18 2 2 5" xfId="15489"/>
    <cellStyle name="Normal 18 2 2 5 2" xfId="47943"/>
    <cellStyle name="Normal 18 2 2 6" xfId="27604"/>
    <cellStyle name="Normal 18 2 2 7" xfId="39694"/>
    <cellStyle name="Normal 18 2 2 8" xfId="3365"/>
    <cellStyle name="Normal 18 2 3" xfId="794"/>
    <cellStyle name="Normal 18 2 3 2" xfId="4904"/>
    <cellStyle name="Normal 18 2 3 2 2" xfId="10963"/>
    <cellStyle name="Normal 18 2 3 2 2 2" xfId="23083"/>
    <cellStyle name="Normal 18 2 3 2 2 3" xfId="35172"/>
    <cellStyle name="Normal 18 2 3 2 2 4" xfId="51530"/>
    <cellStyle name="Normal 18 2 3 2 3" xfId="17023"/>
    <cellStyle name="Normal 18 2 3 2 4" xfId="29113"/>
    <cellStyle name="Normal 18 2 3 2 5" xfId="43253"/>
    <cellStyle name="Normal 18 2 3 3" xfId="6929"/>
    <cellStyle name="Normal 18 2 3 3 2" xfId="12988"/>
    <cellStyle name="Normal 18 2 3 3 2 2" xfId="25108"/>
    <cellStyle name="Normal 18 2 3 3 2 3" xfId="37197"/>
    <cellStyle name="Normal 18 2 3 3 2 4" xfId="53555"/>
    <cellStyle name="Normal 18 2 3 3 3" xfId="19048"/>
    <cellStyle name="Normal 18 2 3 3 4" xfId="31138"/>
    <cellStyle name="Normal 18 2 3 3 5" xfId="45278"/>
    <cellStyle name="Normal 18 2 3 4" xfId="8933"/>
    <cellStyle name="Normal 18 2 3 4 2" xfId="21053"/>
    <cellStyle name="Normal 18 2 3 4 2 2" xfId="49487"/>
    <cellStyle name="Normal 18 2 3 4 3" xfId="33142"/>
    <cellStyle name="Normal 18 2 3 4 4" xfId="41210"/>
    <cellStyle name="Normal 18 2 3 5" xfId="14993"/>
    <cellStyle name="Normal 18 2 3 5 2" xfId="47439"/>
    <cellStyle name="Normal 18 2 3 6" xfId="27108"/>
    <cellStyle name="Normal 18 2 3 7" xfId="39198"/>
    <cellStyle name="Normal 18 2 3 8" xfId="2859"/>
    <cellStyle name="Normal 18 2 4" xfId="1846"/>
    <cellStyle name="Normal 18 2 4 2" xfId="5937"/>
    <cellStyle name="Normal 18 2 4 2 2" xfId="11996"/>
    <cellStyle name="Normal 18 2 4 2 2 2" xfId="24116"/>
    <cellStyle name="Normal 18 2 4 2 2 3" xfId="36205"/>
    <cellStyle name="Normal 18 2 4 2 2 4" xfId="52563"/>
    <cellStyle name="Normal 18 2 4 2 3" xfId="18056"/>
    <cellStyle name="Normal 18 2 4 2 4" xfId="30146"/>
    <cellStyle name="Normal 18 2 4 2 5" xfId="44286"/>
    <cellStyle name="Normal 18 2 4 3" xfId="7937"/>
    <cellStyle name="Normal 18 2 4 3 2" xfId="13996"/>
    <cellStyle name="Normal 18 2 4 3 2 2" xfId="26116"/>
    <cellStyle name="Normal 18 2 4 3 2 3" xfId="38205"/>
    <cellStyle name="Normal 18 2 4 3 2 4" xfId="54563"/>
    <cellStyle name="Normal 18 2 4 3 3" xfId="20056"/>
    <cellStyle name="Normal 18 2 4 3 4" xfId="32146"/>
    <cellStyle name="Normal 18 2 4 3 5" xfId="46286"/>
    <cellStyle name="Normal 18 2 4 4" xfId="9966"/>
    <cellStyle name="Normal 18 2 4 4 2" xfId="22086"/>
    <cellStyle name="Normal 18 2 4 4 2 2" xfId="50530"/>
    <cellStyle name="Normal 18 2 4 4 3" xfId="34175"/>
    <cellStyle name="Normal 18 2 4 4 4" xfId="42253"/>
    <cellStyle name="Normal 18 2 4 5" xfId="16026"/>
    <cellStyle name="Normal 18 2 4 5 2" xfId="48481"/>
    <cellStyle name="Normal 18 2 4 6" xfId="28116"/>
    <cellStyle name="Normal 18 2 4 7" xfId="40206"/>
    <cellStyle name="Normal 18 2 4 8" xfId="3904"/>
    <cellStyle name="Normal 18 2 5" xfId="4400"/>
    <cellStyle name="Normal 18 2 5 2" xfId="10460"/>
    <cellStyle name="Normal 18 2 5 2 2" xfId="22580"/>
    <cellStyle name="Normal 18 2 5 2 3" xfId="34669"/>
    <cellStyle name="Normal 18 2 5 2 4" xfId="51026"/>
    <cellStyle name="Normal 18 2 5 3" xfId="16520"/>
    <cellStyle name="Normal 18 2 5 4" xfId="28610"/>
    <cellStyle name="Normal 18 2 5 5" xfId="42749"/>
    <cellStyle name="Normal 18 2 6" xfId="6431"/>
    <cellStyle name="Normal 18 2 6 2" xfId="12490"/>
    <cellStyle name="Normal 18 2 6 2 2" xfId="24610"/>
    <cellStyle name="Normal 18 2 6 2 3" xfId="36699"/>
    <cellStyle name="Normal 18 2 6 2 4" xfId="53057"/>
    <cellStyle name="Normal 18 2 6 3" xfId="18550"/>
    <cellStyle name="Normal 18 2 6 4" xfId="30640"/>
    <cellStyle name="Normal 18 2 6 5" xfId="44780"/>
    <cellStyle name="Normal 18 2 7" xfId="8430"/>
    <cellStyle name="Normal 18 2 7 2" xfId="20550"/>
    <cellStyle name="Normal 18 2 7 2 2" xfId="48978"/>
    <cellStyle name="Normal 18 2 7 3" xfId="32639"/>
    <cellStyle name="Normal 18 2 7 4" xfId="40701"/>
    <cellStyle name="Normal 18 2 8" xfId="14490"/>
    <cellStyle name="Normal 18 2 8 2" xfId="46932"/>
    <cellStyle name="Normal 18 2 9" xfId="26610"/>
    <cellStyle name="Normal 18 3" xfId="1549"/>
    <cellStyle name="Normal 18 3 2" xfId="5644"/>
    <cellStyle name="Normal 18 3 2 2" xfId="11703"/>
    <cellStyle name="Normal 18 3 2 2 2" xfId="23823"/>
    <cellStyle name="Normal 18 3 2 2 3" xfId="35912"/>
    <cellStyle name="Normal 18 3 2 2 4" xfId="52270"/>
    <cellStyle name="Normal 18 3 2 3" xfId="17763"/>
    <cellStyle name="Normal 18 3 2 4" xfId="29853"/>
    <cellStyle name="Normal 18 3 2 5" xfId="43993"/>
    <cellStyle name="Normal 18 3 3" xfId="7666"/>
    <cellStyle name="Normal 18 3 3 2" xfId="13725"/>
    <cellStyle name="Normal 18 3 3 2 2" xfId="25845"/>
    <cellStyle name="Normal 18 3 3 2 3" xfId="37934"/>
    <cellStyle name="Normal 18 3 3 2 4" xfId="54292"/>
    <cellStyle name="Normal 18 3 3 3" xfId="19785"/>
    <cellStyle name="Normal 18 3 3 4" xfId="31875"/>
    <cellStyle name="Normal 18 3 3 5" xfId="46015"/>
    <cellStyle name="Normal 18 3 4" xfId="9673"/>
    <cellStyle name="Normal 18 3 4 2" xfId="21793"/>
    <cellStyle name="Normal 18 3 4 2 2" xfId="50236"/>
    <cellStyle name="Normal 18 3 4 3" xfId="33882"/>
    <cellStyle name="Normal 18 3 4 4" xfId="41959"/>
    <cellStyle name="Normal 18 3 5" xfId="15733"/>
    <cellStyle name="Normal 18 3 5 2" xfId="48187"/>
    <cellStyle name="Normal 18 3 6" xfId="27845"/>
    <cellStyle name="Normal 18 3 7" xfId="39935"/>
    <cellStyle name="Normal 18 3 8" xfId="3610"/>
    <cellStyle name="Normal 18 4" xfId="1037"/>
    <cellStyle name="Normal 18 4 2" xfId="5145"/>
    <cellStyle name="Normal 18 4 2 2" xfId="11204"/>
    <cellStyle name="Normal 18 4 2 2 2" xfId="23324"/>
    <cellStyle name="Normal 18 4 2 2 3" xfId="35413"/>
    <cellStyle name="Normal 18 4 2 2 4" xfId="51771"/>
    <cellStyle name="Normal 18 4 2 3" xfId="17264"/>
    <cellStyle name="Normal 18 4 2 4" xfId="29354"/>
    <cellStyle name="Normal 18 4 2 5" xfId="43494"/>
    <cellStyle name="Normal 18 4 3" xfId="7170"/>
    <cellStyle name="Normal 18 4 3 2" xfId="13229"/>
    <cellStyle name="Normal 18 4 3 2 2" xfId="25349"/>
    <cellStyle name="Normal 18 4 3 2 3" xfId="37438"/>
    <cellStyle name="Normal 18 4 3 2 4" xfId="53796"/>
    <cellStyle name="Normal 18 4 3 3" xfId="19289"/>
    <cellStyle name="Normal 18 4 3 4" xfId="31379"/>
    <cellStyle name="Normal 18 4 3 5" xfId="45519"/>
    <cellStyle name="Normal 18 4 4" xfId="9174"/>
    <cellStyle name="Normal 18 4 4 2" xfId="21294"/>
    <cellStyle name="Normal 18 4 4 2 2" xfId="49729"/>
    <cellStyle name="Normal 18 4 4 3" xfId="33383"/>
    <cellStyle name="Normal 18 4 4 4" xfId="41452"/>
    <cellStyle name="Normal 18 4 5" xfId="15234"/>
    <cellStyle name="Normal 18 4 5 2" xfId="47680"/>
    <cellStyle name="Normal 18 4 6" xfId="27349"/>
    <cellStyle name="Normal 18 4 7" xfId="39439"/>
    <cellStyle name="Normal 18 4 8" xfId="3101"/>
    <cellStyle name="Normal 18 5" xfId="2087"/>
    <cellStyle name="Normal 18 5 2" xfId="6178"/>
    <cellStyle name="Normal 18 5 2 2" xfId="12237"/>
    <cellStyle name="Normal 18 5 2 2 2" xfId="24357"/>
    <cellStyle name="Normal 18 5 2 2 3" xfId="36446"/>
    <cellStyle name="Normal 18 5 2 2 4" xfId="52804"/>
    <cellStyle name="Normal 18 5 2 3" xfId="18297"/>
    <cellStyle name="Normal 18 5 2 4" xfId="30387"/>
    <cellStyle name="Normal 18 5 2 5" xfId="44527"/>
    <cellStyle name="Normal 18 5 3" xfId="8178"/>
    <cellStyle name="Normal 18 5 3 2" xfId="14237"/>
    <cellStyle name="Normal 18 5 3 2 2" xfId="26357"/>
    <cellStyle name="Normal 18 5 3 2 3" xfId="38446"/>
    <cellStyle name="Normal 18 5 3 2 4" xfId="54804"/>
    <cellStyle name="Normal 18 5 3 3" xfId="20297"/>
    <cellStyle name="Normal 18 5 3 4" xfId="32387"/>
    <cellStyle name="Normal 18 5 3 5" xfId="46527"/>
    <cellStyle name="Normal 18 5 4" xfId="10207"/>
    <cellStyle name="Normal 18 5 4 2" xfId="22327"/>
    <cellStyle name="Normal 18 5 4 2 2" xfId="50771"/>
    <cellStyle name="Normal 18 5 4 3" xfId="34416"/>
    <cellStyle name="Normal 18 5 4 4" xfId="42494"/>
    <cellStyle name="Normal 18 5 5" xfId="16267"/>
    <cellStyle name="Normal 18 5 5 2" xfId="48722"/>
    <cellStyle name="Normal 18 5 6" xfId="28357"/>
    <cellStyle name="Normal 18 5 7" xfId="40447"/>
    <cellStyle name="Normal 18 5 8" xfId="4145"/>
    <cellStyle name="Normal 18 6" xfId="4644"/>
    <cellStyle name="Normal 18 6 2" xfId="10704"/>
    <cellStyle name="Normal 18 6 2 2" xfId="22824"/>
    <cellStyle name="Normal 18 6 2 3" xfId="34913"/>
    <cellStyle name="Normal 18 6 2 4" xfId="51270"/>
    <cellStyle name="Normal 18 6 3" xfId="16764"/>
    <cellStyle name="Normal 18 6 4" xfId="28854"/>
    <cellStyle name="Normal 18 6 5" xfId="42993"/>
    <cellStyle name="Normal 18 7" xfId="6672"/>
    <cellStyle name="Normal 18 7 2" xfId="12731"/>
    <cellStyle name="Normal 18 7 2 2" xfId="24851"/>
    <cellStyle name="Normal 18 7 2 3" xfId="36940"/>
    <cellStyle name="Normal 18 7 2 4" xfId="53298"/>
    <cellStyle name="Normal 18 7 3" xfId="18791"/>
    <cellStyle name="Normal 18 7 4" xfId="30881"/>
    <cellStyle name="Normal 18 7 5" xfId="45021"/>
    <cellStyle name="Normal 18 8" xfId="8674"/>
    <cellStyle name="Normal 18 8 2" xfId="20794"/>
    <cellStyle name="Normal 18 8 2 2" xfId="49223"/>
    <cellStyle name="Normal 18 8 3" xfId="32883"/>
    <cellStyle name="Normal 18 8 4" xfId="40946"/>
    <cellStyle name="Normal 18 9" xfId="14734"/>
    <cellStyle name="Normal 18 9 2" xfId="47176"/>
    <cellStyle name="Normal 19" xfId="114"/>
    <cellStyle name="Normal 19 10" xfId="26519"/>
    <cellStyle name="Normal 19 11" xfId="38609"/>
    <cellStyle name="Normal 19 12" xfId="2259"/>
    <cellStyle name="Normal 19 2" xfId="121"/>
    <cellStyle name="Normal 19 2 10" xfId="38615"/>
    <cellStyle name="Normal 19 2 11" xfId="2265"/>
    <cellStyle name="Normal 19 2 2" xfId="1217"/>
    <cellStyle name="Normal 19 2 2 2" xfId="5315"/>
    <cellStyle name="Normal 19 2 2 2 2" xfId="11374"/>
    <cellStyle name="Normal 19 2 2 2 2 2" xfId="23494"/>
    <cellStyle name="Normal 19 2 2 2 2 3" xfId="35583"/>
    <cellStyle name="Normal 19 2 2 2 2 4" xfId="51941"/>
    <cellStyle name="Normal 19 2 2 2 3" xfId="17434"/>
    <cellStyle name="Normal 19 2 2 2 4" xfId="29524"/>
    <cellStyle name="Normal 19 2 2 2 5" xfId="43664"/>
    <cellStyle name="Normal 19 2 2 3" xfId="7340"/>
    <cellStyle name="Normal 19 2 2 3 2" xfId="13399"/>
    <cellStyle name="Normal 19 2 2 3 2 2" xfId="25519"/>
    <cellStyle name="Normal 19 2 2 3 2 3" xfId="37608"/>
    <cellStyle name="Normal 19 2 2 3 2 4" xfId="53966"/>
    <cellStyle name="Normal 19 2 2 3 3" xfId="19459"/>
    <cellStyle name="Normal 19 2 2 3 4" xfId="31549"/>
    <cellStyle name="Normal 19 2 2 3 5" xfId="45689"/>
    <cellStyle name="Normal 19 2 2 4" xfId="9344"/>
    <cellStyle name="Normal 19 2 2 4 2" xfId="21464"/>
    <cellStyle name="Normal 19 2 2 4 2 2" xfId="49906"/>
    <cellStyle name="Normal 19 2 2 4 3" xfId="33553"/>
    <cellStyle name="Normal 19 2 2 4 4" xfId="41629"/>
    <cellStyle name="Normal 19 2 2 5" xfId="15404"/>
    <cellStyle name="Normal 19 2 2 5 2" xfId="47857"/>
    <cellStyle name="Normal 19 2 2 6" xfId="27519"/>
    <cellStyle name="Normal 19 2 2 7" xfId="39609"/>
    <cellStyle name="Normal 19 2 2 8" xfId="3279"/>
    <cellStyle name="Normal 19 2 3" xfId="708"/>
    <cellStyle name="Normal 19 2 3 2" xfId="4819"/>
    <cellStyle name="Normal 19 2 3 2 2" xfId="10878"/>
    <cellStyle name="Normal 19 2 3 2 2 2" xfId="22998"/>
    <cellStyle name="Normal 19 2 3 2 2 3" xfId="35087"/>
    <cellStyle name="Normal 19 2 3 2 2 4" xfId="51445"/>
    <cellStyle name="Normal 19 2 3 2 3" xfId="16938"/>
    <cellStyle name="Normal 19 2 3 2 4" xfId="29028"/>
    <cellStyle name="Normal 19 2 3 2 5" xfId="43168"/>
    <cellStyle name="Normal 19 2 3 3" xfId="6844"/>
    <cellStyle name="Normal 19 2 3 3 2" xfId="12903"/>
    <cellStyle name="Normal 19 2 3 3 2 2" xfId="25023"/>
    <cellStyle name="Normal 19 2 3 3 2 3" xfId="37112"/>
    <cellStyle name="Normal 19 2 3 3 2 4" xfId="53470"/>
    <cellStyle name="Normal 19 2 3 3 3" xfId="18963"/>
    <cellStyle name="Normal 19 2 3 3 4" xfId="31053"/>
    <cellStyle name="Normal 19 2 3 3 5" xfId="45193"/>
    <cellStyle name="Normal 19 2 3 4" xfId="8848"/>
    <cellStyle name="Normal 19 2 3 4 2" xfId="20968"/>
    <cellStyle name="Normal 19 2 3 4 2 2" xfId="49401"/>
    <cellStyle name="Normal 19 2 3 4 3" xfId="33057"/>
    <cellStyle name="Normal 19 2 3 4 4" xfId="41124"/>
    <cellStyle name="Normal 19 2 3 5" xfId="14908"/>
    <cellStyle name="Normal 19 2 3 5 2" xfId="47353"/>
    <cellStyle name="Normal 19 2 3 6" xfId="27023"/>
    <cellStyle name="Normal 19 2 3 7" xfId="39113"/>
    <cellStyle name="Normal 19 2 3 8" xfId="2773"/>
    <cellStyle name="Normal 19 2 4" xfId="1760"/>
    <cellStyle name="Normal 19 2 4 2" xfId="5852"/>
    <cellStyle name="Normal 19 2 4 2 2" xfId="11911"/>
    <cellStyle name="Normal 19 2 4 2 2 2" xfId="24031"/>
    <cellStyle name="Normal 19 2 4 2 2 3" xfId="36120"/>
    <cellStyle name="Normal 19 2 4 2 2 4" xfId="52478"/>
    <cellStyle name="Normal 19 2 4 2 3" xfId="17971"/>
    <cellStyle name="Normal 19 2 4 2 4" xfId="30061"/>
    <cellStyle name="Normal 19 2 4 2 5" xfId="44201"/>
    <cellStyle name="Normal 19 2 4 3" xfId="7852"/>
    <cellStyle name="Normal 19 2 4 3 2" xfId="13911"/>
    <cellStyle name="Normal 19 2 4 3 2 2" xfId="26031"/>
    <cellStyle name="Normal 19 2 4 3 2 3" xfId="38120"/>
    <cellStyle name="Normal 19 2 4 3 2 4" xfId="54478"/>
    <cellStyle name="Normal 19 2 4 3 3" xfId="19971"/>
    <cellStyle name="Normal 19 2 4 3 4" xfId="32061"/>
    <cellStyle name="Normal 19 2 4 3 5" xfId="46201"/>
    <cellStyle name="Normal 19 2 4 4" xfId="9881"/>
    <cellStyle name="Normal 19 2 4 4 2" xfId="22001"/>
    <cellStyle name="Normal 19 2 4 4 2 2" xfId="50444"/>
    <cellStyle name="Normal 19 2 4 4 3" xfId="34090"/>
    <cellStyle name="Normal 19 2 4 4 4" xfId="42167"/>
    <cellStyle name="Normal 19 2 4 5" xfId="15941"/>
    <cellStyle name="Normal 19 2 4 5 2" xfId="48395"/>
    <cellStyle name="Normal 19 2 4 6" xfId="28031"/>
    <cellStyle name="Normal 19 2 4 7" xfId="40121"/>
    <cellStyle name="Normal 19 2 4 8" xfId="3818"/>
    <cellStyle name="Normal 19 2 5" xfId="4315"/>
    <cellStyle name="Normal 19 2 5 2" xfId="10375"/>
    <cellStyle name="Normal 19 2 5 2 2" xfId="22495"/>
    <cellStyle name="Normal 19 2 5 2 3" xfId="34584"/>
    <cellStyle name="Normal 19 2 5 2 4" xfId="50941"/>
    <cellStyle name="Normal 19 2 5 3" xfId="16435"/>
    <cellStyle name="Normal 19 2 5 4" xfId="28525"/>
    <cellStyle name="Normal 19 2 5 5" xfId="42664"/>
    <cellStyle name="Normal 19 2 6" xfId="6346"/>
    <cellStyle name="Normal 19 2 6 2" xfId="12405"/>
    <cellStyle name="Normal 19 2 6 2 2" xfId="24525"/>
    <cellStyle name="Normal 19 2 6 2 3" xfId="36614"/>
    <cellStyle name="Normal 19 2 6 2 4" xfId="52972"/>
    <cellStyle name="Normal 19 2 6 3" xfId="18465"/>
    <cellStyle name="Normal 19 2 6 4" xfId="30555"/>
    <cellStyle name="Normal 19 2 6 5" xfId="44695"/>
    <cellStyle name="Normal 19 2 7" xfId="8345"/>
    <cellStyle name="Normal 19 2 7 2" xfId="20465"/>
    <cellStyle name="Normal 19 2 7 2 2" xfId="48892"/>
    <cellStyle name="Normal 19 2 7 3" xfId="32554"/>
    <cellStyle name="Normal 19 2 7 4" xfId="40615"/>
    <cellStyle name="Normal 19 2 8" xfId="14405"/>
    <cellStyle name="Normal 19 2 8 2" xfId="46846"/>
    <cellStyle name="Normal 19 2 9" xfId="26525"/>
    <cellStyle name="Normal 19 3" xfId="1211"/>
    <cellStyle name="Normal 19 3 2" xfId="5309"/>
    <cellStyle name="Normal 19 3 2 2" xfId="11368"/>
    <cellStyle name="Normal 19 3 2 2 2" xfId="23488"/>
    <cellStyle name="Normal 19 3 2 2 3" xfId="35577"/>
    <cellStyle name="Normal 19 3 2 2 4" xfId="51935"/>
    <cellStyle name="Normal 19 3 2 3" xfId="17428"/>
    <cellStyle name="Normal 19 3 2 4" xfId="29518"/>
    <cellStyle name="Normal 19 3 2 5" xfId="43658"/>
    <cellStyle name="Normal 19 3 3" xfId="7334"/>
    <cellStyle name="Normal 19 3 3 2" xfId="13393"/>
    <cellStyle name="Normal 19 3 3 2 2" xfId="25513"/>
    <cellStyle name="Normal 19 3 3 2 3" xfId="37602"/>
    <cellStyle name="Normal 19 3 3 2 4" xfId="53960"/>
    <cellStyle name="Normal 19 3 3 3" xfId="19453"/>
    <cellStyle name="Normal 19 3 3 4" xfId="31543"/>
    <cellStyle name="Normal 19 3 3 5" xfId="45683"/>
    <cellStyle name="Normal 19 3 4" xfId="9338"/>
    <cellStyle name="Normal 19 3 4 2" xfId="21458"/>
    <cellStyle name="Normal 19 3 4 2 2" xfId="49900"/>
    <cellStyle name="Normal 19 3 4 3" xfId="33547"/>
    <cellStyle name="Normal 19 3 4 4" xfId="41623"/>
    <cellStyle name="Normal 19 3 5" xfId="15398"/>
    <cellStyle name="Normal 19 3 5 2" xfId="47851"/>
    <cellStyle name="Normal 19 3 6" xfId="27513"/>
    <cellStyle name="Normal 19 3 7" xfId="39603"/>
    <cellStyle name="Normal 19 3 8" xfId="3273"/>
    <cellStyle name="Normal 19 4" xfId="701"/>
    <cellStyle name="Normal 19 4 2" xfId="4813"/>
    <cellStyle name="Normal 19 4 2 2" xfId="10872"/>
    <cellStyle name="Normal 19 4 2 2 2" xfId="22992"/>
    <cellStyle name="Normal 19 4 2 2 3" xfId="35081"/>
    <cellStyle name="Normal 19 4 2 2 4" xfId="51439"/>
    <cellStyle name="Normal 19 4 2 3" xfId="16932"/>
    <cellStyle name="Normal 19 4 2 4" xfId="29022"/>
    <cellStyle name="Normal 19 4 2 5" xfId="43162"/>
    <cellStyle name="Normal 19 4 3" xfId="6838"/>
    <cellStyle name="Normal 19 4 3 2" xfId="12897"/>
    <cellStyle name="Normal 19 4 3 2 2" xfId="25017"/>
    <cellStyle name="Normal 19 4 3 2 3" xfId="37106"/>
    <cellStyle name="Normal 19 4 3 2 4" xfId="53464"/>
    <cellStyle name="Normal 19 4 3 3" xfId="18957"/>
    <cellStyle name="Normal 19 4 3 4" xfId="31047"/>
    <cellStyle name="Normal 19 4 3 5" xfId="45187"/>
    <cellStyle name="Normal 19 4 4" xfId="8842"/>
    <cellStyle name="Normal 19 4 4 2" xfId="20962"/>
    <cellStyle name="Normal 19 4 4 2 2" xfId="49394"/>
    <cellStyle name="Normal 19 4 4 3" xfId="33051"/>
    <cellStyle name="Normal 19 4 4 4" xfId="41117"/>
    <cellStyle name="Normal 19 4 5" xfId="14902"/>
    <cellStyle name="Normal 19 4 5 2" xfId="47346"/>
    <cellStyle name="Normal 19 4 6" xfId="27017"/>
    <cellStyle name="Normal 19 4 7" xfId="39107"/>
    <cellStyle name="Normal 19 4 8" xfId="2766"/>
    <cellStyle name="Normal 19 5" xfId="1754"/>
    <cellStyle name="Normal 19 5 2" xfId="5846"/>
    <cellStyle name="Normal 19 5 2 2" xfId="11905"/>
    <cellStyle name="Normal 19 5 2 2 2" xfId="24025"/>
    <cellStyle name="Normal 19 5 2 2 3" xfId="36114"/>
    <cellStyle name="Normal 19 5 2 2 4" xfId="52472"/>
    <cellStyle name="Normal 19 5 2 3" xfId="17965"/>
    <cellStyle name="Normal 19 5 2 4" xfId="30055"/>
    <cellStyle name="Normal 19 5 2 5" xfId="44195"/>
    <cellStyle name="Normal 19 5 3" xfId="7846"/>
    <cellStyle name="Normal 19 5 3 2" xfId="13905"/>
    <cellStyle name="Normal 19 5 3 2 2" xfId="26025"/>
    <cellStyle name="Normal 19 5 3 2 3" xfId="38114"/>
    <cellStyle name="Normal 19 5 3 2 4" xfId="54472"/>
    <cellStyle name="Normal 19 5 3 3" xfId="19965"/>
    <cellStyle name="Normal 19 5 3 4" xfId="32055"/>
    <cellStyle name="Normal 19 5 3 5" xfId="46195"/>
    <cellStyle name="Normal 19 5 4" xfId="9875"/>
    <cellStyle name="Normal 19 5 4 2" xfId="21995"/>
    <cellStyle name="Normal 19 5 4 2 2" xfId="50438"/>
    <cellStyle name="Normal 19 5 4 3" xfId="34084"/>
    <cellStyle name="Normal 19 5 4 4" xfId="42161"/>
    <cellStyle name="Normal 19 5 5" xfId="15935"/>
    <cellStyle name="Normal 19 5 5 2" xfId="48389"/>
    <cellStyle name="Normal 19 5 6" xfId="28025"/>
    <cellStyle name="Normal 19 5 7" xfId="40115"/>
    <cellStyle name="Normal 19 5 8" xfId="3812"/>
    <cellStyle name="Normal 19 6" xfId="4309"/>
    <cellStyle name="Normal 19 6 2" xfId="10369"/>
    <cellStyle name="Normal 19 6 2 2" xfId="22489"/>
    <cellStyle name="Normal 19 6 2 3" xfId="34578"/>
    <cellStyle name="Normal 19 6 2 4" xfId="50935"/>
    <cellStyle name="Normal 19 6 3" xfId="16429"/>
    <cellStyle name="Normal 19 6 4" xfId="28519"/>
    <cellStyle name="Normal 19 6 5" xfId="42658"/>
    <cellStyle name="Normal 19 7" xfId="6340"/>
    <cellStyle name="Normal 19 7 2" xfId="12399"/>
    <cellStyle name="Normal 19 7 2 2" xfId="24519"/>
    <cellStyle name="Normal 19 7 2 3" xfId="36608"/>
    <cellStyle name="Normal 19 7 2 4" xfId="52966"/>
    <cellStyle name="Normal 19 7 3" xfId="18459"/>
    <cellStyle name="Normal 19 7 4" xfId="30549"/>
    <cellStyle name="Normal 19 7 5" xfId="44689"/>
    <cellStyle name="Normal 19 8" xfId="8339"/>
    <cellStyle name="Normal 19 8 2" xfId="20459"/>
    <cellStyle name="Normal 19 8 2 2" xfId="48886"/>
    <cellStyle name="Normal 19 8 3" xfId="32548"/>
    <cellStyle name="Normal 19 8 4" xfId="40609"/>
    <cellStyle name="Normal 19 9" xfId="14399"/>
    <cellStyle name="Normal 19 9 2" xfId="46840"/>
    <cellStyle name="Normal 2" xfId="465"/>
    <cellStyle name="Normal 2 2" xfId="500"/>
    <cellStyle name="Normal 2 2 10" xfId="26852"/>
    <cellStyle name="Normal 2 2 11" xfId="38942"/>
    <cellStyle name="Normal 2 2 12" xfId="2597"/>
    <cellStyle name="Normal 2 2 2" xfId="501"/>
    <cellStyle name="Normal 2 2 2 10" xfId="38943"/>
    <cellStyle name="Normal 2 2 2 11" xfId="2598"/>
    <cellStyle name="Normal 2 2 2 2" xfId="1551"/>
    <cellStyle name="Normal 2 2 2 2 2" xfId="5646"/>
    <cellStyle name="Normal 2 2 2 2 2 2" xfId="11705"/>
    <cellStyle name="Normal 2 2 2 2 2 2 2" xfId="23825"/>
    <cellStyle name="Normal 2 2 2 2 2 2 3" xfId="35914"/>
    <cellStyle name="Normal 2 2 2 2 2 2 4" xfId="52272"/>
    <cellStyle name="Normal 2 2 2 2 2 3" xfId="17765"/>
    <cellStyle name="Normal 2 2 2 2 2 4" xfId="29855"/>
    <cellStyle name="Normal 2 2 2 2 2 5" xfId="43995"/>
    <cellStyle name="Normal 2 2 2 2 3" xfId="7668"/>
    <cellStyle name="Normal 2 2 2 2 3 2" xfId="13727"/>
    <cellStyle name="Normal 2 2 2 2 3 2 2" xfId="25847"/>
    <cellStyle name="Normal 2 2 2 2 3 2 3" xfId="37936"/>
    <cellStyle name="Normal 2 2 2 2 3 2 4" xfId="54294"/>
    <cellStyle name="Normal 2 2 2 2 3 3" xfId="19787"/>
    <cellStyle name="Normal 2 2 2 2 3 4" xfId="31877"/>
    <cellStyle name="Normal 2 2 2 2 3 5" xfId="46017"/>
    <cellStyle name="Normal 2 2 2 2 4" xfId="9675"/>
    <cellStyle name="Normal 2 2 2 2 4 2" xfId="21795"/>
    <cellStyle name="Normal 2 2 2 2 4 2 2" xfId="50238"/>
    <cellStyle name="Normal 2 2 2 2 4 3" xfId="33884"/>
    <cellStyle name="Normal 2 2 2 2 4 4" xfId="41961"/>
    <cellStyle name="Normal 2 2 2 2 5" xfId="15735"/>
    <cellStyle name="Normal 2 2 2 2 5 2" xfId="48189"/>
    <cellStyle name="Normal 2 2 2 2 6" xfId="27847"/>
    <cellStyle name="Normal 2 2 2 2 7" xfId="39937"/>
    <cellStyle name="Normal 2 2 2 2 8" xfId="3612"/>
    <cellStyle name="Normal 2 2 2 3" xfId="1039"/>
    <cellStyle name="Normal 2 2 2 3 2" xfId="5147"/>
    <cellStyle name="Normal 2 2 2 3 2 2" xfId="11206"/>
    <cellStyle name="Normal 2 2 2 3 2 2 2" xfId="23326"/>
    <cellStyle name="Normal 2 2 2 3 2 2 3" xfId="35415"/>
    <cellStyle name="Normal 2 2 2 3 2 2 4" xfId="51773"/>
    <cellStyle name="Normal 2 2 2 3 2 3" xfId="17266"/>
    <cellStyle name="Normal 2 2 2 3 2 4" xfId="29356"/>
    <cellStyle name="Normal 2 2 2 3 2 5" xfId="43496"/>
    <cellStyle name="Normal 2 2 2 3 3" xfId="7172"/>
    <cellStyle name="Normal 2 2 2 3 3 2" xfId="13231"/>
    <cellStyle name="Normal 2 2 2 3 3 2 2" xfId="25351"/>
    <cellStyle name="Normal 2 2 2 3 3 2 3" xfId="37440"/>
    <cellStyle name="Normal 2 2 2 3 3 2 4" xfId="53798"/>
    <cellStyle name="Normal 2 2 2 3 3 3" xfId="19291"/>
    <cellStyle name="Normal 2 2 2 3 3 4" xfId="31381"/>
    <cellStyle name="Normal 2 2 2 3 3 5" xfId="45521"/>
    <cellStyle name="Normal 2 2 2 3 4" xfId="9176"/>
    <cellStyle name="Normal 2 2 2 3 4 2" xfId="21296"/>
    <cellStyle name="Normal 2 2 2 3 4 2 2" xfId="49731"/>
    <cellStyle name="Normal 2 2 2 3 4 3" xfId="33385"/>
    <cellStyle name="Normal 2 2 2 3 4 4" xfId="41454"/>
    <cellStyle name="Normal 2 2 2 3 5" xfId="15236"/>
    <cellStyle name="Normal 2 2 2 3 5 2" xfId="47682"/>
    <cellStyle name="Normal 2 2 2 3 6" xfId="27351"/>
    <cellStyle name="Normal 2 2 2 3 7" xfId="39441"/>
    <cellStyle name="Normal 2 2 2 3 8" xfId="3103"/>
    <cellStyle name="Normal 2 2 2 4" xfId="2089"/>
    <cellStyle name="Normal 2 2 2 4 2" xfId="6180"/>
    <cellStyle name="Normal 2 2 2 4 2 2" xfId="12239"/>
    <cellStyle name="Normal 2 2 2 4 2 2 2" xfId="24359"/>
    <cellStyle name="Normal 2 2 2 4 2 2 3" xfId="36448"/>
    <cellStyle name="Normal 2 2 2 4 2 2 4" xfId="52806"/>
    <cellStyle name="Normal 2 2 2 4 2 3" xfId="18299"/>
    <cellStyle name="Normal 2 2 2 4 2 4" xfId="30389"/>
    <cellStyle name="Normal 2 2 2 4 2 5" xfId="44529"/>
    <cellStyle name="Normal 2 2 2 4 3" xfId="8180"/>
    <cellStyle name="Normal 2 2 2 4 3 2" xfId="14239"/>
    <cellStyle name="Normal 2 2 2 4 3 2 2" xfId="26359"/>
    <cellStyle name="Normal 2 2 2 4 3 2 3" xfId="38448"/>
    <cellStyle name="Normal 2 2 2 4 3 2 4" xfId="54806"/>
    <cellStyle name="Normal 2 2 2 4 3 3" xfId="20299"/>
    <cellStyle name="Normal 2 2 2 4 3 4" xfId="32389"/>
    <cellStyle name="Normal 2 2 2 4 3 5" xfId="46529"/>
    <cellStyle name="Normal 2 2 2 4 4" xfId="10209"/>
    <cellStyle name="Normal 2 2 2 4 4 2" xfId="22329"/>
    <cellStyle name="Normal 2 2 2 4 4 2 2" xfId="50773"/>
    <cellStyle name="Normal 2 2 2 4 4 3" xfId="34418"/>
    <cellStyle name="Normal 2 2 2 4 4 4" xfId="42496"/>
    <cellStyle name="Normal 2 2 2 4 5" xfId="16269"/>
    <cellStyle name="Normal 2 2 2 4 5 2" xfId="48724"/>
    <cellStyle name="Normal 2 2 2 4 6" xfId="28359"/>
    <cellStyle name="Normal 2 2 2 4 7" xfId="40449"/>
    <cellStyle name="Normal 2 2 2 4 8" xfId="4147"/>
    <cellStyle name="Normal 2 2 2 5" xfId="4646"/>
    <cellStyle name="Normal 2 2 2 5 2" xfId="10706"/>
    <cellStyle name="Normal 2 2 2 5 2 2" xfId="22826"/>
    <cellStyle name="Normal 2 2 2 5 2 3" xfId="34915"/>
    <cellStyle name="Normal 2 2 2 5 2 4" xfId="51272"/>
    <cellStyle name="Normal 2 2 2 5 3" xfId="16766"/>
    <cellStyle name="Normal 2 2 2 5 4" xfId="28856"/>
    <cellStyle name="Normal 2 2 2 5 5" xfId="42995"/>
    <cellStyle name="Normal 2 2 2 6" xfId="6674"/>
    <cellStyle name="Normal 2 2 2 6 2" xfId="12733"/>
    <cellStyle name="Normal 2 2 2 6 2 2" xfId="24853"/>
    <cellStyle name="Normal 2 2 2 6 2 3" xfId="36942"/>
    <cellStyle name="Normal 2 2 2 6 2 4" xfId="53300"/>
    <cellStyle name="Normal 2 2 2 6 3" xfId="18793"/>
    <cellStyle name="Normal 2 2 2 6 4" xfId="30883"/>
    <cellStyle name="Normal 2 2 2 6 5" xfId="45023"/>
    <cellStyle name="Normal 2 2 2 7" xfId="8676"/>
    <cellStyle name="Normal 2 2 2 7 2" xfId="20796"/>
    <cellStyle name="Normal 2 2 2 7 2 2" xfId="49225"/>
    <cellStyle name="Normal 2 2 2 7 3" xfId="32885"/>
    <cellStyle name="Normal 2 2 2 7 4" xfId="40948"/>
    <cellStyle name="Normal 2 2 2 8" xfId="14736"/>
    <cellStyle name="Normal 2 2 2 8 2" xfId="47178"/>
    <cellStyle name="Normal 2 2 2 9" xfId="26853"/>
    <cellStyle name="Normal 2 2 3" xfId="1550"/>
    <cellStyle name="Normal 2 2 3 2" xfId="5645"/>
    <cellStyle name="Normal 2 2 3 2 2" xfId="11704"/>
    <cellStyle name="Normal 2 2 3 2 2 2" xfId="23824"/>
    <cellStyle name="Normal 2 2 3 2 2 3" xfId="35913"/>
    <cellStyle name="Normal 2 2 3 2 2 4" xfId="52271"/>
    <cellStyle name="Normal 2 2 3 2 3" xfId="17764"/>
    <cellStyle name="Normal 2 2 3 2 4" xfId="29854"/>
    <cellStyle name="Normal 2 2 3 2 5" xfId="43994"/>
    <cellStyle name="Normal 2 2 3 3" xfId="7667"/>
    <cellStyle name="Normal 2 2 3 3 2" xfId="13726"/>
    <cellStyle name="Normal 2 2 3 3 2 2" xfId="25846"/>
    <cellStyle name="Normal 2 2 3 3 2 3" xfId="37935"/>
    <cellStyle name="Normal 2 2 3 3 2 4" xfId="54293"/>
    <cellStyle name="Normal 2 2 3 3 3" xfId="19786"/>
    <cellStyle name="Normal 2 2 3 3 4" xfId="31876"/>
    <cellStyle name="Normal 2 2 3 3 5" xfId="46016"/>
    <cellStyle name="Normal 2 2 3 4" xfId="9674"/>
    <cellStyle name="Normal 2 2 3 4 2" xfId="21794"/>
    <cellStyle name="Normal 2 2 3 4 2 2" xfId="50237"/>
    <cellStyle name="Normal 2 2 3 4 3" xfId="33883"/>
    <cellStyle name="Normal 2 2 3 4 4" xfId="41960"/>
    <cellStyle name="Normal 2 2 3 5" xfId="15734"/>
    <cellStyle name="Normal 2 2 3 5 2" xfId="48188"/>
    <cellStyle name="Normal 2 2 3 6" xfId="27846"/>
    <cellStyle name="Normal 2 2 3 7" xfId="39936"/>
    <cellStyle name="Normal 2 2 3 8" xfId="3611"/>
    <cellStyle name="Normal 2 2 4" xfId="1038"/>
    <cellStyle name="Normal 2 2 4 2" xfId="5146"/>
    <cellStyle name="Normal 2 2 4 2 2" xfId="11205"/>
    <cellStyle name="Normal 2 2 4 2 2 2" xfId="23325"/>
    <cellStyle name="Normal 2 2 4 2 2 3" xfId="35414"/>
    <cellStyle name="Normal 2 2 4 2 2 4" xfId="51772"/>
    <cellStyle name="Normal 2 2 4 2 3" xfId="17265"/>
    <cellStyle name="Normal 2 2 4 2 4" xfId="29355"/>
    <cellStyle name="Normal 2 2 4 2 5" xfId="43495"/>
    <cellStyle name="Normal 2 2 4 3" xfId="7171"/>
    <cellStyle name="Normal 2 2 4 3 2" xfId="13230"/>
    <cellStyle name="Normal 2 2 4 3 2 2" xfId="25350"/>
    <cellStyle name="Normal 2 2 4 3 2 3" xfId="37439"/>
    <cellStyle name="Normal 2 2 4 3 2 4" xfId="53797"/>
    <cellStyle name="Normal 2 2 4 3 3" xfId="19290"/>
    <cellStyle name="Normal 2 2 4 3 4" xfId="31380"/>
    <cellStyle name="Normal 2 2 4 3 5" xfId="45520"/>
    <cellStyle name="Normal 2 2 4 4" xfId="9175"/>
    <cellStyle name="Normal 2 2 4 4 2" xfId="21295"/>
    <cellStyle name="Normal 2 2 4 4 2 2" xfId="49730"/>
    <cellStyle name="Normal 2 2 4 4 3" xfId="33384"/>
    <cellStyle name="Normal 2 2 4 4 4" xfId="41453"/>
    <cellStyle name="Normal 2 2 4 5" xfId="15235"/>
    <cellStyle name="Normal 2 2 4 5 2" xfId="47681"/>
    <cellStyle name="Normal 2 2 4 6" xfId="27350"/>
    <cellStyle name="Normal 2 2 4 7" xfId="39440"/>
    <cellStyle name="Normal 2 2 4 8" xfId="3102"/>
    <cellStyle name="Normal 2 2 5" xfId="2088"/>
    <cellStyle name="Normal 2 2 5 2" xfId="6179"/>
    <cellStyle name="Normal 2 2 5 2 2" xfId="12238"/>
    <cellStyle name="Normal 2 2 5 2 2 2" xfId="24358"/>
    <cellStyle name="Normal 2 2 5 2 2 3" xfId="36447"/>
    <cellStyle name="Normal 2 2 5 2 2 4" xfId="52805"/>
    <cellStyle name="Normal 2 2 5 2 3" xfId="18298"/>
    <cellStyle name="Normal 2 2 5 2 4" xfId="30388"/>
    <cellStyle name="Normal 2 2 5 2 5" xfId="44528"/>
    <cellStyle name="Normal 2 2 5 3" xfId="8179"/>
    <cellStyle name="Normal 2 2 5 3 2" xfId="14238"/>
    <cellStyle name="Normal 2 2 5 3 2 2" xfId="26358"/>
    <cellStyle name="Normal 2 2 5 3 2 3" xfId="38447"/>
    <cellStyle name="Normal 2 2 5 3 2 4" xfId="54805"/>
    <cellStyle name="Normal 2 2 5 3 3" xfId="20298"/>
    <cellStyle name="Normal 2 2 5 3 4" xfId="32388"/>
    <cellStyle name="Normal 2 2 5 3 5" xfId="46528"/>
    <cellStyle name="Normal 2 2 5 4" xfId="10208"/>
    <cellStyle name="Normal 2 2 5 4 2" xfId="22328"/>
    <cellStyle name="Normal 2 2 5 4 2 2" xfId="50772"/>
    <cellStyle name="Normal 2 2 5 4 3" xfId="34417"/>
    <cellStyle name="Normal 2 2 5 4 4" xfId="42495"/>
    <cellStyle name="Normal 2 2 5 5" xfId="16268"/>
    <cellStyle name="Normal 2 2 5 5 2" xfId="48723"/>
    <cellStyle name="Normal 2 2 5 6" xfId="28358"/>
    <cellStyle name="Normal 2 2 5 7" xfId="40448"/>
    <cellStyle name="Normal 2 2 5 8" xfId="4146"/>
    <cellStyle name="Normal 2 2 6" xfId="4645"/>
    <cellStyle name="Normal 2 2 6 2" xfId="10705"/>
    <cellStyle name="Normal 2 2 6 2 2" xfId="22825"/>
    <cellStyle name="Normal 2 2 6 2 3" xfId="34914"/>
    <cellStyle name="Normal 2 2 6 2 4" xfId="51271"/>
    <cellStyle name="Normal 2 2 6 3" xfId="16765"/>
    <cellStyle name="Normal 2 2 6 4" xfId="28855"/>
    <cellStyle name="Normal 2 2 6 5" xfId="42994"/>
    <cellStyle name="Normal 2 2 7" xfId="6673"/>
    <cellStyle name="Normal 2 2 7 2" xfId="12732"/>
    <cellStyle name="Normal 2 2 7 2 2" xfId="24852"/>
    <cellStyle name="Normal 2 2 7 2 3" xfId="36941"/>
    <cellStyle name="Normal 2 2 7 2 4" xfId="53299"/>
    <cellStyle name="Normal 2 2 7 3" xfId="18792"/>
    <cellStyle name="Normal 2 2 7 4" xfId="30882"/>
    <cellStyle name="Normal 2 2 7 5" xfId="45022"/>
    <cellStyle name="Normal 2 2 8" xfId="8675"/>
    <cellStyle name="Normal 2 2 8 2" xfId="20795"/>
    <cellStyle name="Normal 2 2 8 2 2" xfId="49224"/>
    <cellStyle name="Normal 2 2 8 3" xfId="32884"/>
    <cellStyle name="Normal 2 2 8 4" xfId="40947"/>
    <cellStyle name="Normal 2 2 9" xfId="14735"/>
    <cellStyle name="Normal 2 2 9 2" xfId="47177"/>
    <cellStyle name="Normal 2 3" xfId="267"/>
    <cellStyle name="Normal 2 3 10" xfId="26664"/>
    <cellStyle name="Normal 2 3 11" xfId="38754"/>
    <cellStyle name="Normal 2 3 12" xfId="2405"/>
    <cellStyle name="Normal 2 3 2" xfId="269"/>
    <cellStyle name="Normal 2 3 2 10" xfId="38756"/>
    <cellStyle name="Normal 2 3 2 11" xfId="2407"/>
    <cellStyle name="Normal 2 3 2 2" xfId="1359"/>
    <cellStyle name="Normal 2 3 2 2 2" xfId="5456"/>
    <cellStyle name="Normal 2 3 2 2 2 2" xfId="11515"/>
    <cellStyle name="Normal 2 3 2 2 2 2 2" xfId="23635"/>
    <cellStyle name="Normal 2 3 2 2 2 2 3" xfId="35724"/>
    <cellStyle name="Normal 2 3 2 2 2 2 4" xfId="52082"/>
    <cellStyle name="Normal 2 3 2 2 2 3" xfId="17575"/>
    <cellStyle name="Normal 2 3 2 2 2 4" xfId="29665"/>
    <cellStyle name="Normal 2 3 2 2 2 5" xfId="43805"/>
    <cellStyle name="Normal 2 3 2 2 3" xfId="7481"/>
    <cellStyle name="Normal 2 3 2 2 3 2" xfId="13540"/>
    <cellStyle name="Normal 2 3 2 2 3 2 2" xfId="25660"/>
    <cellStyle name="Normal 2 3 2 2 3 2 3" xfId="37749"/>
    <cellStyle name="Normal 2 3 2 2 3 2 4" xfId="54107"/>
    <cellStyle name="Normal 2 3 2 2 3 3" xfId="19600"/>
    <cellStyle name="Normal 2 3 2 2 3 4" xfId="31690"/>
    <cellStyle name="Normal 2 3 2 2 3 5" xfId="45830"/>
    <cellStyle name="Normal 2 3 2 2 4" xfId="9485"/>
    <cellStyle name="Normal 2 3 2 2 4 2" xfId="21605"/>
    <cellStyle name="Normal 2 3 2 2 4 2 2" xfId="50048"/>
    <cellStyle name="Normal 2 3 2 2 4 3" xfId="33694"/>
    <cellStyle name="Normal 2 3 2 2 4 4" xfId="41771"/>
    <cellStyle name="Normal 2 3 2 2 5" xfId="15545"/>
    <cellStyle name="Normal 2 3 2 2 5 2" xfId="47999"/>
    <cellStyle name="Normal 2 3 2 2 6" xfId="27660"/>
    <cellStyle name="Normal 2 3 2 2 7" xfId="39750"/>
    <cellStyle name="Normal 2 3 2 2 8" xfId="3421"/>
    <cellStyle name="Normal 2 3 2 3" xfId="850"/>
    <cellStyle name="Normal 2 3 2 3 2" xfId="4960"/>
    <cellStyle name="Normal 2 3 2 3 2 2" xfId="11019"/>
    <cellStyle name="Normal 2 3 2 3 2 2 2" xfId="23139"/>
    <cellStyle name="Normal 2 3 2 3 2 2 3" xfId="35228"/>
    <cellStyle name="Normal 2 3 2 3 2 2 4" xfId="51586"/>
    <cellStyle name="Normal 2 3 2 3 2 3" xfId="17079"/>
    <cellStyle name="Normal 2 3 2 3 2 4" xfId="29169"/>
    <cellStyle name="Normal 2 3 2 3 2 5" xfId="43309"/>
    <cellStyle name="Normal 2 3 2 3 3" xfId="6985"/>
    <cellStyle name="Normal 2 3 2 3 3 2" xfId="13044"/>
    <cellStyle name="Normal 2 3 2 3 3 2 2" xfId="25164"/>
    <cellStyle name="Normal 2 3 2 3 3 2 3" xfId="37253"/>
    <cellStyle name="Normal 2 3 2 3 3 2 4" xfId="53611"/>
    <cellStyle name="Normal 2 3 2 3 3 3" xfId="19104"/>
    <cellStyle name="Normal 2 3 2 3 3 4" xfId="31194"/>
    <cellStyle name="Normal 2 3 2 3 3 5" xfId="45334"/>
    <cellStyle name="Normal 2 3 2 3 4" xfId="8989"/>
    <cellStyle name="Normal 2 3 2 3 4 2" xfId="21109"/>
    <cellStyle name="Normal 2 3 2 3 4 2 2" xfId="49543"/>
    <cellStyle name="Normal 2 3 2 3 4 3" xfId="33198"/>
    <cellStyle name="Normal 2 3 2 3 4 4" xfId="41266"/>
    <cellStyle name="Normal 2 3 2 3 5" xfId="15049"/>
    <cellStyle name="Normal 2 3 2 3 5 2" xfId="47495"/>
    <cellStyle name="Normal 2 3 2 3 6" xfId="27164"/>
    <cellStyle name="Normal 2 3 2 3 7" xfId="39254"/>
    <cellStyle name="Normal 2 3 2 3 8" xfId="2915"/>
    <cellStyle name="Normal 2 3 2 4" xfId="1902"/>
    <cellStyle name="Normal 2 3 2 4 2" xfId="5993"/>
    <cellStyle name="Normal 2 3 2 4 2 2" xfId="12052"/>
    <cellStyle name="Normal 2 3 2 4 2 2 2" xfId="24172"/>
    <cellStyle name="Normal 2 3 2 4 2 2 3" xfId="36261"/>
    <cellStyle name="Normal 2 3 2 4 2 2 4" xfId="52619"/>
    <cellStyle name="Normal 2 3 2 4 2 3" xfId="18112"/>
    <cellStyle name="Normal 2 3 2 4 2 4" xfId="30202"/>
    <cellStyle name="Normal 2 3 2 4 2 5" xfId="44342"/>
    <cellStyle name="Normal 2 3 2 4 3" xfId="7993"/>
    <cellStyle name="Normal 2 3 2 4 3 2" xfId="14052"/>
    <cellStyle name="Normal 2 3 2 4 3 2 2" xfId="26172"/>
    <cellStyle name="Normal 2 3 2 4 3 2 3" xfId="38261"/>
    <cellStyle name="Normal 2 3 2 4 3 2 4" xfId="54619"/>
    <cellStyle name="Normal 2 3 2 4 3 3" xfId="20112"/>
    <cellStyle name="Normal 2 3 2 4 3 4" xfId="32202"/>
    <cellStyle name="Normal 2 3 2 4 3 5" xfId="46342"/>
    <cellStyle name="Normal 2 3 2 4 4" xfId="10022"/>
    <cellStyle name="Normal 2 3 2 4 4 2" xfId="22142"/>
    <cellStyle name="Normal 2 3 2 4 4 2 2" xfId="50586"/>
    <cellStyle name="Normal 2 3 2 4 4 3" xfId="34231"/>
    <cellStyle name="Normal 2 3 2 4 4 4" xfId="42309"/>
    <cellStyle name="Normal 2 3 2 4 5" xfId="16082"/>
    <cellStyle name="Normal 2 3 2 4 5 2" xfId="48537"/>
    <cellStyle name="Normal 2 3 2 4 6" xfId="28172"/>
    <cellStyle name="Normal 2 3 2 4 7" xfId="40262"/>
    <cellStyle name="Normal 2 3 2 4 8" xfId="3960"/>
    <cellStyle name="Normal 2 3 2 5" xfId="4456"/>
    <cellStyle name="Normal 2 3 2 5 2" xfId="10516"/>
    <cellStyle name="Normal 2 3 2 5 2 2" xfId="22636"/>
    <cellStyle name="Normal 2 3 2 5 2 3" xfId="34725"/>
    <cellStyle name="Normal 2 3 2 5 2 4" xfId="51082"/>
    <cellStyle name="Normal 2 3 2 5 3" xfId="16576"/>
    <cellStyle name="Normal 2 3 2 5 4" xfId="28666"/>
    <cellStyle name="Normal 2 3 2 5 5" xfId="42805"/>
    <cellStyle name="Normal 2 3 2 6" xfId="6487"/>
    <cellStyle name="Normal 2 3 2 6 2" xfId="12546"/>
    <cellStyle name="Normal 2 3 2 6 2 2" xfId="24666"/>
    <cellStyle name="Normal 2 3 2 6 2 3" xfId="36755"/>
    <cellStyle name="Normal 2 3 2 6 2 4" xfId="53113"/>
    <cellStyle name="Normal 2 3 2 6 3" xfId="18606"/>
    <cellStyle name="Normal 2 3 2 6 4" xfId="30696"/>
    <cellStyle name="Normal 2 3 2 6 5" xfId="44836"/>
    <cellStyle name="Normal 2 3 2 7" xfId="8486"/>
    <cellStyle name="Normal 2 3 2 7 2" xfId="20606"/>
    <cellStyle name="Normal 2 3 2 7 2 2" xfId="49034"/>
    <cellStyle name="Normal 2 3 2 7 3" xfId="32695"/>
    <cellStyle name="Normal 2 3 2 7 4" xfId="40757"/>
    <cellStyle name="Normal 2 3 2 8" xfId="14546"/>
    <cellStyle name="Normal 2 3 2 8 2" xfId="46988"/>
    <cellStyle name="Normal 2 3 2 9" xfId="26666"/>
    <cellStyle name="Normal 2 3 3" xfId="1357"/>
    <cellStyle name="Normal 2 3 3 2" xfId="5454"/>
    <cellStyle name="Normal 2 3 3 2 2" xfId="11513"/>
    <cellStyle name="Normal 2 3 3 2 2 2" xfId="23633"/>
    <cellStyle name="Normal 2 3 3 2 2 3" xfId="35722"/>
    <cellStyle name="Normal 2 3 3 2 2 4" xfId="52080"/>
    <cellStyle name="Normal 2 3 3 2 3" xfId="17573"/>
    <cellStyle name="Normal 2 3 3 2 4" xfId="29663"/>
    <cellStyle name="Normal 2 3 3 2 5" xfId="43803"/>
    <cellStyle name="Normal 2 3 3 3" xfId="7479"/>
    <cellStyle name="Normal 2 3 3 3 2" xfId="13538"/>
    <cellStyle name="Normal 2 3 3 3 2 2" xfId="25658"/>
    <cellStyle name="Normal 2 3 3 3 2 3" xfId="37747"/>
    <cellStyle name="Normal 2 3 3 3 2 4" xfId="54105"/>
    <cellStyle name="Normal 2 3 3 3 3" xfId="19598"/>
    <cellStyle name="Normal 2 3 3 3 4" xfId="31688"/>
    <cellStyle name="Normal 2 3 3 3 5" xfId="45828"/>
    <cellStyle name="Normal 2 3 3 4" xfId="9483"/>
    <cellStyle name="Normal 2 3 3 4 2" xfId="21603"/>
    <cellStyle name="Normal 2 3 3 4 2 2" xfId="50046"/>
    <cellStyle name="Normal 2 3 3 4 3" xfId="33692"/>
    <cellStyle name="Normal 2 3 3 4 4" xfId="41769"/>
    <cellStyle name="Normal 2 3 3 5" xfId="15543"/>
    <cellStyle name="Normal 2 3 3 5 2" xfId="47997"/>
    <cellStyle name="Normal 2 3 3 6" xfId="27658"/>
    <cellStyle name="Normal 2 3 3 7" xfId="39748"/>
    <cellStyle name="Normal 2 3 3 8" xfId="3419"/>
    <cellStyle name="Normal 2 3 4" xfId="848"/>
    <cellStyle name="Normal 2 3 4 2" xfId="4958"/>
    <cellStyle name="Normal 2 3 4 2 2" xfId="11017"/>
    <cellStyle name="Normal 2 3 4 2 2 2" xfId="23137"/>
    <cellStyle name="Normal 2 3 4 2 2 3" xfId="35226"/>
    <cellStyle name="Normal 2 3 4 2 2 4" xfId="51584"/>
    <cellStyle name="Normal 2 3 4 2 3" xfId="17077"/>
    <cellStyle name="Normal 2 3 4 2 4" xfId="29167"/>
    <cellStyle name="Normal 2 3 4 2 5" xfId="43307"/>
    <cellStyle name="Normal 2 3 4 3" xfId="6983"/>
    <cellStyle name="Normal 2 3 4 3 2" xfId="13042"/>
    <cellStyle name="Normal 2 3 4 3 2 2" xfId="25162"/>
    <cellStyle name="Normal 2 3 4 3 2 3" xfId="37251"/>
    <cellStyle name="Normal 2 3 4 3 2 4" xfId="53609"/>
    <cellStyle name="Normal 2 3 4 3 3" xfId="19102"/>
    <cellStyle name="Normal 2 3 4 3 4" xfId="31192"/>
    <cellStyle name="Normal 2 3 4 3 5" xfId="45332"/>
    <cellStyle name="Normal 2 3 4 4" xfId="8987"/>
    <cellStyle name="Normal 2 3 4 4 2" xfId="21107"/>
    <cellStyle name="Normal 2 3 4 4 2 2" xfId="49541"/>
    <cellStyle name="Normal 2 3 4 4 3" xfId="33196"/>
    <cellStyle name="Normal 2 3 4 4 4" xfId="41264"/>
    <cellStyle name="Normal 2 3 4 5" xfId="15047"/>
    <cellStyle name="Normal 2 3 4 5 2" xfId="47493"/>
    <cellStyle name="Normal 2 3 4 6" xfId="27162"/>
    <cellStyle name="Normal 2 3 4 7" xfId="39252"/>
    <cellStyle name="Normal 2 3 4 8" xfId="2913"/>
    <cellStyle name="Normal 2 3 5" xfId="1900"/>
    <cellStyle name="Normal 2 3 5 2" xfId="5991"/>
    <cellStyle name="Normal 2 3 5 2 2" xfId="12050"/>
    <cellStyle name="Normal 2 3 5 2 2 2" xfId="24170"/>
    <cellStyle name="Normal 2 3 5 2 2 3" xfId="36259"/>
    <cellStyle name="Normal 2 3 5 2 2 4" xfId="52617"/>
    <cellStyle name="Normal 2 3 5 2 3" xfId="18110"/>
    <cellStyle name="Normal 2 3 5 2 4" xfId="30200"/>
    <cellStyle name="Normal 2 3 5 2 5" xfId="44340"/>
    <cellStyle name="Normal 2 3 5 3" xfId="7991"/>
    <cellStyle name="Normal 2 3 5 3 2" xfId="14050"/>
    <cellStyle name="Normal 2 3 5 3 2 2" xfId="26170"/>
    <cellStyle name="Normal 2 3 5 3 2 3" xfId="38259"/>
    <cellStyle name="Normal 2 3 5 3 2 4" xfId="54617"/>
    <cellStyle name="Normal 2 3 5 3 3" xfId="20110"/>
    <cellStyle name="Normal 2 3 5 3 4" xfId="32200"/>
    <cellStyle name="Normal 2 3 5 3 5" xfId="46340"/>
    <cellStyle name="Normal 2 3 5 4" xfId="10020"/>
    <cellStyle name="Normal 2 3 5 4 2" xfId="22140"/>
    <cellStyle name="Normal 2 3 5 4 2 2" xfId="50584"/>
    <cellStyle name="Normal 2 3 5 4 3" xfId="34229"/>
    <cellStyle name="Normal 2 3 5 4 4" xfId="42307"/>
    <cellStyle name="Normal 2 3 5 5" xfId="16080"/>
    <cellStyle name="Normal 2 3 5 5 2" xfId="48535"/>
    <cellStyle name="Normal 2 3 5 6" xfId="28170"/>
    <cellStyle name="Normal 2 3 5 7" xfId="40260"/>
    <cellStyle name="Normal 2 3 5 8" xfId="3958"/>
    <cellStyle name="Normal 2 3 6" xfId="4454"/>
    <cellStyle name="Normal 2 3 6 2" xfId="10514"/>
    <cellStyle name="Normal 2 3 6 2 2" xfId="22634"/>
    <cellStyle name="Normal 2 3 6 2 3" xfId="34723"/>
    <cellStyle name="Normal 2 3 6 2 4" xfId="51080"/>
    <cellStyle name="Normal 2 3 6 3" xfId="16574"/>
    <cellStyle name="Normal 2 3 6 4" xfId="28664"/>
    <cellStyle name="Normal 2 3 6 5" xfId="42803"/>
    <cellStyle name="Normal 2 3 7" xfId="6485"/>
    <cellStyle name="Normal 2 3 7 2" xfId="12544"/>
    <cellStyle name="Normal 2 3 7 2 2" xfId="24664"/>
    <cellStyle name="Normal 2 3 7 2 3" xfId="36753"/>
    <cellStyle name="Normal 2 3 7 2 4" xfId="53111"/>
    <cellStyle name="Normal 2 3 7 3" xfId="18604"/>
    <cellStyle name="Normal 2 3 7 4" xfId="30694"/>
    <cellStyle name="Normal 2 3 7 5" xfId="44834"/>
    <cellStyle name="Normal 2 3 8" xfId="8484"/>
    <cellStyle name="Normal 2 3 8 2" xfId="20604"/>
    <cellStyle name="Normal 2 3 8 2 2" xfId="49032"/>
    <cellStyle name="Normal 2 3 8 3" xfId="32693"/>
    <cellStyle name="Normal 2 3 8 4" xfId="40755"/>
    <cellStyle name="Normal 2 3 9" xfId="14544"/>
    <cellStyle name="Normal 2 3 9 2" xfId="46986"/>
    <cellStyle name="Normal 2 4" xfId="271"/>
    <cellStyle name="Normal 2 4 10" xfId="26668"/>
    <cellStyle name="Normal 2 4 11" xfId="38758"/>
    <cellStyle name="Normal 2 4 12" xfId="2409"/>
    <cellStyle name="Normal 2 4 2" xfId="168"/>
    <cellStyle name="Normal 2 4 2 10" xfId="38662"/>
    <cellStyle name="Normal 2 4 2 11" xfId="2312"/>
    <cellStyle name="Normal 2 4 2 2" xfId="1264"/>
    <cellStyle name="Normal 2 4 2 2 2" xfId="5362"/>
    <cellStyle name="Normal 2 4 2 2 2 2" xfId="11421"/>
    <cellStyle name="Normal 2 4 2 2 2 2 2" xfId="23541"/>
    <cellStyle name="Normal 2 4 2 2 2 2 3" xfId="35630"/>
    <cellStyle name="Normal 2 4 2 2 2 2 4" xfId="51988"/>
    <cellStyle name="Normal 2 4 2 2 2 3" xfId="17481"/>
    <cellStyle name="Normal 2 4 2 2 2 4" xfId="29571"/>
    <cellStyle name="Normal 2 4 2 2 2 5" xfId="43711"/>
    <cellStyle name="Normal 2 4 2 2 3" xfId="7387"/>
    <cellStyle name="Normal 2 4 2 2 3 2" xfId="13446"/>
    <cellStyle name="Normal 2 4 2 2 3 2 2" xfId="25566"/>
    <cellStyle name="Normal 2 4 2 2 3 2 3" xfId="37655"/>
    <cellStyle name="Normal 2 4 2 2 3 2 4" xfId="54013"/>
    <cellStyle name="Normal 2 4 2 2 3 3" xfId="19506"/>
    <cellStyle name="Normal 2 4 2 2 3 4" xfId="31596"/>
    <cellStyle name="Normal 2 4 2 2 3 5" xfId="45736"/>
    <cellStyle name="Normal 2 4 2 2 4" xfId="9391"/>
    <cellStyle name="Normal 2 4 2 2 4 2" xfId="21511"/>
    <cellStyle name="Normal 2 4 2 2 4 2 2" xfId="49953"/>
    <cellStyle name="Normal 2 4 2 2 4 3" xfId="33600"/>
    <cellStyle name="Normal 2 4 2 2 4 4" xfId="41676"/>
    <cellStyle name="Normal 2 4 2 2 5" xfId="15451"/>
    <cellStyle name="Normal 2 4 2 2 5 2" xfId="47904"/>
    <cellStyle name="Normal 2 4 2 2 6" xfId="27566"/>
    <cellStyle name="Normal 2 4 2 2 7" xfId="39656"/>
    <cellStyle name="Normal 2 4 2 2 8" xfId="3326"/>
    <cellStyle name="Normal 2 4 2 3" xfId="755"/>
    <cellStyle name="Normal 2 4 2 3 2" xfId="4866"/>
    <cellStyle name="Normal 2 4 2 3 2 2" xfId="10925"/>
    <cellStyle name="Normal 2 4 2 3 2 2 2" xfId="23045"/>
    <cellStyle name="Normal 2 4 2 3 2 2 3" xfId="35134"/>
    <cellStyle name="Normal 2 4 2 3 2 2 4" xfId="51492"/>
    <cellStyle name="Normal 2 4 2 3 2 3" xfId="16985"/>
    <cellStyle name="Normal 2 4 2 3 2 4" xfId="29075"/>
    <cellStyle name="Normal 2 4 2 3 2 5" xfId="43215"/>
    <cellStyle name="Normal 2 4 2 3 3" xfId="6891"/>
    <cellStyle name="Normal 2 4 2 3 3 2" xfId="12950"/>
    <cellStyle name="Normal 2 4 2 3 3 2 2" xfId="25070"/>
    <cellStyle name="Normal 2 4 2 3 3 2 3" xfId="37159"/>
    <cellStyle name="Normal 2 4 2 3 3 2 4" xfId="53517"/>
    <cellStyle name="Normal 2 4 2 3 3 3" xfId="19010"/>
    <cellStyle name="Normal 2 4 2 3 3 4" xfId="31100"/>
    <cellStyle name="Normal 2 4 2 3 3 5" xfId="45240"/>
    <cellStyle name="Normal 2 4 2 3 4" xfId="8895"/>
    <cellStyle name="Normal 2 4 2 3 4 2" xfId="21015"/>
    <cellStyle name="Normal 2 4 2 3 4 2 2" xfId="49448"/>
    <cellStyle name="Normal 2 4 2 3 4 3" xfId="33104"/>
    <cellStyle name="Normal 2 4 2 3 4 4" xfId="41171"/>
    <cellStyle name="Normal 2 4 2 3 5" xfId="14955"/>
    <cellStyle name="Normal 2 4 2 3 5 2" xfId="47400"/>
    <cellStyle name="Normal 2 4 2 3 6" xfId="27070"/>
    <cellStyle name="Normal 2 4 2 3 7" xfId="39160"/>
    <cellStyle name="Normal 2 4 2 3 8" xfId="2820"/>
    <cellStyle name="Normal 2 4 2 4" xfId="1807"/>
    <cellStyle name="Normal 2 4 2 4 2" xfId="5899"/>
    <cellStyle name="Normal 2 4 2 4 2 2" xfId="11958"/>
    <cellStyle name="Normal 2 4 2 4 2 2 2" xfId="24078"/>
    <cellStyle name="Normal 2 4 2 4 2 2 3" xfId="36167"/>
    <cellStyle name="Normal 2 4 2 4 2 2 4" xfId="52525"/>
    <cellStyle name="Normal 2 4 2 4 2 3" xfId="18018"/>
    <cellStyle name="Normal 2 4 2 4 2 4" xfId="30108"/>
    <cellStyle name="Normal 2 4 2 4 2 5" xfId="44248"/>
    <cellStyle name="Normal 2 4 2 4 3" xfId="7899"/>
    <cellStyle name="Normal 2 4 2 4 3 2" xfId="13958"/>
    <cellStyle name="Normal 2 4 2 4 3 2 2" xfId="26078"/>
    <cellStyle name="Normal 2 4 2 4 3 2 3" xfId="38167"/>
    <cellStyle name="Normal 2 4 2 4 3 2 4" xfId="54525"/>
    <cellStyle name="Normal 2 4 2 4 3 3" xfId="20018"/>
    <cellStyle name="Normal 2 4 2 4 3 4" xfId="32108"/>
    <cellStyle name="Normal 2 4 2 4 3 5" xfId="46248"/>
    <cellStyle name="Normal 2 4 2 4 4" xfId="9928"/>
    <cellStyle name="Normal 2 4 2 4 4 2" xfId="22048"/>
    <cellStyle name="Normal 2 4 2 4 4 2 2" xfId="50491"/>
    <cellStyle name="Normal 2 4 2 4 4 3" xfId="34137"/>
    <cellStyle name="Normal 2 4 2 4 4 4" xfId="42214"/>
    <cellStyle name="Normal 2 4 2 4 5" xfId="15988"/>
    <cellStyle name="Normal 2 4 2 4 5 2" xfId="48442"/>
    <cellStyle name="Normal 2 4 2 4 6" xfId="28078"/>
    <cellStyle name="Normal 2 4 2 4 7" xfId="40168"/>
    <cellStyle name="Normal 2 4 2 4 8" xfId="3865"/>
    <cellStyle name="Normal 2 4 2 5" xfId="4362"/>
    <cellStyle name="Normal 2 4 2 5 2" xfId="10422"/>
    <cellStyle name="Normal 2 4 2 5 2 2" xfId="22542"/>
    <cellStyle name="Normal 2 4 2 5 2 3" xfId="34631"/>
    <cellStyle name="Normal 2 4 2 5 2 4" xfId="50988"/>
    <cellStyle name="Normal 2 4 2 5 3" xfId="16482"/>
    <cellStyle name="Normal 2 4 2 5 4" xfId="28572"/>
    <cellStyle name="Normal 2 4 2 5 5" xfId="42711"/>
    <cellStyle name="Normal 2 4 2 6" xfId="6393"/>
    <cellStyle name="Normal 2 4 2 6 2" xfId="12452"/>
    <cellStyle name="Normal 2 4 2 6 2 2" xfId="24572"/>
    <cellStyle name="Normal 2 4 2 6 2 3" xfId="36661"/>
    <cellStyle name="Normal 2 4 2 6 2 4" xfId="53019"/>
    <cellStyle name="Normal 2 4 2 6 3" xfId="18512"/>
    <cellStyle name="Normal 2 4 2 6 4" xfId="30602"/>
    <cellStyle name="Normal 2 4 2 6 5" xfId="44742"/>
    <cellStyle name="Normal 2 4 2 7" xfId="8392"/>
    <cellStyle name="Normal 2 4 2 7 2" xfId="20512"/>
    <cellStyle name="Normal 2 4 2 7 2 2" xfId="48939"/>
    <cellStyle name="Normal 2 4 2 7 3" xfId="32601"/>
    <cellStyle name="Normal 2 4 2 7 4" xfId="40662"/>
    <cellStyle name="Normal 2 4 2 8" xfId="14452"/>
    <cellStyle name="Normal 2 4 2 8 2" xfId="46893"/>
    <cellStyle name="Normal 2 4 2 9" xfId="26572"/>
    <cellStyle name="Normal 2 4 3" xfId="1361"/>
    <cellStyle name="Normal 2 4 3 2" xfId="5458"/>
    <cellStyle name="Normal 2 4 3 2 2" xfId="11517"/>
    <cellStyle name="Normal 2 4 3 2 2 2" xfId="23637"/>
    <cellStyle name="Normal 2 4 3 2 2 3" xfId="35726"/>
    <cellStyle name="Normal 2 4 3 2 2 4" xfId="52084"/>
    <cellStyle name="Normal 2 4 3 2 3" xfId="17577"/>
    <cellStyle name="Normal 2 4 3 2 4" xfId="29667"/>
    <cellStyle name="Normal 2 4 3 2 5" xfId="43807"/>
    <cellStyle name="Normal 2 4 3 3" xfId="7483"/>
    <cellStyle name="Normal 2 4 3 3 2" xfId="13542"/>
    <cellStyle name="Normal 2 4 3 3 2 2" xfId="25662"/>
    <cellStyle name="Normal 2 4 3 3 2 3" xfId="37751"/>
    <cellStyle name="Normal 2 4 3 3 2 4" xfId="54109"/>
    <cellStyle name="Normal 2 4 3 3 3" xfId="19602"/>
    <cellStyle name="Normal 2 4 3 3 4" xfId="31692"/>
    <cellStyle name="Normal 2 4 3 3 5" xfId="45832"/>
    <cellStyle name="Normal 2 4 3 4" xfId="9487"/>
    <cellStyle name="Normal 2 4 3 4 2" xfId="21607"/>
    <cellStyle name="Normal 2 4 3 4 2 2" xfId="50050"/>
    <cellStyle name="Normal 2 4 3 4 3" xfId="33696"/>
    <cellStyle name="Normal 2 4 3 4 4" xfId="41773"/>
    <cellStyle name="Normal 2 4 3 5" xfId="15547"/>
    <cellStyle name="Normal 2 4 3 5 2" xfId="48001"/>
    <cellStyle name="Normal 2 4 3 6" xfId="27662"/>
    <cellStyle name="Normal 2 4 3 7" xfId="39752"/>
    <cellStyle name="Normal 2 4 3 8" xfId="3423"/>
    <cellStyle name="Normal 2 4 4" xfId="852"/>
    <cellStyle name="Normal 2 4 4 2" xfId="4962"/>
    <cellStyle name="Normal 2 4 4 2 2" xfId="11021"/>
    <cellStyle name="Normal 2 4 4 2 2 2" xfId="23141"/>
    <cellStyle name="Normal 2 4 4 2 2 3" xfId="35230"/>
    <cellStyle name="Normal 2 4 4 2 2 4" xfId="51588"/>
    <cellStyle name="Normal 2 4 4 2 3" xfId="17081"/>
    <cellStyle name="Normal 2 4 4 2 4" xfId="29171"/>
    <cellStyle name="Normal 2 4 4 2 5" xfId="43311"/>
    <cellStyle name="Normal 2 4 4 3" xfId="6987"/>
    <cellStyle name="Normal 2 4 4 3 2" xfId="13046"/>
    <cellStyle name="Normal 2 4 4 3 2 2" xfId="25166"/>
    <cellStyle name="Normal 2 4 4 3 2 3" xfId="37255"/>
    <cellStyle name="Normal 2 4 4 3 2 4" xfId="53613"/>
    <cellStyle name="Normal 2 4 4 3 3" xfId="19106"/>
    <cellStyle name="Normal 2 4 4 3 4" xfId="31196"/>
    <cellStyle name="Normal 2 4 4 3 5" xfId="45336"/>
    <cellStyle name="Normal 2 4 4 4" xfId="8991"/>
    <cellStyle name="Normal 2 4 4 4 2" xfId="21111"/>
    <cellStyle name="Normal 2 4 4 4 2 2" xfId="49545"/>
    <cellStyle name="Normal 2 4 4 4 3" xfId="33200"/>
    <cellStyle name="Normal 2 4 4 4 4" xfId="41268"/>
    <cellStyle name="Normal 2 4 4 5" xfId="15051"/>
    <cellStyle name="Normal 2 4 4 5 2" xfId="47497"/>
    <cellStyle name="Normal 2 4 4 6" xfId="27166"/>
    <cellStyle name="Normal 2 4 4 7" xfId="39256"/>
    <cellStyle name="Normal 2 4 4 8" xfId="2917"/>
    <cellStyle name="Normal 2 4 5" xfId="1904"/>
    <cellStyle name="Normal 2 4 5 2" xfId="5995"/>
    <cellStyle name="Normal 2 4 5 2 2" xfId="12054"/>
    <cellStyle name="Normal 2 4 5 2 2 2" xfId="24174"/>
    <cellStyle name="Normal 2 4 5 2 2 3" xfId="36263"/>
    <cellStyle name="Normal 2 4 5 2 2 4" xfId="52621"/>
    <cellStyle name="Normal 2 4 5 2 3" xfId="18114"/>
    <cellStyle name="Normal 2 4 5 2 4" xfId="30204"/>
    <cellStyle name="Normal 2 4 5 2 5" xfId="44344"/>
    <cellStyle name="Normal 2 4 5 3" xfId="7995"/>
    <cellStyle name="Normal 2 4 5 3 2" xfId="14054"/>
    <cellStyle name="Normal 2 4 5 3 2 2" xfId="26174"/>
    <cellStyle name="Normal 2 4 5 3 2 3" xfId="38263"/>
    <cellStyle name="Normal 2 4 5 3 2 4" xfId="54621"/>
    <cellStyle name="Normal 2 4 5 3 3" xfId="20114"/>
    <cellStyle name="Normal 2 4 5 3 4" xfId="32204"/>
    <cellStyle name="Normal 2 4 5 3 5" xfId="46344"/>
    <cellStyle name="Normal 2 4 5 4" xfId="10024"/>
    <cellStyle name="Normal 2 4 5 4 2" xfId="22144"/>
    <cellStyle name="Normal 2 4 5 4 2 2" xfId="50588"/>
    <cellStyle name="Normal 2 4 5 4 3" xfId="34233"/>
    <cellStyle name="Normal 2 4 5 4 4" xfId="42311"/>
    <cellStyle name="Normal 2 4 5 5" xfId="16084"/>
    <cellStyle name="Normal 2 4 5 5 2" xfId="48539"/>
    <cellStyle name="Normal 2 4 5 6" xfId="28174"/>
    <cellStyle name="Normal 2 4 5 7" xfId="40264"/>
    <cellStyle name="Normal 2 4 5 8" xfId="3962"/>
    <cellStyle name="Normal 2 4 6" xfId="4458"/>
    <cellStyle name="Normal 2 4 6 2" xfId="10518"/>
    <cellStyle name="Normal 2 4 6 2 2" xfId="22638"/>
    <cellStyle name="Normal 2 4 6 2 3" xfId="34727"/>
    <cellStyle name="Normal 2 4 6 2 4" xfId="51084"/>
    <cellStyle name="Normal 2 4 6 3" xfId="16578"/>
    <cellStyle name="Normal 2 4 6 4" xfId="28668"/>
    <cellStyle name="Normal 2 4 6 5" xfId="42807"/>
    <cellStyle name="Normal 2 4 7" xfId="6489"/>
    <cellStyle name="Normal 2 4 7 2" xfId="12548"/>
    <cellStyle name="Normal 2 4 7 2 2" xfId="24668"/>
    <cellStyle name="Normal 2 4 7 2 3" xfId="36757"/>
    <cellStyle name="Normal 2 4 7 2 4" xfId="53115"/>
    <cellStyle name="Normal 2 4 7 3" xfId="18608"/>
    <cellStyle name="Normal 2 4 7 4" xfId="30698"/>
    <cellStyle name="Normal 2 4 7 5" xfId="44838"/>
    <cellStyle name="Normal 2 4 8" xfId="8488"/>
    <cellStyle name="Normal 2 4 8 2" xfId="20608"/>
    <cellStyle name="Normal 2 4 8 2 2" xfId="49036"/>
    <cellStyle name="Normal 2 4 8 3" xfId="32697"/>
    <cellStyle name="Normal 2 4 8 4" xfId="40759"/>
    <cellStyle name="Normal 2 4 9" xfId="14548"/>
    <cellStyle name="Normal 2 4 9 2" xfId="46990"/>
    <cellStyle name="Normal 2 5" xfId="273"/>
    <cellStyle name="Normal 2 5 10" xfId="26670"/>
    <cellStyle name="Normal 2 5 11" xfId="38760"/>
    <cellStyle name="Normal 2 5 12" xfId="2411"/>
    <cellStyle name="Normal 2 5 2" xfId="275"/>
    <cellStyle name="Normal 2 5 2 10" xfId="38762"/>
    <cellStyle name="Normal 2 5 2 11" xfId="2413"/>
    <cellStyle name="Normal 2 5 2 2" xfId="1365"/>
    <cellStyle name="Normal 2 5 2 2 2" xfId="5462"/>
    <cellStyle name="Normal 2 5 2 2 2 2" xfId="11521"/>
    <cellStyle name="Normal 2 5 2 2 2 2 2" xfId="23641"/>
    <cellStyle name="Normal 2 5 2 2 2 2 3" xfId="35730"/>
    <cellStyle name="Normal 2 5 2 2 2 2 4" xfId="52088"/>
    <cellStyle name="Normal 2 5 2 2 2 3" xfId="17581"/>
    <cellStyle name="Normal 2 5 2 2 2 4" xfId="29671"/>
    <cellStyle name="Normal 2 5 2 2 2 5" xfId="43811"/>
    <cellStyle name="Normal 2 5 2 2 3" xfId="7487"/>
    <cellStyle name="Normal 2 5 2 2 3 2" xfId="13546"/>
    <cellStyle name="Normal 2 5 2 2 3 2 2" xfId="25666"/>
    <cellStyle name="Normal 2 5 2 2 3 2 3" xfId="37755"/>
    <cellStyle name="Normal 2 5 2 2 3 2 4" xfId="54113"/>
    <cellStyle name="Normal 2 5 2 2 3 3" xfId="19606"/>
    <cellStyle name="Normal 2 5 2 2 3 4" xfId="31696"/>
    <cellStyle name="Normal 2 5 2 2 3 5" xfId="45836"/>
    <cellStyle name="Normal 2 5 2 2 4" xfId="9491"/>
    <cellStyle name="Normal 2 5 2 2 4 2" xfId="21611"/>
    <cellStyle name="Normal 2 5 2 2 4 2 2" xfId="50054"/>
    <cellStyle name="Normal 2 5 2 2 4 3" xfId="33700"/>
    <cellStyle name="Normal 2 5 2 2 4 4" xfId="41777"/>
    <cellStyle name="Normal 2 5 2 2 5" xfId="15551"/>
    <cellStyle name="Normal 2 5 2 2 5 2" xfId="48005"/>
    <cellStyle name="Normal 2 5 2 2 6" xfId="27666"/>
    <cellStyle name="Normal 2 5 2 2 7" xfId="39756"/>
    <cellStyle name="Normal 2 5 2 2 8" xfId="3427"/>
    <cellStyle name="Normal 2 5 2 3" xfId="856"/>
    <cellStyle name="Normal 2 5 2 3 2" xfId="4966"/>
    <cellStyle name="Normal 2 5 2 3 2 2" xfId="11025"/>
    <cellStyle name="Normal 2 5 2 3 2 2 2" xfId="23145"/>
    <cellStyle name="Normal 2 5 2 3 2 2 3" xfId="35234"/>
    <cellStyle name="Normal 2 5 2 3 2 2 4" xfId="51592"/>
    <cellStyle name="Normal 2 5 2 3 2 3" xfId="17085"/>
    <cellStyle name="Normal 2 5 2 3 2 4" xfId="29175"/>
    <cellStyle name="Normal 2 5 2 3 2 5" xfId="43315"/>
    <cellStyle name="Normal 2 5 2 3 3" xfId="6991"/>
    <cellStyle name="Normal 2 5 2 3 3 2" xfId="13050"/>
    <cellStyle name="Normal 2 5 2 3 3 2 2" xfId="25170"/>
    <cellStyle name="Normal 2 5 2 3 3 2 3" xfId="37259"/>
    <cellStyle name="Normal 2 5 2 3 3 2 4" xfId="53617"/>
    <cellStyle name="Normal 2 5 2 3 3 3" xfId="19110"/>
    <cellStyle name="Normal 2 5 2 3 3 4" xfId="31200"/>
    <cellStyle name="Normal 2 5 2 3 3 5" xfId="45340"/>
    <cellStyle name="Normal 2 5 2 3 4" xfId="8995"/>
    <cellStyle name="Normal 2 5 2 3 4 2" xfId="21115"/>
    <cellStyle name="Normal 2 5 2 3 4 2 2" xfId="49549"/>
    <cellStyle name="Normal 2 5 2 3 4 3" xfId="33204"/>
    <cellStyle name="Normal 2 5 2 3 4 4" xfId="41272"/>
    <cellStyle name="Normal 2 5 2 3 5" xfId="15055"/>
    <cellStyle name="Normal 2 5 2 3 5 2" xfId="47501"/>
    <cellStyle name="Normal 2 5 2 3 6" xfId="27170"/>
    <cellStyle name="Normal 2 5 2 3 7" xfId="39260"/>
    <cellStyle name="Normal 2 5 2 3 8" xfId="2921"/>
    <cellStyle name="Normal 2 5 2 4" xfId="1908"/>
    <cellStyle name="Normal 2 5 2 4 2" xfId="5999"/>
    <cellStyle name="Normal 2 5 2 4 2 2" xfId="12058"/>
    <cellStyle name="Normal 2 5 2 4 2 2 2" xfId="24178"/>
    <cellStyle name="Normal 2 5 2 4 2 2 3" xfId="36267"/>
    <cellStyle name="Normal 2 5 2 4 2 2 4" xfId="52625"/>
    <cellStyle name="Normal 2 5 2 4 2 3" xfId="18118"/>
    <cellStyle name="Normal 2 5 2 4 2 4" xfId="30208"/>
    <cellStyle name="Normal 2 5 2 4 2 5" xfId="44348"/>
    <cellStyle name="Normal 2 5 2 4 3" xfId="7999"/>
    <cellStyle name="Normal 2 5 2 4 3 2" xfId="14058"/>
    <cellStyle name="Normal 2 5 2 4 3 2 2" xfId="26178"/>
    <cellStyle name="Normal 2 5 2 4 3 2 3" xfId="38267"/>
    <cellStyle name="Normal 2 5 2 4 3 2 4" xfId="54625"/>
    <cellStyle name="Normal 2 5 2 4 3 3" xfId="20118"/>
    <cellStyle name="Normal 2 5 2 4 3 4" xfId="32208"/>
    <cellStyle name="Normal 2 5 2 4 3 5" xfId="46348"/>
    <cellStyle name="Normal 2 5 2 4 4" xfId="10028"/>
    <cellStyle name="Normal 2 5 2 4 4 2" xfId="22148"/>
    <cellStyle name="Normal 2 5 2 4 4 2 2" xfId="50592"/>
    <cellStyle name="Normal 2 5 2 4 4 3" xfId="34237"/>
    <cellStyle name="Normal 2 5 2 4 4 4" xfId="42315"/>
    <cellStyle name="Normal 2 5 2 4 5" xfId="16088"/>
    <cellStyle name="Normal 2 5 2 4 5 2" xfId="48543"/>
    <cellStyle name="Normal 2 5 2 4 6" xfId="28178"/>
    <cellStyle name="Normal 2 5 2 4 7" xfId="40268"/>
    <cellStyle name="Normal 2 5 2 4 8" xfId="3966"/>
    <cellStyle name="Normal 2 5 2 5" xfId="4462"/>
    <cellStyle name="Normal 2 5 2 5 2" xfId="10522"/>
    <cellStyle name="Normal 2 5 2 5 2 2" xfId="22642"/>
    <cellStyle name="Normal 2 5 2 5 2 3" xfId="34731"/>
    <cellStyle name="Normal 2 5 2 5 2 4" xfId="51088"/>
    <cellStyle name="Normal 2 5 2 5 3" xfId="16582"/>
    <cellStyle name="Normal 2 5 2 5 4" xfId="28672"/>
    <cellStyle name="Normal 2 5 2 5 5" xfId="42811"/>
    <cellStyle name="Normal 2 5 2 6" xfId="6493"/>
    <cellStyle name="Normal 2 5 2 6 2" xfId="12552"/>
    <cellStyle name="Normal 2 5 2 6 2 2" xfId="24672"/>
    <cellStyle name="Normal 2 5 2 6 2 3" xfId="36761"/>
    <cellStyle name="Normal 2 5 2 6 2 4" xfId="53119"/>
    <cellStyle name="Normal 2 5 2 6 3" xfId="18612"/>
    <cellStyle name="Normal 2 5 2 6 4" xfId="30702"/>
    <cellStyle name="Normal 2 5 2 6 5" xfId="44842"/>
    <cellStyle name="Normal 2 5 2 7" xfId="8492"/>
    <cellStyle name="Normal 2 5 2 7 2" xfId="20612"/>
    <cellStyle name="Normal 2 5 2 7 2 2" xfId="49040"/>
    <cellStyle name="Normal 2 5 2 7 3" xfId="32701"/>
    <cellStyle name="Normal 2 5 2 7 4" xfId="40763"/>
    <cellStyle name="Normal 2 5 2 8" xfId="14552"/>
    <cellStyle name="Normal 2 5 2 8 2" xfId="46994"/>
    <cellStyle name="Normal 2 5 2 9" xfId="26672"/>
    <cellStyle name="Normal 2 5 3" xfId="1363"/>
    <cellStyle name="Normal 2 5 3 2" xfId="5460"/>
    <cellStyle name="Normal 2 5 3 2 2" xfId="11519"/>
    <cellStyle name="Normal 2 5 3 2 2 2" xfId="23639"/>
    <cellStyle name="Normal 2 5 3 2 2 3" xfId="35728"/>
    <cellStyle name="Normal 2 5 3 2 2 4" xfId="52086"/>
    <cellStyle name="Normal 2 5 3 2 3" xfId="17579"/>
    <cellStyle name="Normal 2 5 3 2 4" xfId="29669"/>
    <cellStyle name="Normal 2 5 3 2 5" xfId="43809"/>
    <cellStyle name="Normal 2 5 3 3" xfId="7485"/>
    <cellStyle name="Normal 2 5 3 3 2" xfId="13544"/>
    <cellStyle name="Normal 2 5 3 3 2 2" xfId="25664"/>
    <cellStyle name="Normal 2 5 3 3 2 3" xfId="37753"/>
    <cellStyle name="Normal 2 5 3 3 2 4" xfId="54111"/>
    <cellStyle name="Normal 2 5 3 3 3" xfId="19604"/>
    <cellStyle name="Normal 2 5 3 3 4" xfId="31694"/>
    <cellStyle name="Normal 2 5 3 3 5" xfId="45834"/>
    <cellStyle name="Normal 2 5 3 4" xfId="9489"/>
    <cellStyle name="Normal 2 5 3 4 2" xfId="21609"/>
    <cellStyle name="Normal 2 5 3 4 2 2" xfId="50052"/>
    <cellStyle name="Normal 2 5 3 4 3" xfId="33698"/>
    <cellStyle name="Normal 2 5 3 4 4" xfId="41775"/>
    <cellStyle name="Normal 2 5 3 5" xfId="15549"/>
    <cellStyle name="Normal 2 5 3 5 2" xfId="48003"/>
    <cellStyle name="Normal 2 5 3 6" xfId="27664"/>
    <cellStyle name="Normal 2 5 3 7" xfId="39754"/>
    <cellStyle name="Normal 2 5 3 8" xfId="3425"/>
    <cellStyle name="Normal 2 5 4" xfId="854"/>
    <cellStyle name="Normal 2 5 4 2" xfId="4964"/>
    <cellStyle name="Normal 2 5 4 2 2" xfId="11023"/>
    <cellStyle name="Normal 2 5 4 2 2 2" xfId="23143"/>
    <cellStyle name="Normal 2 5 4 2 2 3" xfId="35232"/>
    <cellStyle name="Normal 2 5 4 2 2 4" xfId="51590"/>
    <cellStyle name="Normal 2 5 4 2 3" xfId="17083"/>
    <cellStyle name="Normal 2 5 4 2 4" xfId="29173"/>
    <cellStyle name="Normal 2 5 4 2 5" xfId="43313"/>
    <cellStyle name="Normal 2 5 4 3" xfId="6989"/>
    <cellStyle name="Normal 2 5 4 3 2" xfId="13048"/>
    <cellStyle name="Normal 2 5 4 3 2 2" xfId="25168"/>
    <cellStyle name="Normal 2 5 4 3 2 3" xfId="37257"/>
    <cellStyle name="Normal 2 5 4 3 2 4" xfId="53615"/>
    <cellStyle name="Normal 2 5 4 3 3" xfId="19108"/>
    <cellStyle name="Normal 2 5 4 3 4" xfId="31198"/>
    <cellStyle name="Normal 2 5 4 3 5" xfId="45338"/>
    <cellStyle name="Normal 2 5 4 4" xfId="8993"/>
    <cellStyle name="Normal 2 5 4 4 2" xfId="21113"/>
    <cellStyle name="Normal 2 5 4 4 2 2" xfId="49547"/>
    <cellStyle name="Normal 2 5 4 4 3" xfId="33202"/>
    <cellStyle name="Normal 2 5 4 4 4" xfId="41270"/>
    <cellStyle name="Normal 2 5 4 5" xfId="15053"/>
    <cellStyle name="Normal 2 5 4 5 2" xfId="47499"/>
    <cellStyle name="Normal 2 5 4 6" xfId="27168"/>
    <cellStyle name="Normal 2 5 4 7" xfId="39258"/>
    <cellStyle name="Normal 2 5 4 8" xfId="2919"/>
    <cellStyle name="Normal 2 5 5" xfId="1906"/>
    <cellStyle name="Normal 2 5 5 2" xfId="5997"/>
    <cellStyle name="Normal 2 5 5 2 2" xfId="12056"/>
    <cellStyle name="Normal 2 5 5 2 2 2" xfId="24176"/>
    <cellStyle name="Normal 2 5 5 2 2 3" xfId="36265"/>
    <cellStyle name="Normal 2 5 5 2 2 4" xfId="52623"/>
    <cellStyle name="Normal 2 5 5 2 3" xfId="18116"/>
    <cellStyle name="Normal 2 5 5 2 4" xfId="30206"/>
    <cellStyle name="Normal 2 5 5 2 5" xfId="44346"/>
    <cellStyle name="Normal 2 5 5 3" xfId="7997"/>
    <cellStyle name="Normal 2 5 5 3 2" xfId="14056"/>
    <cellStyle name="Normal 2 5 5 3 2 2" xfId="26176"/>
    <cellStyle name="Normal 2 5 5 3 2 3" xfId="38265"/>
    <cellStyle name="Normal 2 5 5 3 2 4" xfId="54623"/>
    <cellStyle name="Normal 2 5 5 3 3" xfId="20116"/>
    <cellStyle name="Normal 2 5 5 3 4" xfId="32206"/>
    <cellStyle name="Normal 2 5 5 3 5" xfId="46346"/>
    <cellStyle name="Normal 2 5 5 4" xfId="10026"/>
    <cellStyle name="Normal 2 5 5 4 2" xfId="22146"/>
    <cellStyle name="Normal 2 5 5 4 2 2" xfId="50590"/>
    <cellStyle name="Normal 2 5 5 4 3" xfId="34235"/>
    <cellStyle name="Normal 2 5 5 4 4" xfId="42313"/>
    <cellStyle name="Normal 2 5 5 5" xfId="16086"/>
    <cellStyle name="Normal 2 5 5 5 2" xfId="48541"/>
    <cellStyle name="Normal 2 5 5 6" xfId="28176"/>
    <cellStyle name="Normal 2 5 5 7" xfId="40266"/>
    <cellStyle name="Normal 2 5 5 8" xfId="3964"/>
    <cellStyle name="Normal 2 5 6" xfId="4460"/>
    <cellStyle name="Normal 2 5 6 2" xfId="10520"/>
    <cellStyle name="Normal 2 5 6 2 2" xfId="22640"/>
    <cellStyle name="Normal 2 5 6 2 3" xfId="34729"/>
    <cellStyle name="Normal 2 5 6 2 4" xfId="51086"/>
    <cellStyle name="Normal 2 5 6 3" xfId="16580"/>
    <cellStyle name="Normal 2 5 6 4" xfId="28670"/>
    <cellStyle name="Normal 2 5 6 5" xfId="42809"/>
    <cellStyle name="Normal 2 5 7" xfId="6491"/>
    <cellStyle name="Normal 2 5 7 2" xfId="12550"/>
    <cellStyle name="Normal 2 5 7 2 2" xfId="24670"/>
    <cellStyle name="Normal 2 5 7 2 3" xfId="36759"/>
    <cellStyle name="Normal 2 5 7 2 4" xfId="53117"/>
    <cellStyle name="Normal 2 5 7 3" xfId="18610"/>
    <cellStyle name="Normal 2 5 7 4" xfId="30700"/>
    <cellStyle name="Normal 2 5 7 5" xfId="44840"/>
    <cellStyle name="Normal 2 5 8" xfId="8490"/>
    <cellStyle name="Normal 2 5 8 2" xfId="20610"/>
    <cellStyle name="Normal 2 5 8 2 2" xfId="49038"/>
    <cellStyle name="Normal 2 5 8 3" xfId="32699"/>
    <cellStyle name="Normal 2 5 8 4" xfId="40761"/>
    <cellStyle name="Normal 2 5 9" xfId="14550"/>
    <cellStyle name="Normal 2 5 9 2" xfId="46992"/>
    <cellStyle name="Normal 2 6" xfId="279"/>
    <cellStyle name="Normal 2 6 10" xfId="26675"/>
    <cellStyle name="Normal 2 6 11" xfId="38765"/>
    <cellStyle name="Normal 2 6 12" xfId="2416"/>
    <cellStyle name="Normal 2 6 2" xfId="281"/>
    <cellStyle name="Normal 2 6 2 10" xfId="38767"/>
    <cellStyle name="Normal 2 6 2 11" xfId="2418"/>
    <cellStyle name="Normal 2 6 2 2" xfId="1370"/>
    <cellStyle name="Normal 2 6 2 2 2" xfId="5467"/>
    <cellStyle name="Normal 2 6 2 2 2 2" xfId="11526"/>
    <cellStyle name="Normal 2 6 2 2 2 2 2" xfId="23646"/>
    <cellStyle name="Normal 2 6 2 2 2 2 3" xfId="35735"/>
    <cellStyle name="Normal 2 6 2 2 2 2 4" xfId="52093"/>
    <cellStyle name="Normal 2 6 2 2 2 3" xfId="17586"/>
    <cellStyle name="Normal 2 6 2 2 2 4" xfId="29676"/>
    <cellStyle name="Normal 2 6 2 2 2 5" xfId="43816"/>
    <cellStyle name="Normal 2 6 2 2 3" xfId="7492"/>
    <cellStyle name="Normal 2 6 2 2 3 2" xfId="13551"/>
    <cellStyle name="Normal 2 6 2 2 3 2 2" xfId="25671"/>
    <cellStyle name="Normal 2 6 2 2 3 2 3" xfId="37760"/>
    <cellStyle name="Normal 2 6 2 2 3 2 4" xfId="54118"/>
    <cellStyle name="Normal 2 6 2 2 3 3" xfId="19611"/>
    <cellStyle name="Normal 2 6 2 2 3 4" xfId="31701"/>
    <cellStyle name="Normal 2 6 2 2 3 5" xfId="45841"/>
    <cellStyle name="Normal 2 6 2 2 4" xfId="9496"/>
    <cellStyle name="Normal 2 6 2 2 4 2" xfId="21616"/>
    <cellStyle name="Normal 2 6 2 2 4 2 2" xfId="50059"/>
    <cellStyle name="Normal 2 6 2 2 4 3" xfId="33705"/>
    <cellStyle name="Normal 2 6 2 2 4 4" xfId="41782"/>
    <cellStyle name="Normal 2 6 2 2 5" xfId="15556"/>
    <cellStyle name="Normal 2 6 2 2 5 2" xfId="48010"/>
    <cellStyle name="Normal 2 6 2 2 6" xfId="27671"/>
    <cellStyle name="Normal 2 6 2 2 7" xfId="39761"/>
    <cellStyle name="Normal 2 6 2 2 8" xfId="3432"/>
    <cellStyle name="Normal 2 6 2 3" xfId="861"/>
    <cellStyle name="Normal 2 6 2 3 2" xfId="4971"/>
    <cellStyle name="Normal 2 6 2 3 2 2" xfId="11030"/>
    <cellStyle name="Normal 2 6 2 3 2 2 2" xfId="23150"/>
    <cellStyle name="Normal 2 6 2 3 2 2 3" xfId="35239"/>
    <cellStyle name="Normal 2 6 2 3 2 2 4" xfId="51597"/>
    <cellStyle name="Normal 2 6 2 3 2 3" xfId="17090"/>
    <cellStyle name="Normal 2 6 2 3 2 4" xfId="29180"/>
    <cellStyle name="Normal 2 6 2 3 2 5" xfId="43320"/>
    <cellStyle name="Normal 2 6 2 3 3" xfId="6996"/>
    <cellStyle name="Normal 2 6 2 3 3 2" xfId="13055"/>
    <cellStyle name="Normal 2 6 2 3 3 2 2" xfId="25175"/>
    <cellStyle name="Normal 2 6 2 3 3 2 3" xfId="37264"/>
    <cellStyle name="Normal 2 6 2 3 3 2 4" xfId="53622"/>
    <cellStyle name="Normal 2 6 2 3 3 3" xfId="19115"/>
    <cellStyle name="Normal 2 6 2 3 3 4" xfId="31205"/>
    <cellStyle name="Normal 2 6 2 3 3 5" xfId="45345"/>
    <cellStyle name="Normal 2 6 2 3 4" xfId="9000"/>
    <cellStyle name="Normal 2 6 2 3 4 2" xfId="21120"/>
    <cellStyle name="Normal 2 6 2 3 4 2 2" xfId="49554"/>
    <cellStyle name="Normal 2 6 2 3 4 3" xfId="33209"/>
    <cellStyle name="Normal 2 6 2 3 4 4" xfId="41277"/>
    <cellStyle name="Normal 2 6 2 3 5" xfId="15060"/>
    <cellStyle name="Normal 2 6 2 3 5 2" xfId="47506"/>
    <cellStyle name="Normal 2 6 2 3 6" xfId="27175"/>
    <cellStyle name="Normal 2 6 2 3 7" xfId="39265"/>
    <cellStyle name="Normal 2 6 2 3 8" xfId="2926"/>
    <cellStyle name="Normal 2 6 2 4" xfId="1913"/>
    <cellStyle name="Normal 2 6 2 4 2" xfId="6004"/>
    <cellStyle name="Normal 2 6 2 4 2 2" xfId="12063"/>
    <cellStyle name="Normal 2 6 2 4 2 2 2" xfId="24183"/>
    <cellStyle name="Normal 2 6 2 4 2 2 3" xfId="36272"/>
    <cellStyle name="Normal 2 6 2 4 2 2 4" xfId="52630"/>
    <cellStyle name="Normal 2 6 2 4 2 3" xfId="18123"/>
    <cellStyle name="Normal 2 6 2 4 2 4" xfId="30213"/>
    <cellStyle name="Normal 2 6 2 4 2 5" xfId="44353"/>
    <cellStyle name="Normal 2 6 2 4 3" xfId="8004"/>
    <cellStyle name="Normal 2 6 2 4 3 2" xfId="14063"/>
    <cellStyle name="Normal 2 6 2 4 3 2 2" xfId="26183"/>
    <cellStyle name="Normal 2 6 2 4 3 2 3" xfId="38272"/>
    <cellStyle name="Normal 2 6 2 4 3 2 4" xfId="54630"/>
    <cellStyle name="Normal 2 6 2 4 3 3" xfId="20123"/>
    <cellStyle name="Normal 2 6 2 4 3 4" xfId="32213"/>
    <cellStyle name="Normal 2 6 2 4 3 5" xfId="46353"/>
    <cellStyle name="Normal 2 6 2 4 4" xfId="10033"/>
    <cellStyle name="Normal 2 6 2 4 4 2" xfId="22153"/>
    <cellStyle name="Normal 2 6 2 4 4 2 2" xfId="50597"/>
    <cellStyle name="Normal 2 6 2 4 4 3" xfId="34242"/>
    <cellStyle name="Normal 2 6 2 4 4 4" xfId="42320"/>
    <cellStyle name="Normal 2 6 2 4 5" xfId="16093"/>
    <cellStyle name="Normal 2 6 2 4 5 2" xfId="48548"/>
    <cellStyle name="Normal 2 6 2 4 6" xfId="28183"/>
    <cellStyle name="Normal 2 6 2 4 7" xfId="40273"/>
    <cellStyle name="Normal 2 6 2 4 8" xfId="3971"/>
    <cellStyle name="Normal 2 6 2 5" xfId="4467"/>
    <cellStyle name="Normal 2 6 2 5 2" xfId="10527"/>
    <cellStyle name="Normal 2 6 2 5 2 2" xfId="22647"/>
    <cellStyle name="Normal 2 6 2 5 2 3" xfId="34736"/>
    <cellStyle name="Normal 2 6 2 5 2 4" xfId="51093"/>
    <cellStyle name="Normal 2 6 2 5 3" xfId="16587"/>
    <cellStyle name="Normal 2 6 2 5 4" xfId="28677"/>
    <cellStyle name="Normal 2 6 2 5 5" xfId="42816"/>
    <cellStyle name="Normal 2 6 2 6" xfId="6498"/>
    <cellStyle name="Normal 2 6 2 6 2" xfId="12557"/>
    <cellStyle name="Normal 2 6 2 6 2 2" xfId="24677"/>
    <cellStyle name="Normal 2 6 2 6 2 3" xfId="36766"/>
    <cellStyle name="Normal 2 6 2 6 2 4" xfId="53124"/>
    <cellStyle name="Normal 2 6 2 6 3" xfId="18617"/>
    <cellStyle name="Normal 2 6 2 6 4" xfId="30707"/>
    <cellStyle name="Normal 2 6 2 6 5" xfId="44847"/>
    <cellStyle name="Normal 2 6 2 7" xfId="8497"/>
    <cellStyle name="Normal 2 6 2 7 2" xfId="20617"/>
    <cellStyle name="Normal 2 6 2 7 2 2" xfId="49045"/>
    <cellStyle name="Normal 2 6 2 7 3" xfId="32706"/>
    <cellStyle name="Normal 2 6 2 7 4" xfId="40768"/>
    <cellStyle name="Normal 2 6 2 8" xfId="14557"/>
    <cellStyle name="Normal 2 6 2 8 2" xfId="46999"/>
    <cellStyle name="Normal 2 6 2 9" xfId="26677"/>
    <cellStyle name="Normal 2 6 3" xfId="1368"/>
    <cellStyle name="Normal 2 6 3 2" xfId="5465"/>
    <cellStyle name="Normal 2 6 3 2 2" xfId="11524"/>
    <cellStyle name="Normal 2 6 3 2 2 2" xfId="23644"/>
    <cellStyle name="Normal 2 6 3 2 2 3" xfId="35733"/>
    <cellStyle name="Normal 2 6 3 2 2 4" xfId="52091"/>
    <cellStyle name="Normal 2 6 3 2 3" xfId="17584"/>
    <cellStyle name="Normal 2 6 3 2 4" xfId="29674"/>
    <cellStyle name="Normal 2 6 3 2 5" xfId="43814"/>
    <cellStyle name="Normal 2 6 3 3" xfId="7490"/>
    <cellStyle name="Normal 2 6 3 3 2" xfId="13549"/>
    <cellStyle name="Normal 2 6 3 3 2 2" xfId="25669"/>
    <cellStyle name="Normal 2 6 3 3 2 3" xfId="37758"/>
    <cellStyle name="Normal 2 6 3 3 2 4" xfId="54116"/>
    <cellStyle name="Normal 2 6 3 3 3" xfId="19609"/>
    <cellStyle name="Normal 2 6 3 3 4" xfId="31699"/>
    <cellStyle name="Normal 2 6 3 3 5" xfId="45839"/>
    <cellStyle name="Normal 2 6 3 4" xfId="9494"/>
    <cellStyle name="Normal 2 6 3 4 2" xfId="21614"/>
    <cellStyle name="Normal 2 6 3 4 2 2" xfId="50057"/>
    <cellStyle name="Normal 2 6 3 4 3" xfId="33703"/>
    <cellStyle name="Normal 2 6 3 4 4" xfId="41780"/>
    <cellStyle name="Normal 2 6 3 5" xfId="15554"/>
    <cellStyle name="Normal 2 6 3 5 2" xfId="48008"/>
    <cellStyle name="Normal 2 6 3 6" xfId="27669"/>
    <cellStyle name="Normal 2 6 3 7" xfId="39759"/>
    <cellStyle name="Normal 2 6 3 8" xfId="3430"/>
    <cellStyle name="Normal 2 6 4" xfId="859"/>
    <cellStyle name="Normal 2 6 4 2" xfId="4969"/>
    <cellStyle name="Normal 2 6 4 2 2" xfId="11028"/>
    <cellStyle name="Normal 2 6 4 2 2 2" xfId="23148"/>
    <cellStyle name="Normal 2 6 4 2 2 3" xfId="35237"/>
    <cellStyle name="Normal 2 6 4 2 2 4" xfId="51595"/>
    <cellStyle name="Normal 2 6 4 2 3" xfId="17088"/>
    <cellStyle name="Normal 2 6 4 2 4" xfId="29178"/>
    <cellStyle name="Normal 2 6 4 2 5" xfId="43318"/>
    <cellStyle name="Normal 2 6 4 3" xfId="6994"/>
    <cellStyle name="Normal 2 6 4 3 2" xfId="13053"/>
    <cellStyle name="Normal 2 6 4 3 2 2" xfId="25173"/>
    <cellStyle name="Normal 2 6 4 3 2 3" xfId="37262"/>
    <cellStyle name="Normal 2 6 4 3 2 4" xfId="53620"/>
    <cellStyle name="Normal 2 6 4 3 3" xfId="19113"/>
    <cellStyle name="Normal 2 6 4 3 4" xfId="31203"/>
    <cellStyle name="Normal 2 6 4 3 5" xfId="45343"/>
    <cellStyle name="Normal 2 6 4 4" xfId="8998"/>
    <cellStyle name="Normal 2 6 4 4 2" xfId="21118"/>
    <cellStyle name="Normal 2 6 4 4 2 2" xfId="49552"/>
    <cellStyle name="Normal 2 6 4 4 3" xfId="33207"/>
    <cellStyle name="Normal 2 6 4 4 4" xfId="41275"/>
    <cellStyle name="Normal 2 6 4 5" xfId="15058"/>
    <cellStyle name="Normal 2 6 4 5 2" xfId="47504"/>
    <cellStyle name="Normal 2 6 4 6" xfId="27173"/>
    <cellStyle name="Normal 2 6 4 7" xfId="39263"/>
    <cellStyle name="Normal 2 6 4 8" xfId="2924"/>
    <cellStyle name="Normal 2 6 5" xfId="1911"/>
    <cellStyle name="Normal 2 6 5 2" xfId="6002"/>
    <cellStyle name="Normal 2 6 5 2 2" xfId="12061"/>
    <cellStyle name="Normal 2 6 5 2 2 2" xfId="24181"/>
    <cellStyle name="Normal 2 6 5 2 2 3" xfId="36270"/>
    <cellStyle name="Normal 2 6 5 2 2 4" xfId="52628"/>
    <cellStyle name="Normal 2 6 5 2 3" xfId="18121"/>
    <cellStyle name="Normal 2 6 5 2 4" xfId="30211"/>
    <cellStyle name="Normal 2 6 5 2 5" xfId="44351"/>
    <cellStyle name="Normal 2 6 5 3" xfId="8002"/>
    <cellStyle name="Normal 2 6 5 3 2" xfId="14061"/>
    <cellStyle name="Normal 2 6 5 3 2 2" xfId="26181"/>
    <cellStyle name="Normal 2 6 5 3 2 3" xfId="38270"/>
    <cellStyle name="Normal 2 6 5 3 2 4" xfId="54628"/>
    <cellStyle name="Normal 2 6 5 3 3" xfId="20121"/>
    <cellStyle name="Normal 2 6 5 3 4" xfId="32211"/>
    <cellStyle name="Normal 2 6 5 3 5" xfId="46351"/>
    <cellStyle name="Normal 2 6 5 4" xfId="10031"/>
    <cellStyle name="Normal 2 6 5 4 2" xfId="22151"/>
    <cellStyle name="Normal 2 6 5 4 2 2" xfId="50595"/>
    <cellStyle name="Normal 2 6 5 4 3" xfId="34240"/>
    <cellStyle name="Normal 2 6 5 4 4" xfId="42318"/>
    <cellStyle name="Normal 2 6 5 5" xfId="16091"/>
    <cellStyle name="Normal 2 6 5 5 2" xfId="48546"/>
    <cellStyle name="Normal 2 6 5 6" xfId="28181"/>
    <cellStyle name="Normal 2 6 5 7" xfId="40271"/>
    <cellStyle name="Normal 2 6 5 8" xfId="3969"/>
    <cellStyle name="Normal 2 6 6" xfId="4465"/>
    <cellStyle name="Normal 2 6 6 2" xfId="10525"/>
    <cellStyle name="Normal 2 6 6 2 2" xfId="22645"/>
    <cellStyle name="Normal 2 6 6 2 3" xfId="34734"/>
    <cellStyle name="Normal 2 6 6 2 4" xfId="51091"/>
    <cellStyle name="Normal 2 6 6 3" xfId="16585"/>
    <cellStyle name="Normal 2 6 6 4" xfId="28675"/>
    <cellStyle name="Normal 2 6 6 5" xfId="42814"/>
    <cellStyle name="Normal 2 6 7" xfId="6496"/>
    <cellStyle name="Normal 2 6 7 2" xfId="12555"/>
    <cellStyle name="Normal 2 6 7 2 2" xfId="24675"/>
    <cellStyle name="Normal 2 6 7 2 3" xfId="36764"/>
    <cellStyle name="Normal 2 6 7 2 4" xfId="53122"/>
    <cellStyle name="Normal 2 6 7 3" xfId="18615"/>
    <cellStyle name="Normal 2 6 7 4" xfId="30705"/>
    <cellStyle name="Normal 2 6 7 5" xfId="44845"/>
    <cellStyle name="Normal 2 6 8" xfId="8495"/>
    <cellStyle name="Normal 2 6 8 2" xfId="20615"/>
    <cellStyle name="Normal 2 6 8 2 2" xfId="49043"/>
    <cellStyle name="Normal 2 6 8 3" xfId="32704"/>
    <cellStyle name="Normal 2 6 8 4" xfId="40766"/>
    <cellStyle name="Normal 2 6 9" xfId="14555"/>
    <cellStyle name="Normal 2 6 9 2" xfId="46997"/>
    <cellStyle name="Normal 2 7" xfId="283"/>
    <cellStyle name="Normal 2 7 10" xfId="26679"/>
    <cellStyle name="Normal 2 7 11" xfId="38769"/>
    <cellStyle name="Normal 2 7 12" xfId="2420"/>
    <cellStyle name="Normal 2 7 2" xfId="285"/>
    <cellStyle name="Normal 2 7 2 10" xfId="38771"/>
    <cellStyle name="Normal 2 7 2 11" xfId="2422"/>
    <cellStyle name="Normal 2 7 2 2" xfId="1374"/>
    <cellStyle name="Normal 2 7 2 2 2" xfId="5471"/>
    <cellStyle name="Normal 2 7 2 2 2 2" xfId="11530"/>
    <cellStyle name="Normal 2 7 2 2 2 2 2" xfId="23650"/>
    <cellStyle name="Normal 2 7 2 2 2 2 3" xfId="35739"/>
    <cellStyle name="Normal 2 7 2 2 2 2 4" xfId="52097"/>
    <cellStyle name="Normal 2 7 2 2 2 3" xfId="17590"/>
    <cellStyle name="Normal 2 7 2 2 2 4" xfId="29680"/>
    <cellStyle name="Normal 2 7 2 2 2 5" xfId="43820"/>
    <cellStyle name="Normal 2 7 2 2 3" xfId="7496"/>
    <cellStyle name="Normal 2 7 2 2 3 2" xfId="13555"/>
    <cellStyle name="Normal 2 7 2 2 3 2 2" xfId="25675"/>
    <cellStyle name="Normal 2 7 2 2 3 2 3" xfId="37764"/>
    <cellStyle name="Normal 2 7 2 2 3 2 4" xfId="54122"/>
    <cellStyle name="Normal 2 7 2 2 3 3" xfId="19615"/>
    <cellStyle name="Normal 2 7 2 2 3 4" xfId="31705"/>
    <cellStyle name="Normal 2 7 2 2 3 5" xfId="45845"/>
    <cellStyle name="Normal 2 7 2 2 4" xfId="9500"/>
    <cellStyle name="Normal 2 7 2 2 4 2" xfId="21620"/>
    <cellStyle name="Normal 2 7 2 2 4 2 2" xfId="50063"/>
    <cellStyle name="Normal 2 7 2 2 4 3" xfId="33709"/>
    <cellStyle name="Normal 2 7 2 2 4 4" xfId="41786"/>
    <cellStyle name="Normal 2 7 2 2 5" xfId="15560"/>
    <cellStyle name="Normal 2 7 2 2 5 2" xfId="48014"/>
    <cellStyle name="Normal 2 7 2 2 6" xfId="27675"/>
    <cellStyle name="Normal 2 7 2 2 7" xfId="39765"/>
    <cellStyle name="Normal 2 7 2 2 8" xfId="3436"/>
    <cellStyle name="Normal 2 7 2 3" xfId="865"/>
    <cellStyle name="Normal 2 7 2 3 2" xfId="4975"/>
    <cellStyle name="Normal 2 7 2 3 2 2" xfId="11034"/>
    <cellStyle name="Normal 2 7 2 3 2 2 2" xfId="23154"/>
    <cellStyle name="Normal 2 7 2 3 2 2 3" xfId="35243"/>
    <cellStyle name="Normal 2 7 2 3 2 2 4" xfId="51601"/>
    <cellStyle name="Normal 2 7 2 3 2 3" xfId="17094"/>
    <cellStyle name="Normal 2 7 2 3 2 4" xfId="29184"/>
    <cellStyle name="Normal 2 7 2 3 2 5" xfId="43324"/>
    <cellStyle name="Normal 2 7 2 3 3" xfId="7000"/>
    <cellStyle name="Normal 2 7 2 3 3 2" xfId="13059"/>
    <cellStyle name="Normal 2 7 2 3 3 2 2" xfId="25179"/>
    <cellStyle name="Normal 2 7 2 3 3 2 3" xfId="37268"/>
    <cellStyle name="Normal 2 7 2 3 3 2 4" xfId="53626"/>
    <cellStyle name="Normal 2 7 2 3 3 3" xfId="19119"/>
    <cellStyle name="Normal 2 7 2 3 3 4" xfId="31209"/>
    <cellStyle name="Normal 2 7 2 3 3 5" xfId="45349"/>
    <cellStyle name="Normal 2 7 2 3 4" xfId="9004"/>
    <cellStyle name="Normal 2 7 2 3 4 2" xfId="21124"/>
    <cellStyle name="Normal 2 7 2 3 4 2 2" xfId="49558"/>
    <cellStyle name="Normal 2 7 2 3 4 3" xfId="33213"/>
    <cellStyle name="Normal 2 7 2 3 4 4" xfId="41281"/>
    <cellStyle name="Normal 2 7 2 3 5" xfId="15064"/>
    <cellStyle name="Normal 2 7 2 3 5 2" xfId="47510"/>
    <cellStyle name="Normal 2 7 2 3 6" xfId="27179"/>
    <cellStyle name="Normal 2 7 2 3 7" xfId="39269"/>
    <cellStyle name="Normal 2 7 2 3 8" xfId="2930"/>
    <cellStyle name="Normal 2 7 2 4" xfId="1917"/>
    <cellStyle name="Normal 2 7 2 4 2" xfId="6008"/>
    <cellStyle name="Normal 2 7 2 4 2 2" xfId="12067"/>
    <cellStyle name="Normal 2 7 2 4 2 2 2" xfId="24187"/>
    <cellStyle name="Normal 2 7 2 4 2 2 3" xfId="36276"/>
    <cellStyle name="Normal 2 7 2 4 2 2 4" xfId="52634"/>
    <cellStyle name="Normal 2 7 2 4 2 3" xfId="18127"/>
    <cellStyle name="Normal 2 7 2 4 2 4" xfId="30217"/>
    <cellStyle name="Normal 2 7 2 4 2 5" xfId="44357"/>
    <cellStyle name="Normal 2 7 2 4 3" xfId="8008"/>
    <cellStyle name="Normal 2 7 2 4 3 2" xfId="14067"/>
    <cellStyle name="Normal 2 7 2 4 3 2 2" xfId="26187"/>
    <cellStyle name="Normal 2 7 2 4 3 2 3" xfId="38276"/>
    <cellStyle name="Normal 2 7 2 4 3 2 4" xfId="54634"/>
    <cellStyle name="Normal 2 7 2 4 3 3" xfId="20127"/>
    <cellStyle name="Normal 2 7 2 4 3 4" xfId="32217"/>
    <cellStyle name="Normal 2 7 2 4 3 5" xfId="46357"/>
    <cellStyle name="Normal 2 7 2 4 4" xfId="10037"/>
    <cellStyle name="Normal 2 7 2 4 4 2" xfId="22157"/>
    <cellStyle name="Normal 2 7 2 4 4 2 2" xfId="50601"/>
    <cellStyle name="Normal 2 7 2 4 4 3" xfId="34246"/>
    <cellStyle name="Normal 2 7 2 4 4 4" xfId="42324"/>
    <cellStyle name="Normal 2 7 2 4 5" xfId="16097"/>
    <cellStyle name="Normal 2 7 2 4 5 2" xfId="48552"/>
    <cellStyle name="Normal 2 7 2 4 6" xfId="28187"/>
    <cellStyle name="Normal 2 7 2 4 7" xfId="40277"/>
    <cellStyle name="Normal 2 7 2 4 8" xfId="3975"/>
    <cellStyle name="Normal 2 7 2 5" xfId="4471"/>
    <cellStyle name="Normal 2 7 2 5 2" xfId="10531"/>
    <cellStyle name="Normal 2 7 2 5 2 2" xfId="22651"/>
    <cellStyle name="Normal 2 7 2 5 2 3" xfId="34740"/>
    <cellStyle name="Normal 2 7 2 5 2 4" xfId="51097"/>
    <cellStyle name="Normal 2 7 2 5 3" xfId="16591"/>
    <cellStyle name="Normal 2 7 2 5 4" xfId="28681"/>
    <cellStyle name="Normal 2 7 2 5 5" xfId="42820"/>
    <cellStyle name="Normal 2 7 2 6" xfId="6502"/>
    <cellStyle name="Normal 2 7 2 6 2" xfId="12561"/>
    <cellStyle name="Normal 2 7 2 6 2 2" xfId="24681"/>
    <cellStyle name="Normal 2 7 2 6 2 3" xfId="36770"/>
    <cellStyle name="Normal 2 7 2 6 2 4" xfId="53128"/>
    <cellStyle name="Normal 2 7 2 6 3" xfId="18621"/>
    <cellStyle name="Normal 2 7 2 6 4" xfId="30711"/>
    <cellStyle name="Normal 2 7 2 6 5" xfId="44851"/>
    <cellStyle name="Normal 2 7 2 7" xfId="8501"/>
    <cellStyle name="Normal 2 7 2 7 2" xfId="20621"/>
    <cellStyle name="Normal 2 7 2 7 2 2" xfId="49049"/>
    <cellStyle name="Normal 2 7 2 7 3" xfId="32710"/>
    <cellStyle name="Normal 2 7 2 7 4" xfId="40772"/>
    <cellStyle name="Normal 2 7 2 8" xfId="14561"/>
    <cellStyle name="Normal 2 7 2 8 2" xfId="47003"/>
    <cellStyle name="Normal 2 7 2 9" xfId="26681"/>
    <cellStyle name="Normal 2 7 3" xfId="1372"/>
    <cellStyle name="Normal 2 7 3 2" xfId="5469"/>
    <cellStyle name="Normal 2 7 3 2 2" xfId="11528"/>
    <cellStyle name="Normal 2 7 3 2 2 2" xfId="23648"/>
    <cellStyle name="Normal 2 7 3 2 2 3" xfId="35737"/>
    <cellStyle name="Normal 2 7 3 2 2 4" xfId="52095"/>
    <cellStyle name="Normal 2 7 3 2 3" xfId="17588"/>
    <cellStyle name="Normal 2 7 3 2 4" xfId="29678"/>
    <cellStyle name="Normal 2 7 3 2 5" xfId="43818"/>
    <cellStyle name="Normal 2 7 3 3" xfId="7494"/>
    <cellStyle name="Normal 2 7 3 3 2" xfId="13553"/>
    <cellStyle name="Normal 2 7 3 3 2 2" xfId="25673"/>
    <cellStyle name="Normal 2 7 3 3 2 3" xfId="37762"/>
    <cellStyle name="Normal 2 7 3 3 2 4" xfId="54120"/>
    <cellStyle name="Normal 2 7 3 3 3" xfId="19613"/>
    <cellStyle name="Normal 2 7 3 3 4" xfId="31703"/>
    <cellStyle name="Normal 2 7 3 3 5" xfId="45843"/>
    <cellStyle name="Normal 2 7 3 4" xfId="9498"/>
    <cellStyle name="Normal 2 7 3 4 2" xfId="21618"/>
    <cellStyle name="Normal 2 7 3 4 2 2" xfId="50061"/>
    <cellStyle name="Normal 2 7 3 4 3" xfId="33707"/>
    <cellStyle name="Normal 2 7 3 4 4" xfId="41784"/>
    <cellStyle name="Normal 2 7 3 5" xfId="15558"/>
    <cellStyle name="Normal 2 7 3 5 2" xfId="48012"/>
    <cellStyle name="Normal 2 7 3 6" xfId="27673"/>
    <cellStyle name="Normal 2 7 3 7" xfId="39763"/>
    <cellStyle name="Normal 2 7 3 8" xfId="3434"/>
    <cellStyle name="Normal 2 7 4" xfId="863"/>
    <cellStyle name="Normal 2 7 4 2" xfId="4973"/>
    <cellStyle name="Normal 2 7 4 2 2" xfId="11032"/>
    <cellStyle name="Normal 2 7 4 2 2 2" xfId="23152"/>
    <cellStyle name="Normal 2 7 4 2 2 3" xfId="35241"/>
    <cellStyle name="Normal 2 7 4 2 2 4" xfId="51599"/>
    <cellStyle name="Normal 2 7 4 2 3" xfId="17092"/>
    <cellStyle name="Normal 2 7 4 2 4" xfId="29182"/>
    <cellStyle name="Normal 2 7 4 2 5" xfId="43322"/>
    <cellStyle name="Normal 2 7 4 3" xfId="6998"/>
    <cellStyle name="Normal 2 7 4 3 2" xfId="13057"/>
    <cellStyle name="Normal 2 7 4 3 2 2" xfId="25177"/>
    <cellStyle name="Normal 2 7 4 3 2 3" xfId="37266"/>
    <cellStyle name="Normal 2 7 4 3 2 4" xfId="53624"/>
    <cellStyle name="Normal 2 7 4 3 3" xfId="19117"/>
    <cellStyle name="Normal 2 7 4 3 4" xfId="31207"/>
    <cellStyle name="Normal 2 7 4 3 5" xfId="45347"/>
    <cellStyle name="Normal 2 7 4 4" xfId="9002"/>
    <cellStyle name="Normal 2 7 4 4 2" xfId="21122"/>
    <cellStyle name="Normal 2 7 4 4 2 2" xfId="49556"/>
    <cellStyle name="Normal 2 7 4 4 3" xfId="33211"/>
    <cellStyle name="Normal 2 7 4 4 4" xfId="41279"/>
    <cellStyle name="Normal 2 7 4 5" xfId="15062"/>
    <cellStyle name="Normal 2 7 4 5 2" xfId="47508"/>
    <cellStyle name="Normal 2 7 4 6" xfId="27177"/>
    <cellStyle name="Normal 2 7 4 7" xfId="39267"/>
    <cellStyle name="Normal 2 7 4 8" xfId="2928"/>
    <cellStyle name="Normal 2 7 5" xfId="1915"/>
    <cellStyle name="Normal 2 7 5 2" xfId="6006"/>
    <cellStyle name="Normal 2 7 5 2 2" xfId="12065"/>
    <cellStyle name="Normal 2 7 5 2 2 2" xfId="24185"/>
    <cellStyle name="Normal 2 7 5 2 2 3" xfId="36274"/>
    <cellStyle name="Normal 2 7 5 2 2 4" xfId="52632"/>
    <cellStyle name="Normal 2 7 5 2 3" xfId="18125"/>
    <cellStyle name="Normal 2 7 5 2 4" xfId="30215"/>
    <cellStyle name="Normal 2 7 5 2 5" xfId="44355"/>
    <cellStyle name="Normal 2 7 5 3" xfId="8006"/>
    <cellStyle name="Normal 2 7 5 3 2" xfId="14065"/>
    <cellStyle name="Normal 2 7 5 3 2 2" xfId="26185"/>
    <cellStyle name="Normal 2 7 5 3 2 3" xfId="38274"/>
    <cellStyle name="Normal 2 7 5 3 2 4" xfId="54632"/>
    <cellStyle name="Normal 2 7 5 3 3" xfId="20125"/>
    <cellStyle name="Normal 2 7 5 3 4" xfId="32215"/>
    <cellStyle name="Normal 2 7 5 3 5" xfId="46355"/>
    <cellStyle name="Normal 2 7 5 4" xfId="10035"/>
    <cellStyle name="Normal 2 7 5 4 2" xfId="22155"/>
    <cellStyle name="Normal 2 7 5 4 2 2" xfId="50599"/>
    <cellStyle name="Normal 2 7 5 4 3" xfId="34244"/>
    <cellStyle name="Normal 2 7 5 4 4" xfId="42322"/>
    <cellStyle name="Normal 2 7 5 5" xfId="16095"/>
    <cellStyle name="Normal 2 7 5 5 2" xfId="48550"/>
    <cellStyle name="Normal 2 7 5 6" xfId="28185"/>
    <cellStyle name="Normal 2 7 5 7" xfId="40275"/>
    <cellStyle name="Normal 2 7 5 8" xfId="3973"/>
    <cellStyle name="Normal 2 7 6" xfId="4469"/>
    <cellStyle name="Normal 2 7 6 2" xfId="10529"/>
    <cellStyle name="Normal 2 7 6 2 2" xfId="22649"/>
    <cellStyle name="Normal 2 7 6 2 3" xfId="34738"/>
    <cellStyle name="Normal 2 7 6 2 4" xfId="51095"/>
    <cellStyle name="Normal 2 7 6 3" xfId="16589"/>
    <cellStyle name="Normal 2 7 6 4" xfId="28679"/>
    <cellStyle name="Normal 2 7 6 5" xfId="42818"/>
    <cellStyle name="Normal 2 7 7" xfId="6500"/>
    <cellStyle name="Normal 2 7 7 2" xfId="12559"/>
    <cellStyle name="Normal 2 7 7 2 2" xfId="24679"/>
    <cellStyle name="Normal 2 7 7 2 3" xfId="36768"/>
    <cellStyle name="Normal 2 7 7 2 4" xfId="53126"/>
    <cellStyle name="Normal 2 7 7 3" xfId="18619"/>
    <cellStyle name="Normal 2 7 7 4" xfId="30709"/>
    <cellStyle name="Normal 2 7 7 5" xfId="44849"/>
    <cellStyle name="Normal 2 7 8" xfId="8499"/>
    <cellStyle name="Normal 2 7 8 2" xfId="20619"/>
    <cellStyle name="Normal 2 7 8 2 2" xfId="49047"/>
    <cellStyle name="Normal 2 7 8 3" xfId="32708"/>
    <cellStyle name="Normal 2 7 8 4" xfId="40770"/>
    <cellStyle name="Normal 2 7 9" xfId="14559"/>
    <cellStyle name="Normal 2 7 9 2" xfId="47001"/>
    <cellStyle name="Normal 2 8" xfId="153"/>
    <cellStyle name="Normal 2 8 10" xfId="26557"/>
    <cellStyle name="Normal 2 8 11" xfId="38647"/>
    <cellStyle name="Normal 2 8 12" xfId="2297"/>
    <cellStyle name="Normal 2 8 2" xfId="287"/>
    <cellStyle name="Normal 2 8 2 10" xfId="38773"/>
    <cellStyle name="Normal 2 8 2 11" xfId="2424"/>
    <cellStyle name="Normal 2 8 2 2" xfId="1376"/>
    <cellStyle name="Normal 2 8 2 2 2" xfId="5473"/>
    <cellStyle name="Normal 2 8 2 2 2 2" xfId="11532"/>
    <cellStyle name="Normal 2 8 2 2 2 2 2" xfId="23652"/>
    <cellStyle name="Normal 2 8 2 2 2 2 3" xfId="35741"/>
    <cellStyle name="Normal 2 8 2 2 2 2 4" xfId="52099"/>
    <cellStyle name="Normal 2 8 2 2 2 3" xfId="17592"/>
    <cellStyle name="Normal 2 8 2 2 2 4" xfId="29682"/>
    <cellStyle name="Normal 2 8 2 2 2 5" xfId="43822"/>
    <cellStyle name="Normal 2 8 2 2 3" xfId="7498"/>
    <cellStyle name="Normal 2 8 2 2 3 2" xfId="13557"/>
    <cellStyle name="Normal 2 8 2 2 3 2 2" xfId="25677"/>
    <cellStyle name="Normal 2 8 2 2 3 2 3" xfId="37766"/>
    <cellStyle name="Normal 2 8 2 2 3 2 4" xfId="54124"/>
    <cellStyle name="Normal 2 8 2 2 3 3" xfId="19617"/>
    <cellStyle name="Normal 2 8 2 2 3 4" xfId="31707"/>
    <cellStyle name="Normal 2 8 2 2 3 5" xfId="45847"/>
    <cellStyle name="Normal 2 8 2 2 4" xfId="9502"/>
    <cellStyle name="Normal 2 8 2 2 4 2" xfId="21622"/>
    <cellStyle name="Normal 2 8 2 2 4 2 2" xfId="50065"/>
    <cellStyle name="Normal 2 8 2 2 4 3" xfId="33711"/>
    <cellStyle name="Normal 2 8 2 2 4 4" xfId="41788"/>
    <cellStyle name="Normal 2 8 2 2 5" xfId="15562"/>
    <cellStyle name="Normal 2 8 2 2 5 2" xfId="48016"/>
    <cellStyle name="Normal 2 8 2 2 6" xfId="27677"/>
    <cellStyle name="Normal 2 8 2 2 7" xfId="39767"/>
    <cellStyle name="Normal 2 8 2 2 8" xfId="3438"/>
    <cellStyle name="Normal 2 8 2 3" xfId="867"/>
    <cellStyle name="Normal 2 8 2 3 2" xfId="4977"/>
    <cellStyle name="Normal 2 8 2 3 2 2" xfId="11036"/>
    <cellStyle name="Normal 2 8 2 3 2 2 2" xfId="23156"/>
    <cellStyle name="Normal 2 8 2 3 2 2 3" xfId="35245"/>
    <cellStyle name="Normal 2 8 2 3 2 2 4" xfId="51603"/>
    <cellStyle name="Normal 2 8 2 3 2 3" xfId="17096"/>
    <cellStyle name="Normal 2 8 2 3 2 4" xfId="29186"/>
    <cellStyle name="Normal 2 8 2 3 2 5" xfId="43326"/>
    <cellStyle name="Normal 2 8 2 3 3" xfId="7002"/>
    <cellStyle name="Normal 2 8 2 3 3 2" xfId="13061"/>
    <cellStyle name="Normal 2 8 2 3 3 2 2" xfId="25181"/>
    <cellStyle name="Normal 2 8 2 3 3 2 3" xfId="37270"/>
    <cellStyle name="Normal 2 8 2 3 3 2 4" xfId="53628"/>
    <cellStyle name="Normal 2 8 2 3 3 3" xfId="19121"/>
    <cellStyle name="Normal 2 8 2 3 3 4" xfId="31211"/>
    <cellStyle name="Normal 2 8 2 3 3 5" xfId="45351"/>
    <cellStyle name="Normal 2 8 2 3 4" xfId="9006"/>
    <cellStyle name="Normal 2 8 2 3 4 2" xfId="21126"/>
    <cellStyle name="Normal 2 8 2 3 4 2 2" xfId="49560"/>
    <cellStyle name="Normal 2 8 2 3 4 3" xfId="33215"/>
    <cellStyle name="Normal 2 8 2 3 4 4" xfId="41283"/>
    <cellStyle name="Normal 2 8 2 3 5" xfId="15066"/>
    <cellStyle name="Normal 2 8 2 3 5 2" xfId="47512"/>
    <cellStyle name="Normal 2 8 2 3 6" xfId="27181"/>
    <cellStyle name="Normal 2 8 2 3 7" xfId="39271"/>
    <cellStyle name="Normal 2 8 2 3 8" xfId="2932"/>
    <cellStyle name="Normal 2 8 2 4" xfId="1919"/>
    <cellStyle name="Normal 2 8 2 4 2" xfId="6010"/>
    <cellStyle name="Normal 2 8 2 4 2 2" xfId="12069"/>
    <cellStyle name="Normal 2 8 2 4 2 2 2" xfId="24189"/>
    <cellStyle name="Normal 2 8 2 4 2 2 3" xfId="36278"/>
    <cellStyle name="Normal 2 8 2 4 2 2 4" xfId="52636"/>
    <cellStyle name="Normal 2 8 2 4 2 3" xfId="18129"/>
    <cellStyle name="Normal 2 8 2 4 2 4" xfId="30219"/>
    <cellStyle name="Normal 2 8 2 4 2 5" xfId="44359"/>
    <cellStyle name="Normal 2 8 2 4 3" xfId="8010"/>
    <cellStyle name="Normal 2 8 2 4 3 2" xfId="14069"/>
    <cellStyle name="Normal 2 8 2 4 3 2 2" xfId="26189"/>
    <cellStyle name="Normal 2 8 2 4 3 2 3" xfId="38278"/>
    <cellStyle name="Normal 2 8 2 4 3 2 4" xfId="54636"/>
    <cellStyle name="Normal 2 8 2 4 3 3" xfId="20129"/>
    <cellStyle name="Normal 2 8 2 4 3 4" xfId="32219"/>
    <cellStyle name="Normal 2 8 2 4 3 5" xfId="46359"/>
    <cellStyle name="Normal 2 8 2 4 4" xfId="10039"/>
    <cellStyle name="Normal 2 8 2 4 4 2" xfId="22159"/>
    <cellStyle name="Normal 2 8 2 4 4 2 2" xfId="50603"/>
    <cellStyle name="Normal 2 8 2 4 4 3" xfId="34248"/>
    <cellStyle name="Normal 2 8 2 4 4 4" xfId="42326"/>
    <cellStyle name="Normal 2 8 2 4 5" xfId="16099"/>
    <cellStyle name="Normal 2 8 2 4 5 2" xfId="48554"/>
    <cellStyle name="Normal 2 8 2 4 6" xfId="28189"/>
    <cellStyle name="Normal 2 8 2 4 7" xfId="40279"/>
    <cellStyle name="Normal 2 8 2 4 8" xfId="3977"/>
    <cellStyle name="Normal 2 8 2 5" xfId="4473"/>
    <cellStyle name="Normal 2 8 2 5 2" xfId="10533"/>
    <cellStyle name="Normal 2 8 2 5 2 2" xfId="22653"/>
    <cellStyle name="Normal 2 8 2 5 2 3" xfId="34742"/>
    <cellStyle name="Normal 2 8 2 5 2 4" xfId="51099"/>
    <cellStyle name="Normal 2 8 2 5 3" xfId="16593"/>
    <cellStyle name="Normal 2 8 2 5 4" xfId="28683"/>
    <cellStyle name="Normal 2 8 2 5 5" xfId="42822"/>
    <cellStyle name="Normal 2 8 2 6" xfId="6504"/>
    <cellStyle name="Normal 2 8 2 6 2" xfId="12563"/>
    <cellStyle name="Normal 2 8 2 6 2 2" xfId="24683"/>
    <cellStyle name="Normal 2 8 2 6 2 3" xfId="36772"/>
    <cellStyle name="Normal 2 8 2 6 2 4" xfId="53130"/>
    <cellStyle name="Normal 2 8 2 6 3" xfId="18623"/>
    <cellStyle name="Normal 2 8 2 6 4" xfId="30713"/>
    <cellStyle name="Normal 2 8 2 6 5" xfId="44853"/>
    <cellStyle name="Normal 2 8 2 7" xfId="8503"/>
    <cellStyle name="Normal 2 8 2 7 2" xfId="20623"/>
    <cellStyle name="Normal 2 8 2 7 2 2" xfId="49051"/>
    <cellStyle name="Normal 2 8 2 7 3" xfId="32712"/>
    <cellStyle name="Normal 2 8 2 7 4" xfId="40774"/>
    <cellStyle name="Normal 2 8 2 8" xfId="14563"/>
    <cellStyle name="Normal 2 8 2 8 2" xfId="47005"/>
    <cellStyle name="Normal 2 8 2 9" xfId="26683"/>
    <cellStyle name="Normal 2 8 3" xfId="1249"/>
    <cellStyle name="Normal 2 8 3 2" xfId="5347"/>
    <cellStyle name="Normal 2 8 3 2 2" xfId="11406"/>
    <cellStyle name="Normal 2 8 3 2 2 2" xfId="23526"/>
    <cellStyle name="Normal 2 8 3 2 2 3" xfId="35615"/>
    <cellStyle name="Normal 2 8 3 2 2 4" xfId="51973"/>
    <cellStyle name="Normal 2 8 3 2 3" xfId="17466"/>
    <cellStyle name="Normal 2 8 3 2 4" xfId="29556"/>
    <cellStyle name="Normal 2 8 3 2 5" xfId="43696"/>
    <cellStyle name="Normal 2 8 3 3" xfId="7372"/>
    <cellStyle name="Normal 2 8 3 3 2" xfId="13431"/>
    <cellStyle name="Normal 2 8 3 3 2 2" xfId="25551"/>
    <cellStyle name="Normal 2 8 3 3 2 3" xfId="37640"/>
    <cellStyle name="Normal 2 8 3 3 2 4" xfId="53998"/>
    <cellStyle name="Normal 2 8 3 3 3" xfId="19491"/>
    <cellStyle name="Normal 2 8 3 3 4" xfId="31581"/>
    <cellStyle name="Normal 2 8 3 3 5" xfId="45721"/>
    <cellStyle name="Normal 2 8 3 4" xfId="9376"/>
    <cellStyle name="Normal 2 8 3 4 2" xfId="21496"/>
    <cellStyle name="Normal 2 8 3 4 2 2" xfId="49938"/>
    <cellStyle name="Normal 2 8 3 4 3" xfId="33585"/>
    <cellStyle name="Normal 2 8 3 4 4" xfId="41661"/>
    <cellStyle name="Normal 2 8 3 5" xfId="15436"/>
    <cellStyle name="Normal 2 8 3 5 2" xfId="47889"/>
    <cellStyle name="Normal 2 8 3 6" xfId="27551"/>
    <cellStyle name="Normal 2 8 3 7" xfId="39641"/>
    <cellStyle name="Normal 2 8 3 8" xfId="3311"/>
    <cellStyle name="Normal 2 8 4" xfId="740"/>
    <cellStyle name="Normal 2 8 4 2" xfId="4851"/>
    <cellStyle name="Normal 2 8 4 2 2" xfId="10910"/>
    <cellStyle name="Normal 2 8 4 2 2 2" xfId="23030"/>
    <cellStyle name="Normal 2 8 4 2 2 3" xfId="35119"/>
    <cellStyle name="Normal 2 8 4 2 2 4" xfId="51477"/>
    <cellStyle name="Normal 2 8 4 2 3" xfId="16970"/>
    <cellStyle name="Normal 2 8 4 2 4" xfId="29060"/>
    <cellStyle name="Normal 2 8 4 2 5" xfId="43200"/>
    <cellStyle name="Normal 2 8 4 3" xfId="6876"/>
    <cellStyle name="Normal 2 8 4 3 2" xfId="12935"/>
    <cellStyle name="Normal 2 8 4 3 2 2" xfId="25055"/>
    <cellStyle name="Normal 2 8 4 3 2 3" xfId="37144"/>
    <cellStyle name="Normal 2 8 4 3 2 4" xfId="53502"/>
    <cellStyle name="Normal 2 8 4 3 3" xfId="18995"/>
    <cellStyle name="Normal 2 8 4 3 4" xfId="31085"/>
    <cellStyle name="Normal 2 8 4 3 5" xfId="45225"/>
    <cellStyle name="Normal 2 8 4 4" xfId="8880"/>
    <cellStyle name="Normal 2 8 4 4 2" xfId="21000"/>
    <cellStyle name="Normal 2 8 4 4 2 2" xfId="49433"/>
    <cellStyle name="Normal 2 8 4 4 3" xfId="33089"/>
    <cellStyle name="Normal 2 8 4 4 4" xfId="41156"/>
    <cellStyle name="Normal 2 8 4 5" xfId="14940"/>
    <cellStyle name="Normal 2 8 4 5 2" xfId="47385"/>
    <cellStyle name="Normal 2 8 4 6" xfId="27055"/>
    <cellStyle name="Normal 2 8 4 7" xfId="39145"/>
    <cellStyle name="Normal 2 8 4 8" xfId="2805"/>
    <cellStyle name="Normal 2 8 5" xfId="1792"/>
    <cellStyle name="Normal 2 8 5 2" xfId="5884"/>
    <cellStyle name="Normal 2 8 5 2 2" xfId="11943"/>
    <cellStyle name="Normal 2 8 5 2 2 2" xfId="24063"/>
    <cellStyle name="Normal 2 8 5 2 2 3" xfId="36152"/>
    <cellStyle name="Normal 2 8 5 2 2 4" xfId="52510"/>
    <cellStyle name="Normal 2 8 5 2 3" xfId="18003"/>
    <cellStyle name="Normal 2 8 5 2 4" xfId="30093"/>
    <cellStyle name="Normal 2 8 5 2 5" xfId="44233"/>
    <cellStyle name="Normal 2 8 5 3" xfId="7884"/>
    <cellStyle name="Normal 2 8 5 3 2" xfId="13943"/>
    <cellStyle name="Normal 2 8 5 3 2 2" xfId="26063"/>
    <cellStyle name="Normal 2 8 5 3 2 3" xfId="38152"/>
    <cellStyle name="Normal 2 8 5 3 2 4" xfId="54510"/>
    <cellStyle name="Normal 2 8 5 3 3" xfId="20003"/>
    <cellStyle name="Normal 2 8 5 3 4" xfId="32093"/>
    <cellStyle name="Normal 2 8 5 3 5" xfId="46233"/>
    <cellStyle name="Normal 2 8 5 4" xfId="9913"/>
    <cellStyle name="Normal 2 8 5 4 2" xfId="22033"/>
    <cellStyle name="Normal 2 8 5 4 2 2" xfId="50476"/>
    <cellStyle name="Normal 2 8 5 4 3" xfId="34122"/>
    <cellStyle name="Normal 2 8 5 4 4" xfId="42199"/>
    <cellStyle name="Normal 2 8 5 5" xfId="15973"/>
    <cellStyle name="Normal 2 8 5 5 2" xfId="48427"/>
    <cellStyle name="Normal 2 8 5 6" xfId="28063"/>
    <cellStyle name="Normal 2 8 5 7" xfId="40153"/>
    <cellStyle name="Normal 2 8 5 8" xfId="3850"/>
    <cellStyle name="Normal 2 8 6" xfId="4347"/>
    <cellStyle name="Normal 2 8 6 2" xfId="10407"/>
    <cellStyle name="Normal 2 8 6 2 2" xfId="22527"/>
    <cellStyle name="Normal 2 8 6 2 3" xfId="34616"/>
    <cellStyle name="Normal 2 8 6 2 4" xfId="50973"/>
    <cellStyle name="Normal 2 8 6 3" xfId="16467"/>
    <cellStyle name="Normal 2 8 6 4" xfId="28557"/>
    <cellStyle name="Normal 2 8 6 5" xfId="42696"/>
    <cellStyle name="Normal 2 8 7" xfId="6378"/>
    <cellStyle name="Normal 2 8 7 2" xfId="12437"/>
    <cellStyle name="Normal 2 8 7 2 2" xfId="24557"/>
    <cellStyle name="Normal 2 8 7 2 3" xfId="36646"/>
    <cellStyle name="Normal 2 8 7 2 4" xfId="53004"/>
    <cellStyle name="Normal 2 8 7 3" xfId="18497"/>
    <cellStyle name="Normal 2 8 7 4" xfId="30587"/>
    <cellStyle name="Normal 2 8 7 5" xfId="44727"/>
    <cellStyle name="Normal 2 8 8" xfId="8377"/>
    <cellStyle name="Normal 2 8 8 2" xfId="20497"/>
    <cellStyle name="Normal 2 8 8 2 2" xfId="48924"/>
    <cellStyle name="Normal 2 8 8 3" xfId="32586"/>
    <cellStyle name="Normal 2 8 8 4" xfId="40647"/>
    <cellStyle name="Normal 2 8 9" xfId="14437"/>
    <cellStyle name="Normal 2 8 9 2" xfId="46878"/>
    <cellStyle name="Normal 2 9" xfId="289"/>
    <cellStyle name="Normal 2 9 10" xfId="1378"/>
    <cellStyle name="Normal 2 9 10 2" xfId="5475"/>
    <cellStyle name="Normal 2 9 10 2 2" xfId="11534"/>
    <cellStyle name="Normal 2 9 10 2 2 2" xfId="23654"/>
    <cellStyle name="Normal 2 9 10 2 2 3" xfId="35743"/>
    <cellStyle name="Normal 2 9 10 2 2 4" xfId="52101"/>
    <cellStyle name="Normal 2 9 10 2 3" xfId="17594"/>
    <cellStyle name="Normal 2 9 10 2 4" xfId="29684"/>
    <cellStyle name="Normal 2 9 10 2 5" xfId="43824"/>
    <cellStyle name="Normal 2 9 10 3" xfId="7500"/>
    <cellStyle name="Normal 2 9 10 3 2" xfId="13559"/>
    <cellStyle name="Normal 2 9 10 3 2 2" xfId="25679"/>
    <cellStyle name="Normal 2 9 10 3 2 3" xfId="37768"/>
    <cellStyle name="Normal 2 9 10 3 2 4" xfId="54126"/>
    <cellStyle name="Normal 2 9 10 3 3" xfId="19619"/>
    <cellStyle name="Normal 2 9 10 3 4" xfId="31709"/>
    <cellStyle name="Normal 2 9 10 3 5" xfId="45849"/>
    <cellStyle name="Normal 2 9 10 4" xfId="9504"/>
    <cellStyle name="Normal 2 9 10 4 2" xfId="21624"/>
    <cellStyle name="Normal 2 9 10 4 2 2" xfId="50067"/>
    <cellStyle name="Normal 2 9 10 4 3" xfId="33713"/>
    <cellStyle name="Normal 2 9 10 4 4" xfId="41790"/>
    <cellStyle name="Normal 2 9 10 5" xfId="15564"/>
    <cellStyle name="Normal 2 9 10 5 2" xfId="48018"/>
    <cellStyle name="Normal 2 9 10 6" xfId="27679"/>
    <cellStyle name="Normal 2 9 10 7" xfId="39769"/>
    <cellStyle name="Normal 2 9 10 8" xfId="3440"/>
    <cellStyle name="Normal 2 9 11" xfId="869"/>
    <cellStyle name="Normal 2 9 11 2" xfId="4979"/>
    <cellStyle name="Normal 2 9 11 2 2" xfId="11038"/>
    <cellStyle name="Normal 2 9 11 2 2 2" xfId="23158"/>
    <cellStyle name="Normal 2 9 11 2 2 3" xfId="35247"/>
    <cellStyle name="Normal 2 9 11 2 2 4" xfId="51605"/>
    <cellStyle name="Normal 2 9 11 2 3" xfId="17098"/>
    <cellStyle name="Normal 2 9 11 2 4" xfId="29188"/>
    <cellStyle name="Normal 2 9 11 2 5" xfId="43328"/>
    <cellStyle name="Normal 2 9 11 3" xfId="7004"/>
    <cellStyle name="Normal 2 9 11 3 2" xfId="13063"/>
    <cellStyle name="Normal 2 9 11 3 2 2" xfId="25183"/>
    <cellStyle name="Normal 2 9 11 3 2 3" xfId="37272"/>
    <cellStyle name="Normal 2 9 11 3 2 4" xfId="53630"/>
    <cellStyle name="Normal 2 9 11 3 3" xfId="19123"/>
    <cellStyle name="Normal 2 9 11 3 4" xfId="31213"/>
    <cellStyle name="Normal 2 9 11 3 5" xfId="45353"/>
    <cellStyle name="Normal 2 9 11 4" xfId="9008"/>
    <cellStyle name="Normal 2 9 11 4 2" xfId="21128"/>
    <cellStyle name="Normal 2 9 11 4 2 2" xfId="49562"/>
    <cellStyle name="Normal 2 9 11 4 3" xfId="33217"/>
    <cellStyle name="Normal 2 9 11 4 4" xfId="41285"/>
    <cellStyle name="Normal 2 9 11 5" xfId="15068"/>
    <cellStyle name="Normal 2 9 11 5 2" xfId="47514"/>
    <cellStyle name="Normal 2 9 11 6" xfId="27183"/>
    <cellStyle name="Normal 2 9 11 7" xfId="39273"/>
    <cellStyle name="Normal 2 9 11 8" xfId="2934"/>
    <cellStyle name="Normal 2 9 12" xfId="1921"/>
    <cellStyle name="Normal 2 9 12 2" xfId="6012"/>
    <cellStyle name="Normal 2 9 12 2 2" xfId="12071"/>
    <cellStyle name="Normal 2 9 12 2 2 2" xfId="24191"/>
    <cellStyle name="Normal 2 9 12 2 2 3" xfId="36280"/>
    <cellStyle name="Normal 2 9 12 2 2 4" xfId="52638"/>
    <cellStyle name="Normal 2 9 12 2 3" xfId="18131"/>
    <cellStyle name="Normal 2 9 12 2 4" xfId="30221"/>
    <cellStyle name="Normal 2 9 12 2 5" xfId="44361"/>
    <cellStyle name="Normal 2 9 12 3" xfId="8012"/>
    <cellStyle name="Normal 2 9 12 3 2" xfId="14071"/>
    <cellStyle name="Normal 2 9 12 3 2 2" xfId="26191"/>
    <cellStyle name="Normal 2 9 12 3 2 3" xfId="38280"/>
    <cellStyle name="Normal 2 9 12 3 2 4" xfId="54638"/>
    <cellStyle name="Normal 2 9 12 3 3" xfId="20131"/>
    <cellStyle name="Normal 2 9 12 3 4" xfId="32221"/>
    <cellStyle name="Normal 2 9 12 3 5" xfId="46361"/>
    <cellStyle name="Normal 2 9 12 4" xfId="10041"/>
    <cellStyle name="Normal 2 9 12 4 2" xfId="22161"/>
    <cellStyle name="Normal 2 9 12 4 2 2" xfId="50605"/>
    <cellStyle name="Normal 2 9 12 4 3" xfId="34250"/>
    <cellStyle name="Normal 2 9 12 4 4" xfId="42328"/>
    <cellStyle name="Normal 2 9 12 5" xfId="16101"/>
    <cellStyle name="Normal 2 9 12 5 2" xfId="48556"/>
    <cellStyle name="Normal 2 9 12 6" xfId="28191"/>
    <cellStyle name="Normal 2 9 12 7" xfId="40281"/>
    <cellStyle name="Normal 2 9 12 8" xfId="3979"/>
    <cellStyle name="Normal 2 9 13" xfId="4475"/>
    <cellStyle name="Normal 2 9 13 2" xfId="10535"/>
    <cellStyle name="Normal 2 9 13 2 2" xfId="22655"/>
    <cellStyle name="Normal 2 9 13 2 3" xfId="34744"/>
    <cellStyle name="Normal 2 9 13 2 4" xfId="51101"/>
    <cellStyle name="Normal 2 9 13 3" xfId="16595"/>
    <cellStyle name="Normal 2 9 13 4" xfId="28685"/>
    <cellStyle name="Normal 2 9 13 5" xfId="42824"/>
    <cellStyle name="Normal 2 9 14" xfId="6506"/>
    <cellStyle name="Normal 2 9 14 2" xfId="12565"/>
    <cellStyle name="Normal 2 9 14 2 2" xfId="24685"/>
    <cellStyle name="Normal 2 9 14 2 3" xfId="36774"/>
    <cellStyle name="Normal 2 9 14 2 4" xfId="53132"/>
    <cellStyle name="Normal 2 9 14 3" xfId="18625"/>
    <cellStyle name="Normal 2 9 14 4" xfId="30715"/>
    <cellStyle name="Normal 2 9 14 5" xfId="44855"/>
    <cellStyle name="Normal 2 9 15" xfId="8505"/>
    <cellStyle name="Normal 2 9 15 2" xfId="20625"/>
    <cellStyle name="Normal 2 9 15 2 2" xfId="49053"/>
    <cellStyle name="Normal 2 9 15 3" xfId="32714"/>
    <cellStyle name="Normal 2 9 15 4" xfId="40776"/>
    <cellStyle name="Normal 2 9 16" xfId="14565"/>
    <cellStyle name="Normal 2 9 16 2" xfId="47007"/>
    <cellStyle name="Normal 2 9 17" xfId="26685"/>
    <cellStyle name="Normal 2 9 18" xfId="38775"/>
    <cellStyle name="Normal 2 9 19" xfId="2426"/>
    <cellStyle name="Normal 2 9 2" xfId="211"/>
    <cellStyle name="Normal 2 9 2 10" xfId="38703"/>
    <cellStyle name="Normal 2 9 2 11" xfId="2354"/>
    <cellStyle name="Normal 2 9 2 2" xfId="1306"/>
    <cellStyle name="Normal 2 9 2 2 2" xfId="5403"/>
    <cellStyle name="Normal 2 9 2 2 2 2" xfId="11462"/>
    <cellStyle name="Normal 2 9 2 2 2 2 2" xfId="23582"/>
    <cellStyle name="Normal 2 9 2 2 2 2 3" xfId="35671"/>
    <cellStyle name="Normal 2 9 2 2 2 2 4" xfId="52029"/>
    <cellStyle name="Normal 2 9 2 2 2 3" xfId="17522"/>
    <cellStyle name="Normal 2 9 2 2 2 4" xfId="29612"/>
    <cellStyle name="Normal 2 9 2 2 2 5" xfId="43752"/>
    <cellStyle name="Normal 2 9 2 2 3" xfId="7428"/>
    <cellStyle name="Normal 2 9 2 2 3 2" xfId="13487"/>
    <cellStyle name="Normal 2 9 2 2 3 2 2" xfId="25607"/>
    <cellStyle name="Normal 2 9 2 2 3 2 3" xfId="37696"/>
    <cellStyle name="Normal 2 9 2 2 3 2 4" xfId="54054"/>
    <cellStyle name="Normal 2 9 2 2 3 3" xfId="19547"/>
    <cellStyle name="Normal 2 9 2 2 3 4" xfId="31637"/>
    <cellStyle name="Normal 2 9 2 2 3 5" xfId="45777"/>
    <cellStyle name="Normal 2 9 2 2 4" xfId="9432"/>
    <cellStyle name="Normal 2 9 2 2 4 2" xfId="21552"/>
    <cellStyle name="Normal 2 9 2 2 4 2 2" xfId="49995"/>
    <cellStyle name="Normal 2 9 2 2 4 3" xfId="33641"/>
    <cellStyle name="Normal 2 9 2 2 4 4" xfId="41718"/>
    <cellStyle name="Normal 2 9 2 2 5" xfId="15492"/>
    <cellStyle name="Normal 2 9 2 2 5 2" xfId="47946"/>
    <cellStyle name="Normal 2 9 2 2 6" xfId="27607"/>
    <cellStyle name="Normal 2 9 2 2 7" xfId="39697"/>
    <cellStyle name="Normal 2 9 2 2 8" xfId="3368"/>
    <cellStyle name="Normal 2 9 2 3" xfId="797"/>
    <cellStyle name="Normal 2 9 2 3 2" xfId="4907"/>
    <cellStyle name="Normal 2 9 2 3 2 2" xfId="10966"/>
    <cellStyle name="Normal 2 9 2 3 2 2 2" xfId="23086"/>
    <cellStyle name="Normal 2 9 2 3 2 2 3" xfId="35175"/>
    <cellStyle name="Normal 2 9 2 3 2 2 4" xfId="51533"/>
    <cellStyle name="Normal 2 9 2 3 2 3" xfId="17026"/>
    <cellStyle name="Normal 2 9 2 3 2 4" xfId="29116"/>
    <cellStyle name="Normal 2 9 2 3 2 5" xfId="43256"/>
    <cellStyle name="Normal 2 9 2 3 3" xfId="6932"/>
    <cellStyle name="Normal 2 9 2 3 3 2" xfId="12991"/>
    <cellStyle name="Normal 2 9 2 3 3 2 2" xfId="25111"/>
    <cellStyle name="Normal 2 9 2 3 3 2 3" xfId="37200"/>
    <cellStyle name="Normal 2 9 2 3 3 2 4" xfId="53558"/>
    <cellStyle name="Normal 2 9 2 3 3 3" xfId="19051"/>
    <cellStyle name="Normal 2 9 2 3 3 4" xfId="31141"/>
    <cellStyle name="Normal 2 9 2 3 3 5" xfId="45281"/>
    <cellStyle name="Normal 2 9 2 3 4" xfId="8936"/>
    <cellStyle name="Normal 2 9 2 3 4 2" xfId="21056"/>
    <cellStyle name="Normal 2 9 2 3 4 2 2" xfId="49490"/>
    <cellStyle name="Normal 2 9 2 3 4 3" xfId="33145"/>
    <cellStyle name="Normal 2 9 2 3 4 4" xfId="41213"/>
    <cellStyle name="Normal 2 9 2 3 5" xfId="14996"/>
    <cellStyle name="Normal 2 9 2 3 5 2" xfId="47442"/>
    <cellStyle name="Normal 2 9 2 3 6" xfId="27111"/>
    <cellStyle name="Normal 2 9 2 3 7" xfId="39201"/>
    <cellStyle name="Normal 2 9 2 3 8" xfId="2862"/>
    <cellStyle name="Normal 2 9 2 4" xfId="1849"/>
    <cellStyle name="Normal 2 9 2 4 2" xfId="5940"/>
    <cellStyle name="Normal 2 9 2 4 2 2" xfId="11999"/>
    <cellStyle name="Normal 2 9 2 4 2 2 2" xfId="24119"/>
    <cellStyle name="Normal 2 9 2 4 2 2 3" xfId="36208"/>
    <cellStyle name="Normal 2 9 2 4 2 2 4" xfId="52566"/>
    <cellStyle name="Normal 2 9 2 4 2 3" xfId="18059"/>
    <cellStyle name="Normal 2 9 2 4 2 4" xfId="30149"/>
    <cellStyle name="Normal 2 9 2 4 2 5" xfId="44289"/>
    <cellStyle name="Normal 2 9 2 4 3" xfId="7940"/>
    <cellStyle name="Normal 2 9 2 4 3 2" xfId="13999"/>
    <cellStyle name="Normal 2 9 2 4 3 2 2" xfId="26119"/>
    <cellStyle name="Normal 2 9 2 4 3 2 3" xfId="38208"/>
    <cellStyle name="Normal 2 9 2 4 3 2 4" xfId="54566"/>
    <cellStyle name="Normal 2 9 2 4 3 3" xfId="20059"/>
    <cellStyle name="Normal 2 9 2 4 3 4" xfId="32149"/>
    <cellStyle name="Normal 2 9 2 4 3 5" xfId="46289"/>
    <cellStyle name="Normal 2 9 2 4 4" xfId="9969"/>
    <cellStyle name="Normal 2 9 2 4 4 2" xfId="22089"/>
    <cellStyle name="Normal 2 9 2 4 4 2 2" xfId="50533"/>
    <cellStyle name="Normal 2 9 2 4 4 3" xfId="34178"/>
    <cellStyle name="Normal 2 9 2 4 4 4" xfId="42256"/>
    <cellStyle name="Normal 2 9 2 4 5" xfId="16029"/>
    <cellStyle name="Normal 2 9 2 4 5 2" xfId="48484"/>
    <cellStyle name="Normal 2 9 2 4 6" xfId="28119"/>
    <cellStyle name="Normal 2 9 2 4 7" xfId="40209"/>
    <cellStyle name="Normal 2 9 2 4 8" xfId="3907"/>
    <cellStyle name="Normal 2 9 2 5" xfId="4403"/>
    <cellStyle name="Normal 2 9 2 5 2" xfId="10463"/>
    <cellStyle name="Normal 2 9 2 5 2 2" xfId="22583"/>
    <cellStyle name="Normal 2 9 2 5 2 3" xfId="34672"/>
    <cellStyle name="Normal 2 9 2 5 2 4" xfId="51029"/>
    <cellStyle name="Normal 2 9 2 5 3" xfId="16523"/>
    <cellStyle name="Normal 2 9 2 5 4" xfId="28613"/>
    <cellStyle name="Normal 2 9 2 5 5" xfId="42752"/>
    <cellStyle name="Normal 2 9 2 6" xfId="6434"/>
    <cellStyle name="Normal 2 9 2 6 2" xfId="12493"/>
    <cellStyle name="Normal 2 9 2 6 2 2" xfId="24613"/>
    <cellStyle name="Normal 2 9 2 6 2 3" xfId="36702"/>
    <cellStyle name="Normal 2 9 2 6 2 4" xfId="53060"/>
    <cellStyle name="Normal 2 9 2 6 3" xfId="18553"/>
    <cellStyle name="Normal 2 9 2 6 4" xfId="30643"/>
    <cellStyle name="Normal 2 9 2 6 5" xfId="44783"/>
    <cellStyle name="Normal 2 9 2 7" xfId="8433"/>
    <cellStyle name="Normal 2 9 2 7 2" xfId="20553"/>
    <cellStyle name="Normal 2 9 2 7 2 2" xfId="48981"/>
    <cellStyle name="Normal 2 9 2 7 3" xfId="32642"/>
    <cellStyle name="Normal 2 9 2 7 4" xfId="40704"/>
    <cellStyle name="Normal 2 9 2 8" xfId="14493"/>
    <cellStyle name="Normal 2 9 2 8 2" xfId="46935"/>
    <cellStyle name="Normal 2 9 2 9" xfId="26613"/>
    <cellStyle name="Normal 2 9 3" xfId="214"/>
    <cellStyle name="Normal 2 9 3 10" xfId="38706"/>
    <cellStyle name="Normal 2 9 3 11" xfId="2357"/>
    <cellStyle name="Normal 2 9 3 2" xfId="1309"/>
    <cellStyle name="Normal 2 9 3 2 2" xfId="5406"/>
    <cellStyle name="Normal 2 9 3 2 2 2" xfId="11465"/>
    <cellStyle name="Normal 2 9 3 2 2 2 2" xfId="23585"/>
    <cellStyle name="Normal 2 9 3 2 2 2 3" xfId="35674"/>
    <cellStyle name="Normal 2 9 3 2 2 2 4" xfId="52032"/>
    <cellStyle name="Normal 2 9 3 2 2 3" xfId="17525"/>
    <cellStyle name="Normal 2 9 3 2 2 4" xfId="29615"/>
    <cellStyle name="Normal 2 9 3 2 2 5" xfId="43755"/>
    <cellStyle name="Normal 2 9 3 2 3" xfId="7431"/>
    <cellStyle name="Normal 2 9 3 2 3 2" xfId="13490"/>
    <cellStyle name="Normal 2 9 3 2 3 2 2" xfId="25610"/>
    <cellStyle name="Normal 2 9 3 2 3 2 3" xfId="37699"/>
    <cellStyle name="Normal 2 9 3 2 3 2 4" xfId="54057"/>
    <cellStyle name="Normal 2 9 3 2 3 3" xfId="19550"/>
    <cellStyle name="Normal 2 9 3 2 3 4" xfId="31640"/>
    <cellStyle name="Normal 2 9 3 2 3 5" xfId="45780"/>
    <cellStyle name="Normal 2 9 3 2 4" xfId="9435"/>
    <cellStyle name="Normal 2 9 3 2 4 2" xfId="21555"/>
    <cellStyle name="Normal 2 9 3 2 4 2 2" xfId="49998"/>
    <cellStyle name="Normal 2 9 3 2 4 3" xfId="33644"/>
    <cellStyle name="Normal 2 9 3 2 4 4" xfId="41721"/>
    <cellStyle name="Normal 2 9 3 2 5" xfId="15495"/>
    <cellStyle name="Normal 2 9 3 2 5 2" xfId="47949"/>
    <cellStyle name="Normal 2 9 3 2 6" xfId="27610"/>
    <cellStyle name="Normal 2 9 3 2 7" xfId="39700"/>
    <cellStyle name="Normal 2 9 3 2 8" xfId="3371"/>
    <cellStyle name="Normal 2 9 3 3" xfId="800"/>
    <cellStyle name="Normal 2 9 3 3 2" xfId="4910"/>
    <cellStyle name="Normal 2 9 3 3 2 2" xfId="10969"/>
    <cellStyle name="Normal 2 9 3 3 2 2 2" xfId="23089"/>
    <cellStyle name="Normal 2 9 3 3 2 2 3" xfId="35178"/>
    <cellStyle name="Normal 2 9 3 3 2 2 4" xfId="51536"/>
    <cellStyle name="Normal 2 9 3 3 2 3" xfId="17029"/>
    <cellStyle name="Normal 2 9 3 3 2 4" xfId="29119"/>
    <cellStyle name="Normal 2 9 3 3 2 5" xfId="43259"/>
    <cellStyle name="Normal 2 9 3 3 3" xfId="6935"/>
    <cellStyle name="Normal 2 9 3 3 3 2" xfId="12994"/>
    <cellStyle name="Normal 2 9 3 3 3 2 2" xfId="25114"/>
    <cellStyle name="Normal 2 9 3 3 3 2 3" xfId="37203"/>
    <cellStyle name="Normal 2 9 3 3 3 2 4" xfId="53561"/>
    <cellStyle name="Normal 2 9 3 3 3 3" xfId="19054"/>
    <cellStyle name="Normal 2 9 3 3 3 4" xfId="31144"/>
    <cellStyle name="Normal 2 9 3 3 3 5" xfId="45284"/>
    <cellStyle name="Normal 2 9 3 3 4" xfId="8939"/>
    <cellStyle name="Normal 2 9 3 3 4 2" xfId="21059"/>
    <cellStyle name="Normal 2 9 3 3 4 2 2" xfId="49493"/>
    <cellStyle name="Normal 2 9 3 3 4 3" xfId="33148"/>
    <cellStyle name="Normal 2 9 3 3 4 4" xfId="41216"/>
    <cellStyle name="Normal 2 9 3 3 5" xfId="14999"/>
    <cellStyle name="Normal 2 9 3 3 5 2" xfId="47445"/>
    <cellStyle name="Normal 2 9 3 3 6" xfId="27114"/>
    <cellStyle name="Normal 2 9 3 3 7" xfId="39204"/>
    <cellStyle name="Normal 2 9 3 3 8" xfId="2865"/>
    <cellStyle name="Normal 2 9 3 4" xfId="1852"/>
    <cellStyle name="Normal 2 9 3 4 2" xfId="5943"/>
    <cellStyle name="Normal 2 9 3 4 2 2" xfId="12002"/>
    <cellStyle name="Normal 2 9 3 4 2 2 2" xfId="24122"/>
    <cellStyle name="Normal 2 9 3 4 2 2 3" xfId="36211"/>
    <cellStyle name="Normal 2 9 3 4 2 2 4" xfId="52569"/>
    <cellStyle name="Normal 2 9 3 4 2 3" xfId="18062"/>
    <cellStyle name="Normal 2 9 3 4 2 4" xfId="30152"/>
    <cellStyle name="Normal 2 9 3 4 2 5" xfId="44292"/>
    <cellStyle name="Normal 2 9 3 4 3" xfId="7943"/>
    <cellStyle name="Normal 2 9 3 4 3 2" xfId="14002"/>
    <cellStyle name="Normal 2 9 3 4 3 2 2" xfId="26122"/>
    <cellStyle name="Normal 2 9 3 4 3 2 3" xfId="38211"/>
    <cellStyle name="Normal 2 9 3 4 3 2 4" xfId="54569"/>
    <cellStyle name="Normal 2 9 3 4 3 3" xfId="20062"/>
    <cellStyle name="Normal 2 9 3 4 3 4" xfId="32152"/>
    <cellStyle name="Normal 2 9 3 4 3 5" xfId="46292"/>
    <cellStyle name="Normal 2 9 3 4 4" xfId="9972"/>
    <cellStyle name="Normal 2 9 3 4 4 2" xfId="22092"/>
    <cellStyle name="Normal 2 9 3 4 4 2 2" xfId="50536"/>
    <cellStyle name="Normal 2 9 3 4 4 3" xfId="34181"/>
    <cellStyle name="Normal 2 9 3 4 4 4" xfId="42259"/>
    <cellStyle name="Normal 2 9 3 4 5" xfId="16032"/>
    <cellStyle name="Normal 2 9 3 4 5 2" xfId="48487"/>
    <cellStyle name="Normal 2 9 3 4 6" xfId="28122"/>
    <cellStyle name="Normal 2 9 3 4 7" xfId="40212"/>
    <cellStyle name="Normal 2 9 3 4 8" xfId="3910"/>
    <cellStyle name="Normal 2 9 3 5" xfId="4406"/>
    <cellStyle name="Normal 2 9 3 5 2" xfId="10466"/>
    <cellStyle name="Normal 2 9 3 5 2 2" xfId="22586"/>
    <cellStyle name="Normal 2 9 3 5 2 3" xfId="34675"/>
    <cellStyle name="Normal 2 9 3 5 2 4" xfId="51032"/>
    <cellStyle name="Normal 2 9 3 5 3" xfId="16526"/>
    <cellStyle name="Normal 2 9 3 5 4" xfId="28616"/>
    <cellStyle name="Normal 2 9 3 5 5" xfId="42755"/>
    <cellStyle name="Normal 2 9 3 6" xfId="6437"/>
    <cellStyle name="Normal 2 9 3 6 2" xfId="12496"/>
    <cellStyle name="Normal 2 9 3 6 2 2" xfId="24616"/>
    <cellStyle name="Normal 2 9 3 6 2 3" xfId="36705"/>
    <cellStyle name="Normal 2 9 3 6 2 4" xfId="53063"/>
    <cellStyle name="Normal 2 9 3 6 3" xfId="18556"/>
    <cellStyle name="Normal 2 9 3 6 4" xfId="30646"/>
    <cellStyle name="Normal 2 9 3 6 5" xfId="44786"/>
    <cellStyle name="Normal 2 9 3 7" xfId="8436"/>
    <cellStyle name="Normal 2 9 3 7 2" xfId="20556"/>
    <cellStyle name="Normal 2 9 3 7 2 2" xfId="48984"/>
    <cellStyle name="Normal 2 9 3 7 3" xfId="32645"/>
    <cellStyle name="Normal 2 9 3 7 4" xfId="40707"/>
    <cellStyle name="Normal 2 9 3 8" xfId="14496"/>
    <cellStyle name="Normal 2 9 3 8 2" xfId="46938"/>
    <cellStyle name="Normal 2 9 3 9" xfId="26616"/>
    <cellStyle name="Normal 2 9 4" xfId="217"/>
    <cellStyle name="Normal 2 9 4 10" xfId="38708"/>
    <cellStyle name="Normal 2 9 4 11" xfId="2359"/>
    <cellStyle name="Normal 2 9 4 2" xfId="1311"/>
    <cellStyle name="Normal 2 9 4 2 2" xfId="5408"/>
    <cellStyle name="Normal 2 9 4 2 2 2" xfId="11467"/>
    <cellStyle name="Normal 2 9 4 2 2 2 2" xfId="23587"/>
    <cellStyle name="Normal 2 9 4 2 2 2 3" xfId="35676"/>
    <cellStyle name="Normal 2 9 4 2 2 2 4" xfId="52034"/>
    <cellStyle name="Normal 2 9 4 2 2 3" xfId="17527"/>
    <cellStyle name="Normal 2 9 4 2 2 4" xfId="29617"/>
    <cellStyle name="Normal 2 9 4 2 2 5" xfId="43757"/>
    <cellStyle name="Normal 2 9 4 2 3" xfId="7433"/>
    <cellStyle name="Normal 2 9 4 2 3 2" xfId="13492"/>
    <cellStyle name="Normal 2 9 4 2 3 2 2" xfId="25612"/>
    <cellStyle name="Normal 2 9 4 2 3 2 3" xfId="37701"/>
    <cellStyle name="Normal 2 9 4 2 3 2 4" xfId="54059"/>
    <cellStyle name="Normal 2 9 4 2 3 3" xfId="19552"/>
    <cellStyle name="Normal 2 9 4 2 3 4" xfId="31642"/>
    <cellStyle name="Normal 2 9 4 2 3 5" xfId="45782"/>
    <cellStyle name="Normal 2 9 4 2 4" xfId="9437"/>
    <cellStyle name="Normal 2 9 4 2 4 2" xfId="21557"/>
    <cellStyle name="Normal 2 9 4 2 4 2 2" xfId="50000"/>
    <cellStyle name="Normal 2 9 4 2 4 3" xfId="33646"/>
    <cellStyle name="Normal 2 9 4 2 4 4" xfId="41723"/>
    <cellStyle name="Normal 2 9 4 2 5" xfId="15497"/>
    <cellStyle name="Normal 2 9 4 2 5 2" xfId="47951"/>
    <cellStyle name="Normal 2 9 4 2 6" xfId="27612"/>
    <cellStyle name="Normal 2 9 4 2 7" xfId="39702"/>
    <cellStyle name="Normal 2 9 4 2 8" xfId="3373"/>
    <cellStyle name="Normal 2 9 4 3" xfId="802"/>
    <cellStyle name="Normal 2 9 4 3 2" xfId="4912"/>
    <cellStyle name="Normal 2 9 4 3 2 2" xfId="10971"/>
    <cellStyle name="Normal 2 9 4 3 2 2 2" xfId="23091"/>
    <cellStyle name="Normal 2 9 4 3 2 2 3" xfId="35180"/>
    <cellStyle name="Normal 2 9 4 3 2 2 4" xfId="51538"/>
    <cellStyle name="Normal 2 9 4 3 2 3" xfId="17031"/>
    <cellStyle name="Normal 2 9 4 3 2 4" xfId="29121"/>
    <cellStyle name="Normal 2 9 4 3 2 5" xfId="43261"/>
    <cellStyle name="Normal 2 9 4 3 3" xfId="6937"/>
    <cellStyle name="Normal 2 9 4 3 3 2" xfId="12996"/>
    <cellStyle name="Normal 2 9 4 3 3 2 2" xfId="25116"/>
    <cellStyle name="Normal 2 9 4 3 3 2 3" xfId="37205"/>
    <cellStyle name="Normal 2 9 4 3 3 2 4" xfId="53563"/>
    <cellStyle name="Normal 2 9 4 3 3 3" xfId="19056"/>
    <cellStyle name="Normal 2 9 4 3 3 4" xfId="31146"/>
    <cellStyle name="Normal 2 9 4 3 3 5" xfId="45286"/>
    <cellStyle name="Normal 2 9 4 3 4" xfId="8941"/>
    <cellStyle name="Normal 2 9 4 3 4 2" xfId="21061"/>
    <cellStyle name="Normal 2 9 4 3 4 2 2" xfId="49495"/>
    <cellStyle name="Normal 2 9 4 3 4 3" xfId="33150"/>
    <cellStyle name="Normal 2 9 4 3 4 4" xfId="41218"/>
    <cellStyle name="Normal 2 9 4 3 5" xfId="15001"/>
    <cellStyle name="Normal 2 9 4 3 5 2" xfId="47447"/>
    <cellStyle name="Normal 2 9 4 3 6" xfId="27116"/>
    <cellStyle name="Normal 2 9 4 3 7" xfId="39206"/>
    <cellStyle name="Normal 2 9 4 3 8" xfId="2867"/>
    <cellStyle name="Normal 2 9 4 4" xfId="1854"/>
    <cellStyle name="Normal 2 9 4 4 2" xfId="5945"/>
    <cellStyle name="Normal 2 9 4 4 2 2" xfId="12004"/>
    <cellStyle name="Normal 2 9 4 4 2 2 2" xfId="24124"/>
    <cellStyle name="Normal 2 9 4 4 2 2 3" xfId="36213"/>
    <cellStyle name="Normal 2 9 4 4 2 2 4" xfId="52571"/>
    <cellStyle name="Normal 2 9 4 4 2 3" xfId="18064"/>
    <cellStyle name="Normal 2 9 4 4 2 4" xfId="30154"/>
    <cellStyle name="Normal 2 9 4 4 2 5" xfId="44294"/>
    <cellStyle name="Normal 2 9 4 4 3" xfId="7945"/>
    <cellStyle name="Normal 2 9 4 4 3 2" xfId="14004"/>
    <cellStyle name="Normal 2 9 4 4 3 2 2" xfId="26124"/>
    <cellStyle name="Normal 2 9 4 4 3 2 3" xfId="38213"/>
    <cellStyle name="Normal 2 9 4 4 3 2 4" xfId="54571"/>
    <cellStyle name="Normal 2 9 4 4 3 3" xfId="20064"/>
    <cellStyle name="Normal 2 9 4 4 3 4" xfId="32154"/>
    <cellStyle name="Normal 2 9 4 4 3 5" xfId="46294"/>
    <cellStyle name="Normal 2 9 4 4 4" xfId="9974"/>
    <cellStyle name="Normal 2 9 4 4 4 2" xfId="22094"/>
    <cellStyle name="Normal 2 9 4 4 4 2 2" xfId="50538"/>
    <cellStyle name="Normal 2 9 4 4 4 3" xfId="34183"/>
    <cellStyle name="Normal 2 9 4 4 4 4" xfId="42261"/>
    <cellStyle name="Normal 2 9 4 4 5" xfId="16034"/>
    <cellStyle name="Normal 2 9 4 4 5 2" xfId="48489"/>
    <cellStyle name="Normal 2 9 4 4 6" xfId="28124"/>
    <cellStyle name="Normal 2 9 4 4 7" xfId="40214"/>
    <cellStyle name="Normal 2 9 4 4 8" xfId="3912"/>
    <cellStyle name="Normal 2 9 4 5" xfId="4408"/>
    <cellStyle name="Normal 2 9 4 5 2" xfId="10468"/>
    <cellStyle name="Normal 2 9 4 5 2 2" xfId="22588"/>
    <cellStyle name="Normal 2 9 4 5 2 3" xfId="34677"/>
    <cellStyle name="Normal 2 9 4 5 2 4" xfId="51034"/>
    <cellStyle name="Normal 2 9 4 5 3" xfId="16528"/>
    <cellStyle name="Normal 2 9 4 5 4" xfId="28618"/>
    <cellStyle name="Normal 2 9 4 5 5" xfId="42757"/>
    <cellStyle name="Normal 2 9 4 6" xfId="6439"/>
    <cellStyle name="Normal 2 9 4 6 2" xfId="12498"/>
    <cellStyle name="Normal 2 9 4 6 2 2" xfId="24618"/>
    <cellStyle name="Normal 2 9 4 6 2 3" xfId="36707"/>
    <cellStyle name="Normal 2 9 4 6 2 4" xfId="53065"/>
    <cellStyle name="Normal 2 9 4 6 3" xfId="18558"/>
    <cellStyle name="Normal 2 9 4 6 4" xfId="30648"/>
    <cellStyle name="Normal 2 9 4 6 5" xfId="44788"/>
    <cellStyle name="Normal 2 9 4 7" xfId="8438"/>
    <cellStyle name="Normal 2 9 4 7 2" xfId="20558"/>
    <cellStyle name="Normal 2 9 4 7 2 2" xfId="48986"/>
    <cellStyle name="Normal 2 9 4 7 3" xfId="32647"/>
    <cellStyle name="Normal 2 9 4 7 4" xfId="40709"/>
    <cellStyle name="Normal 2 9 4 8" xfId="14498"/>
    <cellStyle name="Normal 2 9 4 8 2" xfId="46940"/>
    <cellStyle name="Normal 2 9 4 9" xfId="26618"/>
    <cellStyle name="Normal 2 9 5" xfId="220"/>
    <cellStyle name="Normal 2 9 5 10" xfId="38710"/>
    <cellStyle name="Normal 2 9 5 11" xfId="2361"/>
    <cellStyle name="Normal 2 9 5 2" xfId="1313"/>
    <cellStyle name="Normal 2 9 5 2 2" xfId="5410"/>
    <cellStyle name="Normal 2 9 5 2 2 2" xfId="11469"/>
    <cellStyle name="Normal 2 9 5 2 2 2 2" xfId="23589"/>
    <cellStyle name="Normal 2 9 5 2 2 2 3" xfId="35678"/>
    <cellStyle name="Normal 2 9 5 2 2 2 4" xfId="52036"/>
    <cellStyle name="Normal 2 9 5 2 2 3" xfId="17529"/>
    <cellStyle name="Normal 2 9 5 2 2 4" xfId="29619"/>
    <cellStyle name="Normal 2 9 5 2 2 5" xfId="43759"/>
    <cellStyle name="Normal 2 9 5 2 3" xfId="7435"/>
    <cellStyle name="Normal 2 9 5 2 3 2" xfId="13494"/>
    <cellStyle name="Normal 2 9 5 2 3 2 2" xfId="25614"/>
    <cellStyle name="Normal 2 9 5 2 3 2 3" xfId="37703"/>
    <cellStyle name="Normal 2 9 5 2 3 2 4" xfId="54061"/>
    <cellStyle name="Normal 2 9 5 2 3 3" xfId="19554"/>
    <cellStyle name="Normal 2 9 5 2 3 4" xfId="31644"/>
    <cellStyle name="Normal 2 9 5 2 3 5" xfId="45784"/>
    <cellStyle name="Normal 2 9 5 2 4" xfId="9439"/>
    <cellStyle name="Normal 2 9 5 2 4 2" xfId="21559"/>
    <cellStyle name="Normal 2 9 5 2 4 2 2" xfId="50002"/>
    <cellStyle name="Normal 2 9 5 2 4 3" xfId="33648"/>
    <cellStyle name="Normal 2 9 5 2 4 4" xfId="41725"/>
    <cellStyle name="Normal 2 9 5 2 5" xfId="15499"/>
    <cellStyle name="Normal 2 9 5 2 5 2" xfId="47953"/>
    <cellStyle name="Normal 2 9 5 2 6" xfId="27614"/>
    <cellStyle name="Normal 2 9 5 2 7" xfId="39704"/>
    <cellStyle name="Normal 2 9 5 2 8" xfId="3375"/>
    <cellStyle name="Normal 2 9 5 3" xfId="804"/>
    <cellStyle name="Normal 2 9 5 3 2" xfId="4914"/>
    <cellStyle name="Normal 2 9 5 3 2 2" xfId="10973"/>
    <cellStyle name="Normal 2 9 5 3 2 2 2" xfId="23093"/>
    <cellStyle name="Normal 2 9 5 3 2 2 3" xfId="35182"/>
    <cellStyle name="Normal 2 9 5 3 2 2 4" xfId="51540"/>
    <cellStyle name="Normal 2 9 5 3 2 3" xfId="17033"/>
    <cellStyle name="Normal 2 9 5 3 2 4" xfId="29123"/>
    <cellStyle name="Normal 2 9 5 3 2 5" xfId="43263"/>
    <cellStyle name="Normal 2 9 5 3 3" xfId="6939"/>
    <cellStyle name="Normal 2 9 5 3 3 2" xfId="12998"/>
    <cellStyle name="Normal 2 9 5 3 3 2 2" xfId="25118"/>
    <cellStyle name="Normal 2 9 5 3 3 2 3" xfId="37207"/>
    <cellStyle name="Normal 2 9 5 3 3 2 4" xfId="53565"/>
    <cellStyle name="Normal 2 9 5 3 3 3" xfId="19058"/>
    <cellStyle name="Normal 2 9 5 3 3 4" xfId="31148"/>
    <cellStyle name="Normal 2 9 5 3 3 5" xfId="45288"/>
    <cellStyle name="Normal 2 9 5 3 4" xfId="8943"/>
    <cellStyle name="Normal 2 9 5 3 4 2" xfId="21063"/>
    <cellStyle name="Normal 2 9 5 3 4 2 2" xfId="49497"/>
    <cellStyle name="Normal 2 9 5 3 4 3" xfId="33152"/>
    <cellStyle name="Normal 2 9 5 3 4 4" xfId="41220"/>
    <cellStyle name="Normal 2 9 5 3 5" xfId="15003"/>
    <cellStyle name="Normal 2 9 5 3 5 2" xfId="47449"/>
    <cellStyle name="Normal 2 9 5 3 6" xfId="27118"/>
    <cellStyle name="Normal 2 9 5 3 7" xfId="39208"/>
    <cellStyle name="Normal 2 9 5 3 8" xfId="2869"/>
    <cellStyle name="Normal 2 9 5 4" xfId="1856"/>
    <cellStyle name="Normal 2 9 5 4 2" xfId="5947"/>
    <cellStyle name="Normal 2 9 5 4 2 2" xfId="12006"/>
    <cellStyle name="Normal 2 9 5 4 2 2 2" xfId="24126"/>
    <cellStyle name="Normal 2 9 5 4 2 2 3" xfId="36215"/>
    <cellStyle name="Normal 2 9 5 4 2 2 4" xfId="52573"/>
    <cellStyle name="Normal 2 9 5 4 2 3" xfId="18066"/>
    <cellStyle name="Normal 2 9 5 4 2 4" xfId="30156"/>
    <cellStyle name="Normal 2 9 5 4 2 5" xfId="44296"/>
    <cellStyle name="Normal 2 9 5 4 3" xfId="7947"/>
    <cellStyle name="Normal 2 9 5 4 3 2" xfId="14006"/>
    <cellStyle name="Normal 2 9 5 4 3 2 2" xfId="26126"/>
    <cellStyle name="Normal 2 9 5 4 3 2 3" xfId="38215"/>
    <cellStyle name="Normal 2 9 5 4 3 2 4" xfId="54573"/>
    <cellStyle name="Normal 2 9 5 4 3 3" xfId="20066"/>
    <cellStyle name="Normal 2 9 5 4 3 4" xfId="32156"/>
    <cellStyle name="Normal 2 9 5 4 3 5" xfId="46296"/>
    <cellStyle name="Normal 2 9 5 4 4" xfId="9976"/>
    <cellStyle name="Normal 2 9 5 4 4 2" xfId="22096"/>
    <cellStyle name="Normal 2 9 5 4 4 2 2" xfId="50540"/>
    <cellStyle name="Normal 2 9 5 4 4 3" xfId="34185"/>
    <cellStyle name="Normal 2 9 5 4 4 4" xfId="42263"/>
    <cellStyle name="Normal 2 9 5 4 5" xfId="16036"/>
    <cellStyle name="Normal 2 9 5 4 5 2" xfId="48491"/>
    <cellStyle name="Normal 2 9 5 4 6" xfId="28126"/>
    <cellStyle name="Normal 2 9 5 4 7" xfId="40216"/>
    <cellStyle name="Normal 2 9 5 4 8" xfId="3914"/>
    <cellStyle name="Normal 2 9 5 5" xfId="4410"/>
    <cellStyle name="Normal 2 9 5 5 2" xfId="10470"/>
    <cellStyle name="Normal 2 9 5 5 2 2" xfId="22590"/>
    <cellStyle name="Normal 2 9 5 5 2 3" xfId="34679"/>
    <cellStyle name="Normal 2 9 5 5 2 4" xfId="51036"/>
    <cellStyle name="Normal 2 9 5 5 3" xfId="16530"/>
    <cellStyle name="Normal 2 9 5 5 4" xfId="28620"/>
    <cellStyle name="Normal 2 9 5 5 5" xfId="42759"/>
    <cellStyle name="Normal 2 9 5 6" xfId="6441"/>
    <cellStyle name="Normal 2 9 5 6 2" xfId="12500"/>
    <cellStyle name="Normal 2 9 5 6 2 2" xfId="24620"/>
    <cellStyle name="Normal 2 9 5 6 2 3" xfId="36709"/>
    <cellStyle name="Normal 2 9 5 6 2 4" xfId="53067"/>
    <cellStyle name="Normal 2 9 5 6 3" xfId="18560"/>
    <cellStyle name="Normal 2 9 5 6 4" xfId="30650"/>
    <cellStyle name="Normal 2 9 5 6 5" xfId="44790"/>
    <cellStyle name="Normal 2 9 5 7" xfId="8440"/>
    <cellStyle name="Normal 2 9 5 7 2" xfId="20560"/>
    <cellStyle name="Normal 2 9 5 7 2 2" xfId="48988"/>
    <cellStyle name="Normal 2 9 5 7 3" xfId="32649"/>
    <cellStyle name="Normal 2 9 5 7 4" xfId="40711"/>
    <cellStyle name="Normal 2 9 5 8" xfId="14500"/>
    <cellStyle name="Normal 2 9 5 8 2" xfId="46942"/>
    <cellStyle name="Normal 2 9 5 9" xfId="26620"/>
    <cellStyle name="Normal 2 9 6" xfId="224"/>
    <cellStyle name="Normal 2 9 6 10" xfId="38713"/>
    <cellStyle name="Normal 2 9 6 11" xfId="2364"/>
    <cellStyle name="Normal 2 9 6 2" xfId="1316"/>
    <cellStyle name="Normal 2 9 6 2 2" xfId="5413"/>
    <cellStyle name="Normal 2 9 6 2 2 2" xfId="11472"/>
    <cellStyle name="Normal 2 9 6 2 2 2 2" xfId="23592"/>
    <cellStyle name="Normal 2 9 6 2 2 2 3" xfId="35681"/>
    <cellStyle name="Normal 2 9 6 2 2 2 4" xfId="52039"/>
    <cellStyle name="Normal 2 9 6 2 2 3" xfId="17532"/>
    <cellStyle name="Normal 2 9 6 2 2 4" xfId="29622"/>
    <cellStyle name="Normal 2 9 6 2 2 5" xfId="43762"/>
    <cellStyle name="Normal 2 9 6 2 3" xfId="7438"/>
    <cellStyle name="Normal 2 9 6 2 3 2" xfId="13497"/>
    <cellStyle name="Normal 2 9 6 2 3 2 2" xfId="25617"/>
    <cellStyle name="Normal 2 9 6 2 3 2 3" xfId="37706"/>
    <cellStyle name="Normal 2 9 6 2 3 2 4" xfId="54064"/>
    <cellStyle name="Normal 2 9 6 2 3 3" xfId="19557"/>
    <cellStyle name="Normal 2 9 6 2 3 4" xfId="31647"/>
    <cellStyle name="Normal 2 9 6 2 3 5" xfId="45787"/>
    <cellStyle name="Normal 2 9 6 2 4" xfId="9442"/>
    <cellStyle name="Normal 2 9 6 2 4 2" xfId="21562"/>
    <cellStyle name="Normal 2 9 6 2 4 2 2" xfId="50005"/>
    <cellStyle name="Normal 2 9 6 2 4 3" xfId="33651"/>
    <cellStyle name="Normal 2 9 6 2 4 4" xfId="41728"/>
    <cellStyle name="Normal 2 9 6 2 5" xfId="15502"/>
    <cellStyle name="Normal 2 9 6 2 5 2" xfId="47956"/>
    <cellStyle name="Normal 2 9 6 2 6" xfId="27617"/>
    <cellStyle name="Normal 2 9 6 2 7" xfId="39707"/>
    <cellStyle name="Normal 2 9 6 2 8" xfId="3378"/>
    <cellStyle name="Normal 2 9 6 3" xfId="807"/>
    <cellStyle name="Normal 2 9 6 3 2" xfId="4917"/>
    <cellStyle name="Normal 2 9 6 3 2 2" xfId="10976"/>
    <cellStyle name="Normal 2 9 6 3 2 2 2" xfId="23096"/>
    <cellStyle name="Normal 2 9 6 3 2 2 3" xfId="35185"/>
    <cellStyle name="Normal 2 9 6 3 2 2 4" xfId="51543"/>
    <cellStyle name="Normal 2 9 6 3 2 3" xfId="17036"/>
    <cellStyle name="Normal 2 9 6 3 2 4" xfId="29126"/>
    <cellStyle name="Normal 2 9 6 3 2 5" xfId="43266"/>
    <cellStyle name="Normal 2 9 6 3 3" xfId="6942"/>
    <cellStyle name="Normal 2 9 6 3 3 2" xfId="13001"/>
    <cellStyle name="Normal 2 9 6 3 3 2 2" xfId="25121"/>
    <cellStyle name="Normal 2 9 6 3 3 2 3" xfId="37210"/>
    <cellStyle name="Normal 2 9 6 3 3 2 4" xfId="53568"/>
    <cellStyle name="Normal 2 9 6 3 3 3" xfId="19061"/>
    <cellStyle name="Normal 2 9 6 3 3 4" xfId="31151"/>
    <cellStyle name="Normal 2 9 6 3 3 5" xfId="45291"/>
    <cellStyle name="Normal 2 9 6 3 4" xfId="8946"/>
    <cellStyle name="Normal 2 9 6 3 4 2" xfId="21066"/>
    <cellStyle name="Normal 2 9 6 3 4 2 2" xfId="49500"/>
    <cellStyle name="Normal 2 9 6 3 4 3" xfId="33155"/>
    <cellStyle name="Normal 2 9 6 3 4 4" xfId="41223"/>
    <cellStyle name="Normal 2 9 6 3 5" xfId="15006"/>
    <cellStyle name="Normal 2 9 6 3 5 2" xfId="47452"/>
    <cellStyle name="Normal 2 9 6 3 6" xfId="27121"/>
    <cellStyle name="Normal 2 9 6 3 7" xfId="39211"/>
    <cellStyle name="Normal 2 9 6 3 8" xfId="2872"/>
    <cellStyle name="Normal 2 9 6 4" xfId="1859"/>
    <cellStyle name="Normal 2 9 6 4 2" xfId="5950"/>
    <cellStyle name="Normal 2 9 6 4 2 2" xfId="12009"/>
    <cellStyle name="Normal 2 9 6 4 2 2 2" xfId="24129"/>
    <cellStyle name="Normal 2 9 6 4 2 2 3" xfId="36218"/>
    <cellStyle name="Normal 2 9 6 4 2 2 4" xfId="52576"/>
    <cellStyle name="Normal 2 9 6 4 2 3" xfId="18069"/>
    <cellStyle name="Normal 2 9 6 4 2 4" xfId="30159"/>
    <cellStyle name="Normal 2 9 6 4 2 5" xfId="44299"/>
    <cellStyle name="Normal 2 9 6 4 3" xfId="7950"/>
    <cellStyle name="Normal 2 9 6 4 3 2" xfId="14009"/>
    <cellStyle name="Normal 2 9 6 4 3 2 2" xfId="26129"/>
    <cellStyle name="Normal 2 9 6 4 3 2 3" xfId="38218"/>
    <cellStyle name="Normal 2 9 6 4 3 2 4" xfId="54576"/>
    <cellStyle name="Normal 2 9 6 4 3 3" xfId="20069"/>
    <cellStyle name="Normal 2 9 6 4 3 4" xfId="32159"/>
    <cellStyle name="Normal 2 9 6 4 3 5" xfId="46299"/>
    <cellStyle name="Normal 2 9 6 4 4" xfId="9979"/>
    <cellStyle name="Normal 2 9 6 4 4 2" xfId="22099"/>
    <cellStyle name="Normal 2 9 6 4 4 2 2" xfId="50543"/>
    <cellStyle name="Normal 2 9 6 4 4 3" xfId="34188"/>
    <cellStyle name="Normal 2 9 6 4 4 4" xfId="42266"/>
    <cellStyle name="Normal 2 9 6 4 5" xfId="16039"/>
    <cellStyle name="Normal 2 9 6 4 5 2" xfId="48494"/>
    <cellStyle name="Normal 2 9 6 4 6" xfId="28129"/>
    <cellStyle name="Normal 2 9 6 4 7" xfId="40219"/>
    <cellStyle name="Normal 2 9 6 4 8" xfId="3917"/>
    <cellStyle name="Normal 2 9 6 5" xfId="4413"/>
    <cellStyle name="Normal 2 9 6 5 2" xfId="10473"/>
    <cellStyle name="Normal 2 9 6 5 2 2" xfId="22593"/>
    <cellStyle name="Normal 2 9 6 5 2 3" xfId="34682"/>
    <cellStyle name="Normal 2 9 6 5 2 4" xfId="51039"/>
    <cellStyle name="Normal 2 9 6 5 3" xfId="16533"/>
    <cellStyle name="Normal 2 9 6 5 4" xfId="28623"/>
    <cellStyle name="Normal 2 9 6 5 5" xfId="42762"/>
    <cellStyle name="Normal 2 9 6 6" xfId="6444"/>
    <cellStyle name="Normal 2 9 6 6 2" xfId="12503"/>
    <cellStyle name="Normal 2 9 6 6 2 2" xfId="24623"/>
    <cellStyle name="Normal 2 9 6 6 2 3" xfId="36712"/>
    <cellStyle name="Normal 2 9 6 6 2 4" xfId="53070"/>
    <cellStyle name="Normal 2 9 6 6 3" xfId="18563"/>
    <cellStyle name="Normal 2 9 6 6 4" xfId="30653"/>
    <cellStyle name="Normal 2 9 6 6 5" xfId="44793"/>
    <cellStyle name="Normal 2 9 6 7" xfId="8443"/>
    <cellStyle name="Normal 2 9 6 7 2" xfId="20563"/>
    <cellStyle name="Normal 2 9 6 7 2 2" xfId="48991"/>
    <cellStyle name="Normal 2 9 6 7 3" xfId="32652"/>
    <cellStyle name="Normal 2 9 6 7 4" xfId="40714"/>
    <cellStyle name="Normal 2 9 6 8" xfId="14503"/>
    <cellStyle name="Normal 2 9 6 8 2" xfId="46945"/>
    <cellStyle name="Normal 2 9 6 9" xfId="26623"/>
    <cellStyle name="Normal 2 9 7" xfId="228"/>
    <cellStyle name="Normal 2 9 7 10" xfId="38716"/>
    <cellStyle name="Normal 2 9 7 11" xfId="2367"/>
    <cellStyle name="Normal 2 9 7 2" xfId="1319"/>
    <cellStyle name="Normal 2 9 7 2 2" xfId="5416"/>
    <cellStyle name="Normal 2 9 7 2 2 2" xfId="11475"/>
    <cellStyle name="Normal 2 9 7 2 2 2 2" xfId="23595"/>
    <cellStyle name="Normal 2 9 7 2 2 2 3" xfId="35684"/>
    <cellStyle name="Normal 2 9 7 2 2 2 4" xfId="52042"/>
    <cellStyle name="Normal 2 9 7 2 2 3" xfId="17535"/>
    <cellStyle name="Normal 2 9 7 2 2 4" xfId="29625"/>
    <cellStyle name="Normal 2 9 7 2 2 5" xfId="43765"/>
    <cellStyle name="Normal 2 9 7 2 3" xfId="7441"/>
    <cellStyle name="Normal 2 9 7 2 3 2" xfId="13500"/>
    <cellStyle name="Normal 2 9 7 2 3 2 2" xfId="25620"/>
    <cellStyle name="Normal 2 9 7 2 3 2 3" xfId="37709"/>
    <cellStyle name="Normal 2 9 7 2 3 2 4" xfId="54067"/>
    <cellStyle name="Normal 2 9 7 2 3 3" xfId="19560"/>
    <cellStyle name="Normal 2 9 7 2 3 4" xfId="31650"/>
    <cellStyle name="Normal 2 9 7 2 3 5" xfId="45790"/>
    <cellStyle name="Normal 2 9 7 2 4" xfId="9445"/>
    <cellStyle name="Normal 2 9 7 2 4 2" xfId="21565"/>
    <cellStyle name="Normal 2 9 7 2 4 2 2" xfId="50008"/>
    <cellStyle name="Normal 2 9 7 2 4 3" xfId="33654"/>
    <cellStyle name="Normal 2 9 7 2 4 4" xfId="41731"/>
    <cellStyle name="Normal 2 9 7 2 5" xfId="15505"/>
    <cellStyle name="Normal 2 9 7 2 5 2" xfId="47959"/>
    <cellStyle name="Normal 2 9 7 2 6" xfId="27620"/>
    <cellStyle name="Normal 2 9 7 2 7" xfId="39710"/>
    <cellStyle name="Normal 2 9 7 2 8" xfId="3381"/>
    <cellStyle name="Normal 2 9 7 3" xfId="810"/>
    <cellStyle name="Normal 2 9 7 3 2" xfId="4920"/>
    <cellStyle name="Normal 2 9 7 3 2 2" xfId="10979"/>
    <cellStyle name="Normal 2 9 7 3 2 2 2" xfId="23099"/>
    <cellStyle name="Normal 2 9 7 3 2 2 3" xfId="35188"/>
    <cellStyle name="Normal 2 9 7 3 2 2 4" xfId="51546"/>
    <cellStyle name="Normal 2 9 7 3 2 3" xfId="17039"/>
    <cellStyle name="Normal 2 9 7 3 2 4" xfId="29129"/>
    <cellStyle name="Normal 2 9 7 3 2 5" xfId="43269"/>
    <cellStyle name="Normal 2 9 7 3 3" xfId="6945"/>
    <cellStyle name="Normal 2 9 7 3 3 2" xfId="13004"/>
    <cellStyle name="Normal 2 9 7 3 3 2 2" xfId="25124"/>
    <cellStyle name="Normal 2 9 7 3 3 2 3" xfId="37213"/>
    <cellStyle name="Normal 2 9 7 3 3 2 4" xfId="53571"/>
    <cellStyle name="Normal 2 9 7 3 3 3" xfId="19064"/>
    <cellStyle name="Normal 2 9 7 3 3 4" xfId="31154"/>
    <cellStyle name="Normal 2 9 7 3 3 5" xfId="45294"/>
    <cellStyle name="Normal 2 9 7 3 4" xfId="8949"/>
    <cellStyle name="Normal 2 9 7 3 4 2" xfId="21069"/>
    <cellStyle name="Normal 2 9 7 3 4 2 2" xfId="49503"/>
    <cellStyle name="Normal 2 9 7 3 4 3" xfId="33158"/>
    <cellStyle name="Normal 2 9 7 3 4 4" xfId="41226"/>
    <cellStyle name="Normal 2 9 7 3 5" xfId="15009"/>
    <cellStyle name="Normal 2 9 7 3 5 2" xfId="47455"/>
    <cellStyle name="Normal 2 9 7 3 6" xfId="27124"/>
    <cellStyle name="Normal 2 9 7 3 7" xfId="39214"/>
    <cellStyle name="Normal 2 9 7 3 8" xfId="2875"/>
    <cellStyle name="Normal 2 9 7 4" xfId="1862"/>
    <cellStyle name="Normal 2 9 7 4 2" xfId="5953"/>
    <cellStyle name="Normal 2 9 7 4 2 2" xfId="12012"/>
    <cellStyle name="Normal 2 9 7 4 2 2 2" xfId="24132"/>
    <cellStyle name="Normal 2 9 7 4 2 2 3" xfId="36221"/>
    <cellStyle name="Normal 2 9 7 4 2 2 4" xfId="52579"/>
    <cellStyle name="Normal 2 9 7 4 2 3" xfId="18072"/>
    <cellStyle name="Normal 2 9 7 4 2 4" xfId="30162"/>
    <cellStyle name="Normal 2 9 7 4 2 5" xfId="44302"/>
    <cellStyle name="Normal 2 9 7 4 3" xfId="7953"/>
    <cellStyle name="Normal 2 9 7 4 3 2" xfId="14012"/>
    <cellStyle name="Normal 2 9 7 4 3 2 2" xfId="26132"/>
    <cellStyle name="Normal 2 9 7 4 3 2 3" xfId="38221"/>
    <cellStyle name="Normal 2 9 7 4 3 2 4" xfId="54579"/>
    <cellStyle name="Normal 2 9 7 4 3 3" xfId="20072"/>
    <cellStyle name="Normal 2 9 7 4 3 4" xfId="32162"/>
    <cellStyle name="Normal 2 9 7 4 3 5" xfId="46302"/>
    <cellStyle name="Normal 2 9 7 4 4" xfId="9982"/>
    <cellStyle name="Normal 2 9 7 4 4 2" xfId="22102"/>
    <cellStyle name="Normal 2 9 7 4 4 2 2" xfId="50546"/>
    <cellStyle name="Normal 2 9 7 4 4 3" xfId="34191"/>
    <cellStyle name="Normal 2 9 7 4 4 4" xfId="42269"/>
    <cellStyle name="Normal 2 9 7 4 5" xfId="16042"/>
    <cellStyle name="Normal 2 9 7 4 5 2" xfId="48497"/>
    <cellStyle name="Normal 2 9 7 4 6" xfId="28132"/>
    <cellStyle name="Normal 2 9 7 4 7" xfId="40222"/>
    <cellStyle name="Normal 2 9 7 4 8" xfId="3920"/>
    <cellStyle name="Normal 2 9 7 5" xfId="4416"/>
    <cellStyle name="Normal 2 9 7 5 2" xfId="10476"/>
    <cellStyle name="Normal 2 9 7 5 2 2" xfId="22596"/>
    <cellStyle name="Normal 2 9 7 5 2 3" xfId="34685"/>
    <cellStyle name="Normal 2 9 7 5 2 4" xfId="51042"/>
    <cellStyle name="Normal 2 9 7 5 3" xfId="16536"/>
    <cellStyle name="Normal 2 9 7 5 4" xfId="28626"/>
    <cellStyle name="Normal 2 9 7 5 5" xfId="42765"/>
    <cellStyle name="Normal 2 9 7 6" xfId="6447"/>
    <cellStyle name="Normal 2 9 7 6 2" xfId="12506"/>
    <cellStyle name="Normal 2 9 7 6 2 2" xfId="24626"/>
    <cellStyle name="Normal 2 9 7 6 2 3" xfId="36715"/>
    <cellStyle name="Normal 2 9 7 6 2 4" xfId="53073"/>
    <cellStyle name="Normal 2 9 7 6 3" xfId="18566"/>
    <cellStyle name="Normal 2 9 7 6 4" xfId="30656"/>
    <cellStyle name="Normal 2 9 7 6 5" xfId="44796"/>
    <cellStyle name="Normal 2 9 7 7" xfId="8446"/>
    <cellStyle name="Normal 2 9 7 7 2" xfId="20566"/>
    <cellStyle name="Normal 2 9 7 7 2 2" xfId="48994"/>
    <cellStyle name="Normal 2 9 7 7 3" xfId="32655"/>
    <cellStyle name="Normal 2 9 7 7 4" xfId="40717"/>
    <cellStyle name="Normal 2 9 7 8" xfId="14506"/>
    <cellStyle name="Normal 2 9 7 8 2" xfId="46948"/>
    <cellStyle name="Normal 2 9 7 9" xfId="26626"/>
    <cellStyle name="Normal 2 9 8" xfId="231"/>
    <cellStyle name="Normal 2 9 8 10" xfId="38718"/>
    <cellStyle name="Normal 2 9 8 11" xfId="2369"/>
    <cellStyle name="Normal 2 9 8 2" xfId="1321"/>
    <cellStyle name="Normal 2 9 8 2 2" xfId="5418"/>
    <cellStyle name="Normal 2 9 8 2 2 2" xfId="11477"/>
    <cellStyle name="Normal 2 9 8 2 2 2 2" xfId="23597"/>
    <cellStyle name="Normal 2 9 8 2 2 2 3" xfId="35686"/>
    <cellStyle name="Normal 2 9 8 2 2 2 4" xfId="52044"/>
    <cellStyle name="Normal 2 9 8 2 2 3" xfId="17537"/>
    <cellStyle name="Normal 2 9 8 2 2 4" xfId="29627"/>
    <cellStyle name="Normal 2 9 8 2 2 5" xfId="43767"/>
    <cellStyle name="Normal 2 9 8 2 3" xfId="7443"/>
    <cellStyle name="Normal 2 9 8 2 3 2" xfId="13502"/>
    <cellStyle name="Normal 2 9 8 2 3 2 2" xfId="25622"/>
    <cellStyle name="Normal 2 9 8 2 3 2 3" xfId="37711"/>
    <cellStyle name="Normal 2 9 8 2 3 2 4" xfId="54069"/>
    <cellStyle name="Normal 2 9 8 2 3 3" xfId="19562"/>
    <cellStyle name="Normal 2 9 8 2 3 4" xfId="31652"/>
    <cellStyle name="Normal 2 9 8 2 3 5" xfId="45792"/>
    <cellStyle name="Normal 2 9 8 2 4" xfId="9447"/>
    <cellStyle name="Normal 2 9 8 2 4 2" xfId="21567"/>
    <cellStyle name="Normal 2 9 8 2 4 2 2" xfId="50010"/>
    <cellStyle name="Normal 2 9 8 2 4 3" xfId="33656"/>
    <cellStyle name="Normal 2 9 8 2 4 4" xfId="41733"/>
    <cellStyle name="Normal 2 9 8 2 5" xfId="15507"/>
    <cellStyle name="Normal 2 9 8 2 5 2" xfId="47961"/>
    <cellStyle name="Normal 2 9 8 2 6" xfId="27622"/>
    <cellStyle name="Normal 2 9 8 2 7" xfId="39712"/>
    <cellStyle name="Normal 2 9 8 2 8" xfId="3383"/>
    <cellStyle name="Normal 2 9 8 3" xfId="812"/>
    <cellStyle name="Normal 2 9 8 3 2" xfId="4922"/>
    <cellStyle name="Normal 2 9 8 3 2 2" xfId="10981"/>
    <cellStyle name="Normal 2 9 8 3 2 2 2" xfId="23101"/>
    <cellStyle name="Normal 2 9 8 3 2 2 3" xfId="35190"/>
    <cellStyle name="Normal 2 9 8 3 2 2 4" xfId="51548"/>
    <cellStyle name="Normal 2 9 8 3 2 3" xfId="17041"/>
    <cellStyle name="Normal 2 9 8 3 2 4" xfId="29131"/>
    <cellStyle name="Normal 2 9 8 3 2 5" xfId="43271"/>
    <cellStyle name="Normal 2 9 8 3 3" xfId="6947"/>
    <cellStyle name="Normal 2 9 8 3 3 2" xfId="13006"/>
    <cellStyle name="Normal 2 9 8 3 3 2 2" xfId="25126"/>
    <cellStyle name="Normal 2 9 8 3 3 2 3" xfId="37215"/>
    <cellStyle name="Normal 2 9 8 3 3 2 4" xfId="53573"/>
    <cellStyle name="Normal 2 9 8 3 3 3" xfId="19066"/>
    <cellStyle name="Normal 2 9 8 3 3 4" xfId="31156"/>
    <cellStyle name="Normal 2 9 8 3 3 5" xfId="45296"/>
    <cellStyle name="Normal 2 9 8 3 4" xfId="8951"/>
    <cellStyle name="Normal 2 9 8 3 4 2" xfId="21071"/>
    <cellStyle name="Normal 2 9 8 3 4 2 2" xfId="49505"/>
    <cellStyle name="Normal 2 9 8 3 4 3" xfId="33160"/>
    <cellStyle name="Normal 2 9 8 3 4 4" xfId="41228"/>
    <cellStyle name="Normal 2 9 8 3 5" xfId="15011"/>
    <cellStyle name="Normal 2 9 8 3 5 2" xfId="47457"/>
    <cellStyle name="Normal 2 9 8 3 6" xfId="27126"/>
    <cellStyle name="Normal 2 9 8 3 7" xfId="39216"/>
    <cellStyle name="Normal 2 9 8 3 8" xfId="2877"/>
    <cellStyle name="Normal 2 9 8 4" xfId="1864"/>
    <cellStyle name="Normal 2 9 8 4 2" xfId="5955"/>
    <cellStyle name="Normal 2 9 8 4 2 2" xfId="12014"/>
    <cellStyle name="Normal 2 9 8 4 2 2 2" xfId="24134"/>
    <cellStyle name="Normal 2 9 8 4 2 2 3" xfId="36223"/>
    <cellStyle name="Normal 2 9 8 4 2 2 4" xfId="52581"/>
    <cellStyle name="Normal 2 9 8 4 2 3" xfId="18074"/>
    <cellStyle name="Normal 2 9 8 4 2 4" xfId="30164"/>
    <cellStyle name="Normal 2 9 8 4 2 5" xfId="44304"/>
    <cellStyle name="Normal 2 9 8 4 3" xfId="7955"/>
    <cellStyle name="Normal 2 9 8 4 3 2" xfId="14014"/>
    <cellStyle name="Normal 2 9 8 4 3 2 2" xfId="26134"/>
    <cellStyle name="Normal 2 9 8 4 3 2 3" xfId="38223"/>
    <cellStyle name="Normal 2 9 8 4 3 2 4" xfId="54581"/>
    <cellStyle name="Normal 2 9 8 4 3 3" xfId="20074"/>
    <cellStyle name="Normal 2 9 8 4 3 4" xfId="32164"/>
    <cellStyle name="Normal 2 9 8 4 3 5" xfId="46304"/>
    <cellStyle name="Normal 2 9 8 4 4" xfId="9984"/>
    <cellStyle name="Normal 2 9 8 4 4 2" xfId="22104"/>
    <cellStyle name="Normal 2 9 8 4 4 2 2" xfId="50548"/>
    <cellStyle name="Normal 2 9 8 4 4 3" xfId="34193"/>
    <cellStyle name="Normal 2 9 8 4 4 4" xfId="42271"/>
    <cellStyle name="Normal 2 9 8 4 5" xfId="16044"/>
    <cellStyle name="Normal 2 9 8 4 5 2" xfId="48499"/>
    <cellStyle name="Normal 2 9 8 4 6" xfId="28134"/>
    <cellStyle name="Normal 2 9 8 4 7" xfId="40224"/>
    <cellStyle name="Normal 2 9 8 4 8" xfId="3922"/>
    <cellStyle name="Normal 2 9 8 5" xfId="4418"/>
    <cellStyle name="Normal 2 9 8 5 2" xfId="10478"/>
    <cellStyle name="Normal 2 9 8 5 2 2" xfId="22598"/>
    <cellStyle name="Normal 2 9 8 5 2 3" xfId="34687"/>
    <cellStyle name="Normal 2 9 8 5 2 4" xfId="51044"/>
    <cellStyle name="Normal 2 9 8 5 3" xfId="16538"/>
    <cellStyle name="Normal 2 9 8 5 4" xfId="28628"/>
    <cellStyle name="Normal 2 9 8 5 5" xfId="42767"/>
    <cellStyle name="Normal 2 9 8 6" xfId="6449"/>
    <cellStyle name="Normal 2 9 8 6 2" xfId="12508"/>
    <cellStyle name="Normal 2 9 8 6 2 2" xfId="24628"/>
    <cellStyle name="Normal 2 9 8 6 2 3" xfId="36717"/>
    <cellStyle name="Normal 2 9 8 6 2 4" xfId="53075"/>
    <cellStyle name="Normal 2 9 8 6 3" xfId="18568"/>
    <cellStyle name="Normal 2 9 8 6 4" xfId="30658"/>
    <cellStyle name="Normal 2 9 8 6 5" xfId="44798"/>
    <cellStyle name="Normal 2 9 8 7" xfId="8448"/>
    <cellStyle name="Normal 2 9 8 7 2" xfId="20568"/>
    <cellStyle name="Normal 2 9 8 7 2 2" xfId="48996"/>
    <cellStyle name="Normal 2 9 8 7 3" xfId="32657"/>
    <cellStyle name="Normal 2 9 8 7 4" xfId="40719"/>
    <cellStyle name="Normal 2 9 8 8" xfId="14508"/>
    <cellStyle name="Normal 2 9 8 8 2" xfId="46950"/>
    <cellStyle name="Normal 2 9 8 9" xfId="26628"/>
    <cellStyle name="Normal 2 9 9" xfId="233"/>
    <cellStyle name="Normal 2 9 9 10" xfId="38720"/>
    <cellStyle name="Normal 2 9 9 11" xfId="2371"/>
    <cellStyle name="Normal 2 9 9 2" xfId="1323"/>
    <cellStyle name="Normal 2 9 9 2 2" xfId="5420"/>
    <cellStyle name="Normal 2 9 9 2 2 2" xfId="11479"/>
    <cellStyle name="Normal 2 9 9 2 2 2 2" xfId="23599"/>
    <cellStyle name="Normal 2 9 9 2 2 2 3" xfId="35688"/>
    <cellStyle name="Normal 2 9 9 2 2 2 4" xfId="52046"/>
    <cellStyle name="Normal 2 9 9 2 2 3" xfId="17539"/>
    <cellStyle name="Normal 2 9 9 2 2 4" xfId="29629"/>
    <cellStyle name="Normal 2 9 9 2 2 5" xfId="43769"/>
    <cellStyle name="Normal 2 9 9 2 3" xfId="7445"/>
    <cellStyle name="Normal 2 9 9 2 3 2" xfId="13504"/>
    <cellStyle name="Normal 2 9 9 2 3 2 2" xfId="25624"/>
    <cellStyle name="Normal 2 9 9 2 3 2 3" xfId="37713"/>
    <cellStyle name="Normal 2 9 9 2 3 2 4" xfId="54071"/>
    <cellStyle name="Normal 2 9 9 2 3 3" xfId="19564"/>
    <cellStyle name="Normal 2 9 9 2 3 4" xfId="31654"/>
    <cellStyle name="Normal 2 9 9 2 3 5" xfId="45794"/>
    <cellStyle name="Normal 2 9 9 2 4" xfId="9449"/>
    <cellStyle name="Normal 2 9 9 2 4 2" xfId="21569"/>
    <cellStyle name="Normal 2 9 9 2 4 2 2" xfId="50012"/>
    <cellStyle name="Normal 2 9 9 2 4 3" xfId="33658"/>
    <cellStyle name="Normal 2 9 9 2 4 4" xfId="41735"/>
    <cellStyle name="Normal 2 9 9 2 5" xfId="15509"/>
    <cellStyle name="Normal 2 9 9 2 5 2" xfId="47963"/>
    <cellStyle name="Normal 2 9 9 2 6" xfId="27624"/>
    <cellStyle name="Normal 2 9 9 2 7" xfId="39714"/>
    <cellStyle name="Normal 2 9 9 2 8" xfId="3385"/>
    <cellStyle name="Normal 2 9 9 3" xfId="814"/>
    <cellStyle name="Normal 2 9 9 3 2" xfId="4924"/>
    <cellStyle name="Normal 2 9 9 3 2 2" xfId="10983"/>
    <cellStyle name="Normal 2 9 9 3 2 2 2" xfId="23103"/>
    <cellStyle name="Normal 2 9 9 3 2 2 3" xfId="35192"/>
    <cellStyle name="Normal 2 9 9 3 2 2 4" xfId="51550"/>
    <cellStyle name="Normal 2 9 9 3 2 3" xfId="17043"/>
    <cellStyle name="Normal 2 9 9 3 2 4" xfId="29133"/>
    <cellStyle name="Normal 2 9 9 3 2 5" xfId="43273"/>
    <cellStyle name="Normal 2 9 9 3 3" xfId="6949"/>
    <cellStyle name="Normal 2 9 9 3 3 2" xfId="13008"/>
    <cellStyle name="Normal 2 9 9 3 3 2 2" xfId="25128"/>
    <cellStyle name="Normal 2 9 9 3 3 2 3" xfId="37217"/>
    <cellStyle name="Normal 2 9 9 3 3 2 4" xfId="53575"/>
    <cellStyle name="Normal 2 9 9 3 3 3" xfId="19068"/>
    <cellStyle name="Normal 2 9 9 3 3 4" xfId="31158"/>
    <cellStyle name="Normal 2 9 9 3 3 5" xfId="45298"/>
    <cellStyle name="Normal 2 9 9 3 4" xfId="8953"/>
    <cellStyle name="Normal 2 9 9 3 4 2" xfId="21073"/>
    <cellStyle name="Normal 2 9 9 3 4 2 2" xfId="49507"/>
    <cellStyle name="Normal 2 9 9 3 4 3" xfId="33162"/>
    <cellStyle name="Normal 2 9 9 3 4 4" xfId="41230"/>
    <cellStyle name="Normal 2 9 9 3 5" xfId="15013"/>
    <cellStyle name="Normal 2 9 9 3 5 2" xfId="47459"/>
    <cellStyle name="Normal 2 9 9 3 6" xfId="27128"/>
    <cellStyle name="Normal 2 9 9 3 7" xfId="39218"/>
    <cellStyle name="Normal 2 9 9 3 8" xfId="2879"/>
    <cellStyle name="Normal 2 9 9 4" xfId="1866"/>
    <cellStyle name="Normal 2 9 9 4 2" xfId="5957"/>
    <cellStyle name="Normal 2 9 9 4 2 2" xfId="12016"/>
    <cellStyle name="Normal 2 9 9 4 2 2 2" xfId="24136"/>
    <cellStyle name="Normal 2 9 9 4 2 2 3" xfId="36225"/>
    <cellStyle name="Normal 2 9 9 4 2 2 4" xfId="52583"/>
    <cellStyle name="Normal 2 9 9 4 2 3" xfId="18076"/>
    <cellStyle name="Normal 2 9 9 4 2 4" xfId="30166"/>
    <cellStyle name="Normal 2 9 9 4 2 5" xfId="44306"/>
    <cellStyle name="Normal 2 9 9 4 3" xfId="7957"/>
    <cellStyle name="Normal 2 9 9 4 3 2" xfId="14016"/>
    <cellStyle name="Normal 2 9 9 4 3 2 2" xfId="26136"/>
    <cellStyle name="Normal 2 9 9 4 3 2 3" xfId="38225"/>
    <cellStyle name="Normal 2 9 9 4 3 2 4" xfId="54583"/>
    <cellStyle name="Normal 2 9 9 4 3 3" xfId="20076"/>
    <cellStyle name="Normal 2 9 9 4 3 4" xfId="32166"/>
    <cellStyle name="Normal 2 9 9 4 3 5" xfId="46306"/>
    <cellStyle name="Normal 2 9 9 4 4" xfId="9986"/>
    <cellStyle name="Normal 2 9 9 4 4 2" xfId="22106"/>
    <cellStyle name="Normal 2 9 9 4 4 2 2" xfId="50550"/>
    <cellStyle name="Normal 2 9 9 4 4 3" xfId="34195"/>
    <cellStyle name="Normal 2 9 9 4 4 4" xfId="42273"/>
    <cellStyle name="Normal 2 9 9 4 5" xfId="16046"/>
    <cellStyle name="Normal 2 9 9 4 5 2" xfId="48501"/>
    <cellStyle name="Normal 2 9 9 4 6" xfId="28136"/>
    <cellStyle name="Normal 2 9 9 4 7" xfId="40226"/>
    <cellStyle name="Normal 2 9 9 4 8" xfId="3924"/>
    <cellStyle name="Normal 2 9 9 5" xfId="4420"/>
    <cellStyle name="Normal 2 9 9 5 2" xfId="10480"/>
    <cellStyle name="Normal 2 9 9 5 2 2" xfId="22600"/>
    <cellStyle name="Normal 2 9 9 5 2 3" xfId="34689"/>
    <cellStyle name="Normal 2 9 9 5 2 4" xfId="51046"/>
    <cellStyle name="Normal 2 9 9 5 3" xfId="16540"/>
    <cellStyle name="Normal 2 9 9 5 4" xfId="28630"/>
    <cellStyle name="Normal 2 9 9 5 5" xfId="42769"/>
    <cellStyle name="Normal 2 9 9 6" xfId="6451"/>
    <cellStyle name="Normal 2 9 9 6 2" xfId="12510"/>
    <cellStyle name="Normal 2 9 9 6 2 2" xfId="24630"/>
    <cellStyle name="Normal 2 9 9 6 2 3" xfId="36719"/>
    <cellStyle name="Normal 2 9 9 6 2 4" xfId="53077"/>
    <cellStyle name="Normal 2 9 9 6 3" xfId="18570"/>
    <cellStyle name="Normal 2 9 9 6 4" xfId="30660"/>
    <cellStyle name="Normal 2 9 9 6 5" xfId="44800"/>
    <cellStyle name="Normal 2 9 9 7" xfId="8450"/>
    <cellStyle name="Normal 2 9 9 7 2" xfId="20570"/>
    <cellStyle name="Normal 2 9 9 7 2 2" xfId="48998"/>
    <cellStyle name="Normal 2 9 9 7 3" xfId="32659"/>
    <cellStyle name="Normal 2 9 9 7 4" xfId="40721"/>
    <cellStyle name="Normal 2 9 9 8" xfId="14510"/>
    <cellStyle name="Normal 2 9 9 8 2" xfId="46952"/>
    <cellStyle name="Normal 2 9 9 9" xfId="26630"/>
    <cellStyle name="Normal 20" xfId="491"/>
    <cellStyle name="Normal 20 10" xfId="38933"/>
    <cellStyle name="Normal 20 11" xfId="2588"/>
    <cellStyle name="Normal 20 2" xfId="1541"/>
    <cellStyle name="Normal 20 2 2" xfId="5636"/>
    <cellStyle name="Normal 20 2 2 2" xfId="11695"/>
    <cellStyle name="Normal 20 2 2 2 2" xfId="23815"/>
    <cellStyle name="Normal 20 2 2 2 3" xfId="35904"/>
    <cellStyle name="Normal 20 2 2 2 4" xfId="52262"/>
    <cellStyle name="Normal 20 2 2 3" xfId="17755"/>
    <cellStyle name="Normal 20 2 2 4" xfId="29845"/>
    <cellStyle name="Normal 20 2 2 5" xfId="43985"/>
    <cellStyle name="Normal 20 2 3" xfId="7658"/>
    <cellStyle name="Normal 20 2 3 2" xfId="13717"/>
    <cellStyle name="Normal 20 2 3 2 2" xfId="25837"/>
    <cellStyle name="Normal 20 2 3 2 3" xfId="37926"/>
    <cellStyle name="Normal 20 2 3 2 4" xfId="54284"/>
    <cellStyle name="Normal 20 2 3 3" xfId="19777"/>
    <cellStyle name="Normal 20 2 3 4" xfId="31867"/>
    <cellStyle name="Normal 20 2 3 5" xfId="46007"/>
    <cellStyle name="Normal 20 2 4" xfId="9665"/>
    <cellStyle name="Normal 20 2 4 2" xfId="21785"/>
    <cellStyle name="Normal 20 2 4 2 2" xfId="50228"/>
    <cellStyle name="Normal 20 2 4 3" xfId="33874"/>
    <cellStyle name="Normal 20 2 4 4" xfId="41951"/>
    <cellStyle name="Normal 20 2 5" xfId="15725"/>
    <cellStyle name="Normal 20 2 5 2" xfId="48179"/>
    <cellStyle name="Normal 20 2 6" xfId="27837"/>
    <cellStyle name="Normal 20 2 7" xfId="39927"/>
    <cellStyle name="Normal 20 2 8" xfId="3602"/>
    <cellStyle name="Normal 20 3" xfId="1029"/>
    <cellStyle name="Normal 20 3 2" xfId="5137"/>
    <cellStyle name="Normal 20 3 2 2" xfId="11196"/>
    <cellStyle name="Normal 20 3 2 2 2" xfId="23316"/>
    <cellStyle name="Normal 20 3 2 2 3" xfId="35405"/>
    <cellStyle name="Normal 20 3 2 2 4" xfId="51763"/>
    <cellStyle name="Normal 20 3 2 3" xfId="17256"/>
    <cellStyle name="Normal 20 3 2 4" xfId="29346"/>
    <cellStyle name="Normal 20 3 2 5" xfId="43486"/>
    <cellStyle name="Normal 20 3 3" xfId="7162"/>
    <cellStyle name="Normal 20 3 3 2" xfId="13221"/>
    <cellStyle name="Normal 20 3 3 2 2" xfId="25341"/>
    <cellStyle name="Normal 20 3 3 2 3" xfId="37430"/>
    <cellStyle name="Normal 20 3 3 2 4" xfId="53788"/>
    <cellStyle name="Normal 20 3 3 3" xfId="19281"/>
    <cellStyle name="Normal 20 3 3 4" xfId="31371"/>
    <cellStyle name="Normal 20 3 3 5" xfId="45511"/>
    <cellStyle name="Normal 20 3 4" xfId="9166"/>
    <cellStyle name="Normal 20 3 4 2" xfId="21286"/>
    <cellStyle name="Normal 20 3 4 2 2" xfId="49721"/>
    <cellStyle name="Normal 20 3 4 3" xfId="33375"/>
    <cellStyle name="Normal 20 3 4 4" xfId="41444"/>
    <cellStyle name="Normal 20 3 5" xfId="15226"/>
    <cellStyle name="Normal 20 3 5 2" xfId="47672"/>
    <cellStyle name="Normal 20 3 6" xfId="27341"/>
    <cellStyle name="Normal 20 3 7" xfId="39431"/>
    <cellStyle name="Normal 20 3 8" xfId="3093"/>
    <cellStyle name="Normal 20 4" xfId="2079"/>
    <cellStyle name="Normal 20 4 2" xfId="6170"/>
    <cellStyle name="Normal 20 4 2 2" xfId="12229"/>
    <cellStyle name="Normal 20 4 2 2 2" xfId="24349"/>
    <cellStyle name="Normal 20 4 2 2 3" xfId="36438"/>
    <cellStyle name="Normal 20 4 2 2 4" xfId="52796"/>
    <cellStyle name="Normal 20 4 2 3" xfId="18289"/>
    <cellStyle name="Normal 20 4 2 4" xfId="30379"/>
    <cellStyle name="Normal 20 4 2 5" xfId="44519"/>
    <cellStyle name="Normal 20 4 3" xfId="8170"/>
    <cellStyle name="Normal 20 4 3 2" xfId="14229"/>
    <cellStyle name="Normal 20 4 3 2 2" xfId="26349"/>
    <cellStyle name="Normal 20 4 3 2 3" xfId="38438"/>
    <cellStyle name="Normal 20 4 3 2 4" xfId="54796"/>
    <cellStyle name="Normal 20 4 3 3" xfId="20289"/>
    <cellStyle name="Normal 20 4 3 4" xfId="32379"/>
    <cellStyle name="Normal 20 4 3 5" xfId="46519"/>
    <cellStyle name="Normal 20 4 4" xfId="10199"/>
    <cellStyle name="Normal 20 4 4 2" xfId="22319"/>
    <cellStyle name="Normal 20 4 4 2 2" xfId="50763"/>
    <cellStyle name="Normal 20 4 4 3" xfId="34408"/>
    <cellStyle name="Normal 20 4 4 4" xfId="42486"/>
    <cellStyle name="Normal 20 4 5" xfId="16259"/>
    <cellStyle name="Normal 20 4 5 2" xfId="48714"/>
    <cellStyle name="Normal 20 4 6" xfId="28349"/>
    <cellStyle name="Normal 20 4 7" xfId="40439"/>
    <cellStyle name="Normal 20 4 8" xfId="4137"/>
    <cellStyle name="Normal 20 5" xfId="4636"/>
    <cellStyle name="Normal 20 5 2" xfId="10696"/>
    <cellStyle name="Normal 20 5 2 2" xfId="22816"/>
    <cellStyle name="Normal 20 5 2 3" xfId="34905"/>
    <cellStyle name="Normal 20 5 2 4" xfId="51262"/>
    <cellStyle name="Normal 20 5 3" xfId="16756"/>
    <cellStyle name="Normal 20 5 4" xfId="28846"/>
    <cellStyle name="Normal 20 5 5" xfId="42985"/>
    <cellStyle name="Normal 20 6" xfId="6664"/>
    <cellStyle name="Normal 20 6 2" xfId="12723"/>
    <cellStyle name="Normal 20 6 2 2" xfId="24843"/>
    <cellStyle name="Normal 20 6 2 3" xfId="36932"/>
    <cellStyle name="Normal 20 6 2 4" xfId="53290"/>
    <cellStyle name="Normal 20 6 3" xfId="18783"/>
    <cellStyle name="Normal 20 6 4" xfId="30873"/>
    <cellStyle name="Normal 20 6 5" xfId="45013"/>
    <cellStyle name="Normal 20 7" xfId="8666"/>
    <cellStyle name="Normal 20 7 2" xfId="20786"/>
    <cellStyle name="Normal 20 7 2 2" xfId="49215"/>
    <cellStyle name="Normal 20 7 3" xfId="32875"/>
    <cellStyle name="Normal 20 7 4" xfId="40938"/>
    <cellStyle name="Normal 20 8" xfId="14726"/>
    <cellStyle name="Normal 20 8 2" xfId="47168"/>
    <cellStyle name="Normal 20 9" xfId="26843"/>
    <cellStyle name="Normal 21" xfId="409"/>
    <cellStyle name="Normal 21 10" xfId="38880"/>
    <cellStyle name="Normal 21 11" xfId="2532"/>
    <cellStyle name="Normal 21 2" xfId="1484"/>
    <cellStyle name="Normal 21 2 2" xfId="5581"/>
    <cellStyle name="Normal 21 2 2 2" xfId="11640"/>
    <cellStyle name="Normal 21 2 2 2 2" xfId="23760"/>
    <cellStyle name="Normal 21 2 2 2 3" xfId="35849"/>
    <cellStyle name="Normal 21 2 2 2 4" xfId="52207"/>
    <cellStyle name="Normal 21 2 2 3" xfId="17700"/>
    <cellStyle name="Normal 21 2 2 4" xfId="29790"/>
    <cellStyle name="Normal 21 2 2 5" xfId="43930"/>
    <cellStyle name="Normal 21 2 3" xfId="7605"/>
    <cellStyle name="Normal 21 2 3 2" xfId="13664"/>
    <cellStyle name="Normal 21 2 3 2 2" xfId="25784"/>
    <cellStyle name="Normal 21 2 3 2 3" xfId="37873"/>
    <cellStyle name="Normal 21 2 3 2 4" xfId="54231"/>
    <cellStyle name="Normal 21 2 3 3" xfId="19724"/>
    <cellStyle name="Normal 21 2 3 4" xfId="31814"/>
    <cellStyle name="Normal 21 2 3 5" xfId="45954"/>
    <cellStyle name="Normal 21 2 4" xfId="9610"/>
    <cellStyle name="Normal 21 2 4 2" xfId="21730"/>
    <cellStyle name="Normal 21 2 4 2 2" xfId="50173"/>
    <cellStyle name="Normal 21 2 4 3" xfId="33819"/>
    <cellStyle name="Normal 21 2 4 4" xfId="41896"/>
    <cellStyle name="Normal 21 2 5" xfId="15670"/>
    <cellStyle name="Normal 21 2 5 2" xfId="48124"/>
    <cellStyle name="Normal 21 2 6" xfId="27784"/>
    <cellStyle name="Normal 21 2 7" xfId="39874"/>
    <cellStyle name="Normal 21 2 8" xfId="3546"/>
    <cellStyle name="Normal 21 3" xfId="974"/>
    <cellStyle name="Normal 21 3 2" xfId="5084"/>
    <cellStyle name="Normal 21 3 2 2" xfId="11143"/>
    <cellStyle name="Normal 21 3 2 2 2" xfId="23263"/>
    <cellStyle name="Normal 21 3 2 2 3" xfId="35352"/>
    <cellStyle name="Normal 21 3 2 2 4" xfId="51710"/>
    <cellStyle name="Normal 21 3 2 3" xfId="17203"/>
    <cellStyle name="Normal 21 3 2 4" xfId="29293"/>
    <cellStyle name="Normal 21 3 2 5" xfId="43433"/>
    <cellStyle name="Normal 21 3 3" xfId="7109"/>
    <cellStyle name="Normal 21 3 3 2" xfId="13168"/>
    <cellStyle name="Normal 21 3 3 2 2" xfId="25288"/>
    <cellStyle name="Normal 21 3 3 2 3" xfId="37377"/>
    <cellStyle name="Normal 21 3 3 2 4" xfId="53735"/>
    <cellStyle name="Normal 21 3 3 3" xfId="19228"/>
    <cellStyle name="Normal 21 3 3 4" xfId="31318"/>
    <cellStyle name="Normal 21 3 3 5" xfId="45458"/>
    <cellStyle name="Normal 21 3 4" xfId="9113"/>
    <cellStyle name="Normal 21 3 4 2" xfId="21233"/>
    <cellStyle name="Normal 21 3 4 2 2" xfId="49667"/>
    <cellStyle name="Normal 21 3 4 3" xfId="33322"/>
    <cellStyle name="Normal 21 3 4 4" xfId="41390"/>
    <cellStyle name="Normal 21 3 5" xfId="15173"/>
    <cellStyle name="Normal 21 3 5 2" xfId="47619"/>
    <cellStyle name="Normal 21 3 6" xfId="27288"/>
    <cellStyle name="Normal 21 3 7" xfId="39378"/>
    <cellStyle name="Normal 21 3 8" xfId="3039"/>
    <cellStyle name="Normal 21 4" xfId="2026"/>
    <cellStyle name="Normal 21 4 2" xfId="6117"/>
    <cellStyle name="Normal 21 4 2 2" xfId="12176"/>
    <cellStyle name="Normal 21 4 2 2 2" xfId="24296"/>
    <cellStyle name="Normal 21 4 2 2 3" xfId="36385"/>
    <cellStyle name="Normal 21 4 2 2 4" xfId="52743"/>
    <cellStyle name="Normal 21 4 2 3" xfId="18236"/>
    <cellStyle name="Normal 21 4 2 4" xfId="30326"/>
    <cellStyle name="Normal 21 4 2 5" xfId="44466"/>
    <cellStyle name="Normal 21 4 3" xfId="8117"/>
    <cellStyle name="Normal 21 4 3 2" xfId="14176"/>
    <cellStyle name="Normal 21 4 3 2 2" xfId="26296"/>
    <cellStyle name="Normal 21 4 3 2 3" xfId="38385"/>
    <cellStyle name="Normal 21 4 3 2 4" xfId="54743"/>
    <cellStyle name="Normal 21 4 3 3" xfId="20236"/>
    <cellStyle name="Normal 21 4 3 4" xfId="32326"/>
    <cellStyle name="Normal 21 4 3 5" xfId="46466"/>
    <cellStyle name="Normal 21 4 4" xfId="10146"/>
    <cellStyle name="Normal 21 4 4 2" xfId="22266"/>
    <cellStyle name="Normal 21 4 4 2 2" xfId="50710"/>
    <cellStyle name="Normal 21 4 4 3" xfId="34355"/>
    <cellStyle name="Normal 21 4 4 4" xfId="42433"/>
    <cellStyle name="Normal 21 4 5" xfId="16206"/>
    <cellStyle name="Normal 21 4 5 2" xfId="48661"/>
    <cellStyle name="Normal 21 4 6" xfId="28296"/>
    <cellStyle name="Normal 21 4 7" xfId="40386"/>
    <cellStyle name="Normal 21 4 8" xfId="4084"/>
    <cellStyle name="Normal 21 5" xfId="4581"/>
    <cellStyle name="Normal 21 5 2" xfId="10641"/>
    <cellStyle name="Normal 21 5 2 2" xfId="22761"/>
    <cellStyle name="Normal 21 5 2 3" xfId="34850"/>
    <cellStyle name="Normal 21 5 2 4" xfId="51207"/>
    <cellStyle name="Normal 21 5 3" xfId="16701"/>
    <cellStyle name="Normal 21 5 4" xfId="28791"/>
    <cellStyle name="Normal 21 5 5" xfId="42930"/>
    <cellStyle name="Normal 21 6" xfId="6611"/>
    <cellStyle name="Normal 21 6 2" xfId="12670"/>
    <cellStyle name="Normal 21 6 2 2" xfId="24790"/>
    <cellStyle name="Normal 21 6 2 3" xfId="36879"/>
    <cellStyle name="Normal 21 6 2 4" xfId="53237"/>
    <cellStyle name="Normal 21 6 3" xfId="18730"/>
    <cellStyle name="Normal 21 6 4" xfId="30820"/>
    <cellStyle name="Normal 21 6 5" xfId="44960"/>
    <cellStyle name="Normal 21 7" xfId="8611"/>
    <cellStyle name="Normal 21 7 2" xfId="20731"/>
    <cellStyle name="Normal 21 7 2 2" xfId="49160"/>
    <cellStyle name="Normal 21 7 3" xfId="32820"/>
    <cellStyle name="Normal 21 7 4" xfId="40883"/>
    <cellStyle name="Normal 21 8" xfId="14671"/>
    <cellStyle name="Normal 21 8 2" xfId="47113"/>
    <cellStyle name="Normal 21 9" xfId="26790"/>
    <cellStyle name="Normal 22" xfId="495"/>
    <cellStyle name="Normal 22 10" xfId="38937"/>
    <cellStyle name="Normal 22 11" xfId="2592"/>
    <cellStyle name="Normal 22 2" xfId="1545"/>
    <cellStyle name="Normal 22 2 2" xfId="5640"/>
    <cellStyle name="Normal 22 2 2 2" xfId="11699"/>
    <cellStyle name="Normal 22 2 2 2 2" xfId="23819"/>
    <cellStyle name="Normal 22 2 2 2 3" xfId="35908"/>
    <cellStyle name="Normal 22 2 2 2 4" xfId="52266"/>
    <cellStyle name="Normal 22 2 2 3" xfId="17759"/>
    <cellStyle name="Normal 22 2 2 4" xfId="29849"/>
    <cellStyle name="Normal 22 2 2 5" xfId="43989"/>
    <cellStyle name="Normal 22 2 3" xfId="7662"/>
    <cellStyle name="Normal 22 2 3 2" xfId="13721"/>
    <cellStyle name="Normal 22 2 3 2 2" xfId="25841"/>
    <cellStyle name="Normal 22 2 3 2 3" xfId="37930"/>
    <cellStyle name="Normal 22 2 3 2 4" xfId="54288"/>
    <cellStyle name="Normal 22 2 3 3" xfId="19781"/>
    <cellStyle name="Normal 22 2 3 4" xfId="31871"/>
    <cellStyle name="Normal 22 2 3 5" xfId="46011"/>
    <cellStyle name="Normal 22 2 4" xfId="9669"/>
    <cellStyle name="Normal 22 2 4 2" xfId="21789"/>
    <cellStyle name="Normal 22 2 4 2 2" xfId="50232"/>
    <cellStyle name="Normal 22 2 4 3" xfId="33878"/>
    <cellStyle name="Normal 22 2 4 4" xfId="41955"/>
    <cellStyle name="Normal 22 2 5" xfId="15729"/>
    <cellStyle name="Normal 22 2 5 2" xfId="48183"/>
    <cellStyle name="Normal 22 2 6" xfId="27841"/>
    <cellStyle name="Normal 22 2 7" xfId="39931"/>
    <cellStyle name="Normal 22 2 8" xfId="3606"/>
    <cellStyle name="Normal 22 3" xfId="1033"/>
    <cellStyle name="Normal 22 3 2" xfId="5141"/>
    <cellStyle name="Normal 22 3 2 2" xfId="11200"/>
    <cellStyle name="Normal 22 3 2 2 2" xfId="23320"/>
    <cellStyle name="Normal 22 3 2 2 3" xfId="35409"/>
    <cellStyle name="Normal 22 3 2 2 4" xfId="51767"/>
    <cellStyle name="Normal 22 3 2 3" xfId="17260"/>
    <cellStyle name="Normal 22 3 2 4" xfId="29350"/>
    <cellStyle name="Normal 22 3 2 5" xfId="43490"/>
    <cellStyle name="Normal 22 3 3" xfId="7166"/>
    <cellStyle name="Normal 22 3 3 2" xfId="13225"/>
    <cellStyle name="Normal 22 3 3 2 2" xfId="25345"/>
    <cellStyle name="Normal 22 3 3 2 3" xfId="37434"/>
    <cellStyle name="Normal 22 3 3 2 4" xfId="53792"/>
    <cellStyle name="Normal 22 3 3 3" xfId="19285"/>
    <cellStyle name="Normal 22 3 3 4" xfId="31375"/>
    <cellStyle name="Normal 22 3 3 5" xfId="45515"/>
    <cellStyle name="Normal 22 3 4" xfId="9170"/>
    <cellStyle name="Normal 22 3 4 2" xfId="21290"/>
    <cellStyle name="Normal 22 3 4 2 2" xfId="49725"/>
    <cellStyle name="Normal 22 3 4 3" xfId="33379"/>
    <cellStyle name="Normal 22 3 4 4" xfId="41448"/>
    <cellStyle name="Normal 22 3 5" xfId="15230"/>
    <cellStyle name="Normal 22 3 5 2" xfId="47676"/>
    <cellStyle name="Normal 22 3 6" xfId="27345"/>
    <cellStyle name="Normal 22 3 7" xfId="39435"/>
    <cellStyle name="Normal 22 3 8" xfId="3097"/>
    <cellStyle name="Normal 22 4" xfId="2083"/>
    <cellStyle name="Normal 22 4 2" xfId="6174"/>
    <cellStyle name="Normal 22 4 2 2" xfId="12233"/>
    <cellStyle name="Normal 22 4 2 2 2" xfId="24353"/>
    <cellStyle name="Normal 22 4 2 2 3" xfId="36442"/>
    <cellStyle name="Normal 22 4 2 2 4" xfId="52800"/>
    <cellStyle name="Normal 22 4 2 3" xfId="18293"/>
    <cellStyle name="Normal 22 4 2 4" xfId="30383"/>
    <cellStyle name="Normal 22 4 2 5" xfId="44523"/>
    <cellStyle name="Normal 22 4 3" xfId="8174"/>
    <cellStyle name="Normal 22 4 3 2" xfId="14233"/>
    <cellStyle name="Normal 22 4 3 2 2" xfId="26353"/>
    <cellStyle name="Normal 22 4 3 2 3" xfId="38442"/>
    <cellStyle name="Normal 22 4 3 2 4" xfId="54800"/>
    <cellStyle name="Normal 22 4 3 3" xfId="20293"/>
    <cellStyle name="Normal 22 4 3 4" xfId="32383"/>
    <cellStyle name="Normal 22 4 3 5" xfId="46523"/>
    <cellStyle name="Normal 22 4 4" xfId="10203"/>
    <cellStyle name="Normal 22 4 4 2" xfId="22323"/>
    <cellStyle name="Normal 22 4 4 2 2" xfId="50767"/>
    <cellStyle name="Normal 22 4 4 3" xfId="34412"/>
    <cellStyle name="Normal 22 4 4 4" xfId="42490"/>
    <cellStyle name="Normal 22 4 5" xfId="16263"/>
    <cellStyle name="Normal 22 4 5 2" xfId="48718"/>
    <cellStyle name="Normal 22 4 6" xfId="28353"/>
    <cellStyle name="Normal 22 4 7" xfId="40443"/>
    <cellStyle name="Normal 22 4 8" xfId="4141"/>
    <cellStyle name="Normal 22 5" xfId="4640"/>
    <cellStyle name="Normal 22 5 2" xfId="10700"/>
    <cellStyle name="Normal 22 5 2 2" xfId="22820"/>
    <cellStyle name="Normal 22 5 2 3" xfId="34909"/>
    <cellStyle name="Normal 22 5 2 4" xfId="51266"/>
    <cellStyle name="Normal 22 5 3" xfId="16760"/>
    <cellStyle name="Normal 22 5 4" xfId="28850"/>
    <cellStyle name="Normal 22 5 5" xfId="42989"/>
    <cellStyle name="Normal 22 6" xfId="6668"/>
    <cellStyle name="Normal 22 6 2" xfId="12727"/>
    <cellStyle name="Normal 22 6 2 2" xfId="24847"/>
    <cellStyle name="Normal 22 6 2 3" xfId="36936"/>
    <cellStyle name="Normal 22 6 2 4" xfId="53294"/>
    <cellStyle name="Normal 22 6 3" xfId="18787"/>
    <cellStyle name="Normal 22 6 4" xfId="30877"/>
    <cellStyle name="Normal 22 6 5" xfId="45017"/>
    <cellStyle name="Normal 22 7" xfId="8670"/>
    <cellStyle name="Normal 22 7 2" xfId="20790"/>
    <cellStyle name="Normal 22 7 2 2" xfId="49219"/>
    <cellStyle name="Normal 22 7 3" xfId="32879"/>
    <cellStyle name="Normal 22 7 4" xfId="40942"/>
    <cellStyle name="Normal 22 8" xfId="14730"/>
    <cellStyle name="Normal 22 8 2" xfId="47172"/>
    <cellStyle name="Normal 22 9" xfId="26847"/>
    <cellStyle name="Normal 23" xfId="498"/>
    <cellStyle name="Normal 23 10" xfId="38940"/>
    <cellStyle name="Normal 23 11" xfId="2595"/>
    <cellStyle name="Normal 23 2" xfId="1548"/>
    <cellStyle name="Normal 23 2 2" xfId="5643"/>
    <cellStyle name="Normal 23 2 2 2" xfId="11702"/>
    <cellStyle name="Normal 23 2 2 2 2" xfId="23822"/>
    <cellStyle name="Normal 23 2 2 2 3" xfId="35911"/>
    <cellStyle name="Normal 23 2 2 2 4" xfId="52269"/>
    <cellStyle name="Normal 23 2 2 3" xfId="17762"/>
    <cellStyle name="Normal 23 2 2 4" xfId="29852"/>
    <cellStyle name="Normal 23 2 2 5" xfId="43992"/>
    <cellStyle name="Normal 23 2 3" xfId="7665"/>
    <cellStyle name="Normal 23 2 3 2" xfId="13724"/>
    <cellStyle name="Normal 23 2 3 2 2" xfId="25844"/>
    <cellStyle name="Normal 23 2 3 2 3" xfId="37933"/>
    <cellStyle name="Normal 23 2 3 2 4" xfId="54291"/>
    <cellStyle name="Normal 23 2 3 3" xfId="19784"/>
    <cellStyle name="Normal 23 2 3 4" xfId="31874"/>
    <cellStyle name="Normal 23 2 3 5" xfId="46014"/>
    <cellStyle name="Normal 23 2 4" xfId="9672"/>
    <cellStyle name="Normal 23 2 4 2" xfId="21792"/>
    <cellStyle name="Normal 23 2 4 2 2" xfId="50235"/>
    <cellStyle name="Normal 23 2 4 3" xfId="33881"/>
    <cellStyle name="Normal 23 2 4 4" xfId="41958"/>
    <cellStyle name="Normal 23 2 5" xfId="15732"/>
    <cellStyle name="Normal 23 2 5 2" xfId="48186"/>
    <cellStyle name="Normal 23 2 6" xfId="27844"/>
    <cellStyle name="Normal 23 2 7" xfId="39934"/>
    <cellStyle name="Normal 23 2 8" xfId="3609"/>
    <cellStyle name="Normal 23 3" xfId="1036"/>
    <cellStyle name="Normal 23 3 2" xfId="5144"/>
    <cellStyle name="Normal 23 3 2 2" xfId="11203"/>
    <cellStyle name="Normal 23 3 2 2 2" xfId="23323"/>
    <cellStyle name="Normal 23 3 2 2 3" xfId="35412"/>
    <cellStyle name="Normal 23 3 2 2 4" xfId="51770"/>
    <cellStyle name="Normal 23 3 2 3" xfId="17263"/>
    <cellStyle name="Normal 23 3 2 4" xfId="29353"/>
    <cellStyle name="Normal 23 3 2 5" xfId="43493"/>
    <cellStyle name="Normal 23 3 3" xfId="7169"/>
    <cellStyle name="Normal 23 3 3 2" xfId="13228"/>
    <cellStyle name="Normal 23 3 3 2 2" xfId="25348"/>
    <cellStyle name="Normal 23 3 3 2 3" xfId="37437"/>
    <cellStyle name="Normal 23 3 3 2 4" xfId="53795"/>
    <cellStyle name="Normal 23 3 3 3" xfId="19288"/>
    <cellStyle name="Normal 23 3 3 4" xfId="31378"/>
    <cellStyle name="Normal 23 3 3 5" xfId="45518"/>
    <cellStyle name="Normal 23 3 4" xfId="9173"/>
    <cellStyle name="Normal 23 3 4 2" xfId="21293"/>
    <cellStyle name="Normal 23 3 4 2 2" xfId="49728"/>
    <cellStyle name="Normal 23 3 4 3" xfId="33382"/>
    <cellStyle name="Normal 23 3 4 4" xfId="41451"/>
    <cellStyle name="Normal 23 3 5" xfId="15233"/>
    <cellStyle name="Normal 23 3 5 2" xfId="47679"/>
    <cellStyle name="Normal 23 3 6" xfId="27348"/>
    <cellStyle name="Normal 23 3 7" xfId="39438"/>
    <cellStyle name="Normal 23 3 8" xfId="3100"/>
    <cellStyle name="Normal 23 4" xfId="2086"/>
    <cellStyle name="Normal 23 4 2" xfId="6177"/>
    <cellStyle name="Normal 23 4 2 2" xfId="12236"/>
    <cellStyle name="Normal 23 4 2 2 2" xfId="24356"/>
    <cellStyle name="Normal 23 4 2 2 3" xfId="36445"/>
    <cellStyle name="Normal 23 4 2 2 4" xfId="52803"/>
    <cellStyle name="Normal 23 4 2 3" xfId="18296"/>
    <cellStyle name="Normal 23 4 2 4" xfId="30386"/>
    <cellStyle name="Normal 23 4 2 5" xfId="44526"/>
    <cellStyle name="Normal 23 4 3" xfId="8177"/>
    <cellStyle name="Normal 23 4 3 2" xfId="14236"/>
    <cellStyle name="Normal 23 4 3 2 2" xfId="26356"/>
    <cellStyle name="Normal 23 4 3 2 3" xfId="38445"/>
    <cellStyle name="Normal 23 4 3 2 4" xfId="54803"/>
    <cellStyle name="Normal 23 4 3 3" xfId="20296"/>
    <cellStyle name="Normal 23 4 3 4" xfId="32386"/>
    <cellStyle name="Normal 23 4 3 5" xfId="46526"/>
    <cellStyle name="Normal 23 4 4" xfId="10206"/>
    <cellStyle name="Normal 23 4 4 2" xfId="22326"/>
    <cellStyle name="Normal 23 4 4 2 2" xfId="50770"/>
    <cellStyle name="Normal 23 4 4 3" xfId="34415"/>
    <cellStyle name="Normal 23 4 4 4" xfId="42493"/>
    <cellStyle name="Normal 23 4 5" xfId="16266"/>
    <cellStyle name="Normal 23 4 5 2" xfId="48721"/>
    <cellStyle name="Normal 23 4 6" xfId="28356"/>
    <cellStyle name="Normal 23 4 7" xfId="40446"/>
    <cellStyle name="Normal 23 4 8" xfId="4144"/>
    <cellStyle name="Normal 23 5" xfId="4643"/>
    <cellStyle name="Normal 23 5 2" xfId="10703"/>
    <cellStyle name="Normal 23 5 2 2" xfId="22823"/>
    <cellStyle name="Normal 23 5 2 3" xfId="34912"/>
    <cellStyle name="Normal 23 5 2 4" xfId="51269"/>
    <cellStyle name="Normal 23 5 3" xfId="16763"/>
    <cellStyle name="Normal 23 5 4" xfId="28853"/>
    <cellStyle name="Normal 23 5 5" xfId="42992"/>
    <cellStyle name="Normal 23 6" xfId="6671"/>
    <cellStyle name="Normal 23 6 2" xfId="12730"/>
    <cellStyle name="Normal 23 6 2 2" xfId="24850"/>
    <cellStyle name="Normal 23 6 2 3" xfId="36939"/>
    <cellStyle name="Normal 23 6 2 4" xfId="53297"/>
    <cellStyle name="Normal 23 6 3" xfId="18790"/>
    <cellStyle name="Normal 23 6 4" xfId="30880"/>
    <cellStyle name="Normal 23 6 5" xfId="45020"/>
    <cellStyle name="Normal 23 7" xfId="8673"/>
    <cellStyle name="Normal 23 7 2" xfId="20793"/>
    <cellStyle name="Normal 23 7 2 2" xfId="49222"/>
    <cellStyle name="Normal 23 7 3" xfId="32882"/>
    <cellStyle name="Normal 23 7 4" xfId="40945"/>
    <cellStyle name="Normal 23 8" xfId="14733"/>
    <cellStyle name="Normal 23 8 2" xfId="47175"/>
    <cellStyle name="Normal 23 9" xfId="26850"/>
    <cellStyle name="Normal 24" xfId="115"/>
    <cellStyle name="Normal 24 10" xfId="38610"/>
    <cellStyle name="Normal 24 11" xfId="2260"/>
    <cellStyle name="Normal 24 2" xfId="1212"/>
    <cellStyle name="Normal 24 2 2" xfId="5310"/>
    <cellStyle name="Normal 24 2 2 2" xfId="11369"/>
    <cellStyle name="Normal 24 2 2 2 2" xfId="23489"/>
    <cellStyle name="Normal 24 2 2 2 3" xfId="35578"/>
    <cellStyle name="Normal 24 2 2 2 4" xfId="51936"/>
    <cellStyle name="Normal 24 2 2 3" xfId="17429"/>
    <cellStyle name="Normal 24 2 2 4" xfId="29519"/>
    <cellStyle name="Normal 24 2 2 5" xfId="43659"/>
    <cellStyle name="Normal 24 2 3" xfId="7335"/>
    <cellStyle name="Normal 24 2 3 2" xfId="13394"/>
    <cellStyle name="Normal 24 2 3 2 2" xfId="25514"/>
    <cellStyle name="Normal 24 2 3 2 3" xfId="37603"/>
    <cellStyle name="Normal 24 2 3 2 4" xfId="53961"/>
    <cellStyle name="Normal 24 2 3 3" xfId="19454"/>
    <cellStyle name="Normal 24 2 3 4" xfId="31544"/>
    <cellStyle name="Normal 24 2 3 5" xfId="45684"/>
    <cellStyle name="Normal 24 2 4" xfId="9339"/>
    <cellStyle name="Normal 24 2 4 2" xfId="21459"/>
    <cellStyle name="Normal 24 2 4 2 2" xfId="49901"/>
    <cellStyle name="Normal 24 2 4 3" xfId="33548"/>
    <cellStyle name="Normal 24 2 4 4" xfId="41624"/>
    <cellStyle name="Normal 24 2 5" xfId="15399"/>
    <cellStyle name="Normal 24 2 5 2" xfId="47852"/>
    <cellStyle name="Normal 24 2 6" xfId="27514"/>
    <cellStyle name="Normal 24 2 7" xfId="39604"/>
    <cellStyle name="Normal 24 2 8" xfId="3274"/>
    <cellStyle name="Normal 24 3" xfId="702"/>
    <cellStyle name="Normal 24 3 2" xfId="4814"/>
    <cellStyle name="Normal 24 3 2 2" xfId="10873"/>
    <cellStyle name="Normal 24 3 2 2 2" xfId="22993"/>
    <cellStyle name="Normal 24 3 2 2 3" xfId="35082"/>
    <cellStyle name="Normal 24 3 2 2 4" xfId="51440"/>
    <cellStyle name="Normal 24 3 2 3" xfId="16933"/>
    <cellStyle name="Normal 24 3 2 4" xfId="29023"/>
    <cellStyle name="Normal 24 3 2 5" xfId="43163"/>
    <cellStyle name="Normal 24 3 3" xfId="6839"/>
    <cellStyle name="Normal 24 3 3 2" xfId="12898"/>
    <cellStyle name="Normal 24 3 3 2 2" xfId="25018"/>
    <cellStyle name="Normal 24 3 3 2 3" xfId="37107"/>
    <cellStyle name="Normal 24 3 3 2 4" xfId="53465"/>
    <cellStyle name="Normal 24 3 3 3" xfId="18958"/>
    <cellStyle name="Normal 24 3 3 4" xfId="31048"/>
    <cellStyle name="Normal 24 3 3 5" xfId="45188"/>
    <cellStyle name="Normal 24 3 4" xfId="8843"/>
    <cellStyle name="Normal 24 3 4 2" xfId="20963"/>
    <cellStyle name="Normal 24 3 4 2 2" xfId="49395"/>
    <cellStyle name="Normal 24 3 4 3" xfId="33052"/>
    <cellStyle name="Normal 24 3 4 4" xfId="41118"/>
    <cellStyle name="Normal 24 3 5" xfId="14903"/>
    <cellStyle name="Normal 24 3 5 2" xfId="47347"/>
    <cellStyle name="Normal 24 3 6" xfId="27018"/>
    <cellStyle name="Normal 24 3 7" xfId="39108"/>
    <cellStyle name="Normal 24 3 8" xfId="2767"/>
    <cellStyle name="Normal 24 4" xfId="1755"/>
    <cellStyle name="Normal 24 4 2" xfId="5847"/>
    <cellStyle name="Normal 24 4 2 2" xfId="11906"/>
    <cellStyle name="Normal 24 4 2 2 2" xfId="24026"/>
    <cellStyle name="Normal 24 4 2 2 3" xfId="36115"/>
    <cellStyle name="Normal 24 4 2 2 4" xfId="52473"/>
    <cellStyle name="Normal 24 4 2 3" xfId="17966"/>
    <cellStyle name="Normal 24 4 2 4" xfId="30056"/>
    <cellStyle name="Normal 24 4 2 5" xfId="44196"/>
    <cellStyle name="Normal 24 4 3" xfId="7847"/>
    <cellStyle name="Normal 24 4 3 2" xfId="13906"/>
    <cellStyle name="Normal 24 4 3 2 2" xfId="26026"/>
    <cellStyle name="Normal 24 4 3 2 3" xfId="38115"/>
    <cellStyle name="Normal 24 4 3 2 4" xfId="54473"/>
    <cellStyle name="Normal 24 4 3 3" xfId="19966"/>
    <cellStyle name="Normal 24 4 3 4" xfId="32056"/>
    <cellStyle name="Normal 24 4 3 5" xfId="46196"/>
    <cellStyle name="Normal 24 4 4" xfId="9876"/>
    <cellStyle name="Normal 24 4 4 2" xfId="21996"/>
    <cellStyle name="Normal 24 4 4 2 2" xfId="50439"/>
    <cellStyle name="Normal 24 4 4 3" xfId="34085"/>
    <cellStyle name="Normal 24 4 4 4" xfId="42162"/>
    <cellStyle name="Normal 24 4 5" xfId="15936"/>
    <cellStyle name="Normal 24 4 5 2" xfId="48390"/>
    <cellStyle name="Normal 24 4 6" xfId="28026"/>
    <cellStyle name="Normal 24 4 7" xfId="40116"/>
    <cellStyle name="Normal 24 4 8" xfId="3813"/>
    <cellStyle name="Normal 24 5" xfId="4310"/>
    <cellStyle name="Normal 24 5 2" xfId="10370"/>
    <cellStyle name="Normal 24 5 2 2" xfId="22490"/>
    <cellStyle name="Normal 24 5 2 3" xfId="34579"/>
    <cellStyle name="Normal 24 5 2 4" xfId="50936"/>
    <cellStyle name="Normal 24 5 3" xfId="16430"/>
    <cellStyle name="Normal 24 5 4" xfId="28520"/>
    <cellStyle name="Normal 24 5 5" xfId="42659"/>
    <cellStyle name="Normal 24 6" xfId="6341"/>
    <cellStyle name="Normal 24 6 2" xfId="12400"/>
    <cellStyle name="Normal 24 6 2 2" xfId="24520"/>
    <cellStyle name="Normal 24 6 2 3" xfId="36609"/>
    <cellStyle name="Normal 24 6 2 4" xfId="52967"/>
    <cellStyle name="Normal 24 6 3" xfId="18460"/>
    <cellStyle name="Normal 24 6 4" xfId="30550"/>
    <cellStyle name="Normal 24 6 5" xfId="44690"/>
    <cellStyle name="Normal 24 7" xfId="8340"/>
    <cellStyle name="Normal 24 7 2" xfId="20460"/>
    <cellStyle name="Normal 24 7 2 2" xfId="48887"/>
    <cellStyle name="Normal 24 7 3" xfId="32549"/>
    <cellStyle name="Normal 24 7 4" xfId="40610"/>
    <cellStyle name="Normal 24 8" xfId="14400"/>
    <cellStyle name="Normal 24 8 2" xfId="46841"/>
    <cellStyle name="Normal 24 9" xfId="26520"/>
    <cellStyle name="Normal 25" xfId="124"/>
    <cellStyle name="Normal 25 10" xfId="38618"/>
    <cellStyle name="Normal 25 11" xfId="2268"/>
    <cellStyle name="Normal 25 2" xfId="1220"/>
    <cellStyle name="Normal 25 2 2" xfId="5318"/>
    <cellStyle name="Normal 25 2 2 2" xfId="11377"/>
    <cellStyle name="Normal 25 2 2 2 2" xfId="23497"/>
    <cellStyle name="Normal 25 2 2 2 3" xfId="35586"/>
    <cellStyle name="Normal 25 2 2 2 4" xfId="51944"/>
    <cellStyle name="Normal 25 2 2 3" xfId="17437"/>
    <cellStyle name="Normal 25 2 2 4" xfId="29527"/>
    <cellStyle name="Normal 25 2 2 5" xfId="43667"/>
    <cellStyle name="Normal 25 2 3" xfId="7343"/>
    <cellStyle name="Normal 25 2 3 2" xfId="13402"/>
    <cellStyle name="Normal 25 2 3 2 2" xfId="25522"/>
    <cellStyle name="Normal 25 2 3 2 3" xfId="37611"/>
    <cellStyle name="Normal 25 2 3 2 4" xfId="53969"/>
    <cellStyle name="Normal 25 2 3 3" xfId="19462"/>
    <cellStyle name="Normal 25 2 3 4" xfId="31552"/>
    <cellStyle name="Normal 25 2 3 5" xfId="45692"/>
    <cellStyle name="Normal 25 2 4" xfId="9347"/>
    <cellStyle name="Normal 25 2 4 2" xfId="21467"/>
    <cellStyle name="Normal 25 2 4 2 2" xfId="49909"/>
    <cellStyle name="Normal 25 2 4 3" xfId="33556"/>
    <cellStyle name="Normal 25 2 4 4" xfId="41632"/>
    <cellStyle name="Normal 25 2 5" xfId="15407"/>
    <cellStyle name="Normal 25 2 5 2" xfId="47860"/>
    <cellStyle name="Normal 25 2 6" xfId="27522"/>
    <cellStyle name="Normal 25 2 7" xfId="39612"/>
    <cellStyle name="Normal 25 2 8" xfId="3282"/>
    <cellStyle name="Normal 25 3" xfId="711"/>
    <cellStyle name="Normal 25 3 2" xfId="4822"/>
    <cellStyle name="Normal 25 3 2 2" xfId="10881"/>
    <cellStyle name="Normal 25 3 2 2 2" xfId="23001"/>
    <cellStyle name="Normal 25 3 2 2 3" xfId="35090"/>
    <cellStyle name="Normal 25 3 2 2 4" xfId="51448"/>
    <cellStyle name="Normal 25 3 2 3" xfId="16941"/>
    <cellStyle name="Normal 25 3 2 4" xfId="29031"/>
    <cellStyle name="Normal 25 3 2 5" xfId="43171"/>
    <cellStyle name="Normal 25 3 3" xfId="6847"/>
    <cellStyle name="Normal 25 3 3 2" xfId="12906"/>
    <cellStyle name="Normal 25 3 3 2 2" xfId="25026"/>
    <cellStyle name="Normal 25 3 3 2 3" xfId="37115"/>
    <cellStyle name="Normal 25 3 3 2 4" xfId="53473"/>
    <cellStyle name="Normal 25 3 3 3" xfId="18966"/>
    <cellStyle name="Normal 25 3 3 4" xfId="31056"/>
    <cellStyle name="Normal 25 3 3 5" xfId="45196"/>
    <cellStyle name="Normal 25 3 4" xfId="8851"/>
    <cellStyle name="Normal 25 3 4 2" xfId="20971"/>
    <cellStyle name="Normal 25 3 4 2 2" xfId="49404"/>
    <cellStyle name="Normal 25 3 4 3" xfId="33060"/>
    <cellStyle name="Normal 25 3 4 4" xfId="41127"/>
    <cellStyle name="Normal 25 3 5" xfId="14911"/>
    <cellStyle name="Normal 25 3 5 2" xfId="47356"/>
    <cellStyle name="Normal 25 3 6" xfId="27026"/>
    <cellStyle name="Normal 25 3 7" xfId="39116"/>
    <cellStyle name="Normal 25 3 8" xfId="2776"/>
    <cellStyle name="Normal 25 4" xfId="1763"/>
    <cellStyle name="Normal 25 4 2" xfId="5855"/>
    <cellStyle name="Normal 25 4 2 2" xfId="11914"/>
    <cellStyle name="Normal 25 4 2 2 2" xfId="24034"/>
    <cellStyle name="Normal 25 4 2 2 3" xfId="36123"/>
    <cellStyle name="Normal 25 4 2 2 4" xfId="52481"/>
    <cellStyle name="Normal 25 4 2 3" xfId="17974"/>
    <cellStyle name="Normal 25 4 2 4" xfId="30064"/>
    <cellStyle name="Normal 25 4 2 5" xfId="44204"/>
    <cellStyle name="Normal 25 4 3" xfId="7855"/>
    <cellStyle name="Normal 25 4 3 2" xfId="13914"/>
    <cellStyle name="Normal 25 4 3 2 2" xfId="26034"/>
    <cellStyle name="Normal 25 4 3 2 3" xfId="38123"/>
    <cellStyle name="Normal 25 4 3 2 4" xfId="54481"/>
    <cellStyle name="Normal 25 4 3 3" xfId="19974"/>
    <cellStyle name="Normal 25 4 3 4" xfId="32064"/>
    <cellStyle name="Normal 25 4 3 5" xfId="46204"/>
    <cellStyle name="Normal 25 4 4" xfId="9884"/>
    <cellStyle name="Normal 25 4 4 2" xfId="22004"/>
    <cellStyle name="Normal 25 4 4 2 2" xfId="50447"/>
    <cellStyle name="Normal 25 4 4 3" xfId="34093"/>
    <cellStyle name="Normal 25 4 4 4" xfId="42170"/>
    <cellStyle name="Normal 25 4 5" xfId="15944"/>
    <cellStyle name="Normal 25 4 5 2" xfId="48398"/>
    <cellStyle name="Normal 25 4 6" xfId="28034"/>
    <cellStyle name="Normal 25 4 7" xfId="40124"/>
    <cellStyle name="Normal 25 4 8" xfId="3821"/>
    <cellStyle name="Normal 25 5" xfId="4318"/>
    <cellStyle name="Normal 25 5 2" xfId="10378"/>
    <cellStyle name="Normal 25 5 2 2" xfId="22498"/>
    <cellStyle name="Normal 25 5 2 3" xfId="34587"/>
    <cellStyle name="Normal 25 5 2 4" xfId="50944"/>
    <cellStyle name="Normal 25 5 3" xfId="16438"/>
    <cellStyle name="Normal 25 5 4" xfId="28528"/>
    <cellStyle name="Normal 25 5 5" xfId="42667"/>
    <cellStyle name="Normal 25 6" xfId="6349"/>
    <cellStyle name="Normal 25 6 2" xfId="12408"/>
    <cellStyle name="Normal 25 6 2 2" xfId="24528"/>
    <cellStyle name="Normal 25 6 2 3" xfId="36617"/>
    <cellStyle name="Normal 25 6 2 4" xfId="52975"/>
    <cellStyle name="Normal 25 6 3" xfId="18468"/>
    <cellStyle name="Normal 25 6 4" xfId="30558"/>
    <cellStyle name="Normal 25 6 5" xfId="44698"/>
    <cellStyle name="Normal 25 7" xfId="8348"/>
    <cellStyle name="Normal 25 7 2" xfId="20468"/>
    <cellStyle name="Normal 25 7 2 2" xfId="48895"/>
    <cellStyle name="Normal 25 7 3" xfId="32557"/>
    <cellStyle name="Normal 25 7 4" xfId="40618"/>
    <cellStyle name="Normal 25 8" xfId="14408"/>
    <cellStyle name="Normal 25 8 2" xfId="46849"/>
    <cellStyle name="Normal 25 9" xfId="26528"/>
    <cellStyle name="Normal 26" xfId="129"/>
    <cellStyle name="Normal 26 10" xfId="38623"/>
    <cellStyle name="Normal 26 11" xfId="2273"/>
    <cellStyle name="Normal 26 2" xfId="1225"/>
    <cellStyle name="Normal 26 2 2" xfId="5323"/>
    <cellStyle name="Normal 26 2 2 2" xfId="11382"/>
    <cellStyle name="Normal 26 2 2 2 2" xfId="23502"/>
    <cellStyle name="Normal 26 2 2 2 3" xfId="35591"/>
    <cellStyle name="Normal 26 2 2 2 4" xfId="51949"/>
    <cellStyle name="Normal 26 2 2 3" xfId="17442"/>
    <cellStyle name="Normal 26 2 2 4" xfId="29532"/>
    <cellStyle name="Normal 26 2 2 5" xfId="43672"/>
    <cellStyle name="Normal 26 2 3" xfId="7348"/>
    <cellStyle name="Normal 26 2 3 2" xfId="13407"/>
    <cellStyle name="Normal 26 2 3 2 2" xfId="25527"/>
    <cellStyle name="Normal 26 2 3 2 3" xfId="37616"/>
    <cellStyle name="Normal 26 2 3 2 4" xfId="53974"/>
    <cellStyle name="Normal 26 2 3 3" xfId="19467"/>
    <cellStyle name="Normal 26 2 3 4" xfId="31557"/>
    <cellStyle name="Normal 26 2 3 5" xfId="45697"/>
    <cellStyle name="Normal 26 2 4" xfId="9352"/>
    <cellStyle name="Normal 26 2 4 2" xfId="21472"/>
    <cellStyle name="Normal 26 2 4 2 2" xfId="49914"/>
    <cellStyle name="Normal 26 2 4 3" xfId="33561"/>
    <cellStyle name="Normal 26 2 4 4" xfId="41637"/>
    <cellStyle name="Normal 26 2 5" xfId="15412"/>
    <cellStyle name="Normal 26 2 5 2" xfId="47865"/>
    <cellStyle name="Normal 26 2 6" xfId="27527"/>
    <cellStyle name="Normal 26 2 7" xfId="39617"/>
    <cellStyle name="Normal 26 2 8" xfId="3287"/>
    <cellStyle name="Normal 26 3" xfId="716"/>
    <cellStyle name="Normal 26 3 2" xfId="4827"/>
    <cellStyle name="Normal 26 3 2 2" xfId="10886"/>
    <cellStyle name="Normal 26 3 2 2 2" xfId="23006"/>
    <cellStyle name="Normal 26 3 2 2 3" xfId="35095"/>
    <cellStyle name="Normal 26 3 2 2 4" xfId="51453"/>
    <cellStyle name="Normal 26 3 2 3" xfId="16946"/>
    <cellStyle name="Normal 26 3 2 4" xfId="29036"/>
    <cellStyle name="Normal 26 3 2 5" xfId="43176"/>
    <cellStyle name="Normal 26 3 3" xfId="6852"/>
    <cellStyle name="Normal 26 3 3 2" xfId="12911"/>
    <cellStyle name="Normal 26 3 3 2 2" xfId="25031"/>
    <cellStyle name="Normal 26 3 3 2 3" xfId="37120"/>
    <cellStyle name="Normal 26 3 3 2 4" xfId="53478"/>
    <cellStyle name="Normal 26 3 3 3" xfId="18971"/>
    <cellStyle name="Normal 26 3 3 4" xfId="31061"/>
    <cellStyle name="Normal 26 3 3 5" xfId="45201"/>
    <cellStyle name="Normal 26 3 4" xfId="8856"/>
    <cellStyle name="Normal 26 3 4 2" xfId="20976"/>
    <cellStyle name="Normal 26 3 4 2 2" xfId="49409"/>
    <cellStyle name="Normal 26 3 4 3" xfId="33065"/>
    <cellStyle name="Normal 26 3 4 4" xfId="41132"/>
    <cellStyle name="Normal 26 3 5" xfId="14916"/>
    <cellStyle name="Normal 26 3 5 2" xfId="47361"/>
    <cellStyle name="Normal 26 3 6" xfId="27031"/>
    <cellStyle name="Normal 26 3 7" xfId="39121"/>
    <cellStyle name="Normal 26 3 8" xfId="2781"/>
    <cellStyle name="Normal 26 4" xfId="1768"/>
    <cellStyle name="Normal 26 4 2" xfId="5860"/>
    <cellStyle name="Normal 26 4 2 2" xfId="11919"/>
    <cellStyle name="Normal 26 4 2 2 2" xfId="24039"/>
    <cellStyle name="Normal 26 4 2 2 3" xfId="36128"/>
    <cellStyle name="Normal 26 4 2 2 4" xfId="52486"/>
    <cellStyle name="Normal 26 4 2 3" xfId="17979"/>
    <cellStyle name="Normal 26 4 2 4" xfId="30069"/>
    <cellStyle name="Normal 26 4 2 5" xfId="44209"/>
    <cellStyle name="Normal 26 4 3" xfId="7860"/>
    <cellStyle name="Normal 26 4 3 2" xfId="13919"/>
    <cellStyle name="Normal 26 4 3 2 2" xfId="26039"/>
    <cellStyle name="Normal 26 4 3 2 3" xfId="38128"/>
    <cellStyle name="Normal 26 4 3 2 4" xfId="54486"/>
    <cellStyle name="Normal 26 4 3 3" xfId="19979"/>
    <cellStyle name="Normal 26 4 3 4" xfId="32069"/>
    <cellStyle name="Normal 26 4 3 5" xfId="46209"/>
    <cellStyle name="Normal 26 4 4" xfId="9889"/>
    <cellStyle name="Normal 26 4 4 2" xfId="22009"/>
    <cellStyle name="Normal 26 4 4 2 2" xfId="50452"/>
    <cellStyle name="Normal 26 4 4 3" xfId="34098"/>
    <cellStyle name="Normal 26 4 4 4" xfId="42175"/>
    <cellStyle name="Normal 26 4 5" xfId="15949"/>
    <cellStyle name="Normal 26 4 5 2" xfId="48403"/>
    <cellStyle name="Normal 26 4 6" xfId="28039"/>
    <cellStyle name="Normal 26 4 7" xfId="40129"/>
    <cellStyle name="Normal 26 4 8" xfId="3826"/>
    <cellStyle name="Normal 26 5" xfId="4323"/>
    <cellStyle name="Normal 26 5 2" xfId="10383"/>
    <cellStyle name="Normal 26 5 2 2" xfId="22503"/>
    <cellStyle name="Normal 26 5 2 3" xfId="34592"/>
    <cellStyle name="Normal 26 5 2 4" xfId="50949"/>
    <cellStyle name="Normal 26 5 3" xfId="16443"/>
    <cellStyle name="Normal 26 5 4" xfId="28533"/>
    <cellStyle name="Normal 26 5 5" xfId="42672"/>
    <cellStyle name="Normal 26 6" xfId="6354"/>
    <cellStyle name="Normal 26 6 2" xfId="12413"/>
    <cellStyle name="Normal 26 6 2 2" xfId="24533"/>
    <cellStyle name="Normal 26 6 2 3" xfId="36622"/>
    <cellStyle name="Normal 26 6 2 4" xfId="52980"/>
    <cellStyle name="Normal 26 6 3" xfId="18473"/>
    <cellStyle name="Normal 26 6 4" xfId="30563"/>
    <cellStyle name="Normal 26 6 5" xfId="44703"/>
    <cellStyle name="Normal 26 7" xfId="8353"/>
    <cellStyle name="Normal 26 7 2" xfId="20473"/>
    <cellStyle name="Normal 26 7 2 2" xfId="48900"/>
    <cellStyle name="Normal 26 7 3" xfId="32562"/>
    <cellStyle name="Normal 26 7 4" xfId="40623"/>
    <cellStyle name="Normal 26 8" xfId="14413"/>
    <cellStyle name="Normal 26 8 2" xfId="46854"/>
    <cellStyle name="Normal 26 9" xfId="26533"/>
    <cellStyle name="Normal 27" xfId="132"/>
    <cellStyle name="Normal 27 10" xfId="38626"/>
    <cellStyle name="Normal 27 11" xfId="2276"/>
    <cellStyle name="Normal 27 2" xfId="1228"/>
    <cellStyle name="Normal 27 2 2" xfId="5326"/>
    <cellStyle name="Normal 27 2 2 2" xfId="11385"/>
    <cellStyle name="Normal 27 2 2 2 2" xfId="23505"/>
    <cellStyle name="Normal 27 2 2 2 3" xfId="35594"/>
    <cellStyle name="Normal 27 2 2 2 4" xfId="51952"/>
    <cellStyle name="Normal 27 2 2 3" xfId="17445"/>
    <cellStyle name="Normal 27 2 2 4" xfId="29535"/>
    <cellStyle name="Normal 27 2 2 5" xfId="43675"/>
    <cellStyle name="Normal 27 2 3" xfId="7351"/>
    <cellStyle name="Normal 27 2 3 2" xfId="13410"/>
    <cellStyle name="Normal 27 2 3 2 2" xfId="25530"/>
    <cellStyle name="Normal 27 2 3 2 3" xfId="37619"/>
    <cellStyle name="Normal 27 2 3 2 4" xfId="53977"/>
    <cellStyle name="Normal 27 2 3 3" xfId="19470"/>
    <cellStyle name="Normal 27 2 3 4" xfId="31560"/>
    <cellStyle name="Normal 27 2 3 5" xfId="45700"/>
    <cellStyle name="Normal 27 2 4" xfId="9355"/>
    <cellStyle name="Normal 27 2 4 2" xfId="21475"/>
    <cellStyle name="Normal 27 2 4 2 2" xfId="49917"/>
    <cellStyle name="Normal 27 2 4 3" xfId="33564"/>
    <cellStyle name="Normal 27 2 4 4" xfId="41640"/>
    <cellStyle name="Normal 27 2 5" xfId="15415"/>
    <cellStyle name="Normal 27 2 5 2" xfId="47868"/>
    <cellStyle name="Normal 27 2 6" xfId="27530"/>
    <cellStyle name="Normal 27 2 7" xfId="39620"/>
    <cellStyle name="Normal 27 2 8" xfId="3290"/>
    <cellStyle name="Normal 27 3" xfId="719"/>
    <cellStyle name="Normal 27 3 2" xfId="4830"/>
    <cellStyle name="Normal 27 3 2 2" xfId="10889"/>
    <cellStyle name="Normal 27 3 2 2 2" xfId="23009"/>
    <cellStyle name="Normal 27 3 2 2 3" xfId="35098"/>
    <cellStyle name="Normal 27 3 2 2 4" xfId="51456"/>
    <cellStyle name="Normal 27 3 2 3" xfId="16949"/>
    <cellStyle name="Normal 27 3 2 4" xfId="29039"/>
    <cellStyle name="Normal 27 3 2 5" xfId="43179"/>
    <cellStyle name="Normal 27 3 3" xfId="6855"/>
    <cellStyle name="Normal 27 3 3 2" xfId="12914"/>
    <cellStyle name="Normal 27 3 3 2 2" xfId="25034"/>
    <cellStyle name="Normal 27 3 3 2 3" xfId="37123"/>
    <cellStyle name="Normal 27 3 3 2 4" xfId="53481"/>
    <cellStyle name="Normal 27 3 3 3" xfId="18974"/>
    <cellStyle name="Normal 27 3 3 4" xfId="31064"/>
    <cellStyle name="Normal 27 3 3 5" xfId="45204"/>
    <cellStyle name="Normal 27 3 4" xfId="8859"/>
    <cellStyle name="Normal 27 3 4 2" xfId="20979"/>
    <cellStyle name="Normal 27 3 4 2 2" xfId="49412"/>
    <cellStyle name="Normal 27 3 4 3" xfId="33068"/>
    <cellStyle name="Normal 27 3 4 4" xfId="41135"/>
    <cellStyle name="Normal 27 3 5" xfId="14919"/>
    <cellStyle name="Normal 27 3 5 2" xfId="47364"/>
    <cellStyle name="Normal 27 3 6" xfId="27034"/>
    <cellStyle name="Normal 27 3 7" xfId="39124"/>
    <cellStyle name="Normal 27 3 8" xfId="2784"/>
    <cellStyle name="Normal 27 4" xfId="1771"/>
    <cellStyle name="Normal 27 4 2" xfId="5863"/>
    <cellStyle name="Normal 27 4 2 2" xfId="11922"/>
    <cellStyle name="Normal 27 4 2 2 2" xfId="24042"/>
    <cellStyle name="Normal 27 4 2 2 3" xfId="36131"/>
    <cellStyle name="Normal 27 4 2 2 4" xfId="52489"/>
    <cellStyle name="Normal 27 4 2 3" xfId="17982"/>
    <cellStyle name="Normal 27 4 2 4" xfId="30072"/>
    <cellStyle name="Normal 27 4 2 5" xfId="44212"/>
    <cellStyle name="Normal 27 4 3" xfId="7863"/>
    <cellStyle name="Normal 27 4 3 2" xfId="13922"/>
    <cellStyle name="Normal 27 4 3 2 2" xfId="26042"/>
    <cellStyle name="Normal 27 4 3 2 3" xfId="38131"/>
    <cellStyle name="Normal 27 4 3 2 4" xfId="54489"/>
    <cellStyle name="Normal 27 4 3 3" xfId="19982"/>
    <cellStyle name="Normal 27 4 3 4" xfId="32072"/>
    <cellStyle name="Normal 27 4 3 5" xfId="46212"/>
    <cellStyle name="Normal 27 4 4" xfId="9892"/>
    <cellStyle name="Normal 27 4 4 2" xfId="22012"/>
    <cellStyle name="Normal 27 4 4 2 2" xfId="50455"/>
    <cellStyle name="Normal 27 4 4 3" xfId="34101"/>
    <cellStyle name="Normal 27 4 4 4" xfId="42178"/>
    <cellStyle name="Normal 27 4 5" xfId="15952"/>
    <cellStyle name="Normal 27 4 5 2" xfId="48406"/>
    <cellStyle name="Normal 27 4 6" xfId="28042"/>
    <cellStyle name="Normal 27 4 7" xfId="40132"/>
    <cellStyle name="Normal 27 4 8" xfId="3829"/>
    <cellStyle name="Normal 27 5" xfId="4326"/>
    <cellStyle name="Normal 27 5 2" xfId="10386"/>
    <cellStyle name="Normal 27 5 2 2" xfId="22506"/>
    <cellStyle name="Normal 27 5 2 3" xfId="34595"/>
    <cellStyle name="Normal 27 5 2 4" xfId="50952"/>
    <cellStyle name="Normal 27 5 3" xfId="16446"/>
    <cellStyle name="Normal 27 5 4" xfId="28536"/>
    <cellStyle name="Normal 27 5 5" xfId="42675"/>
    <cellStyle name="Normal 27 6" xfId="6357"/>
    <cellStyle name="Normal 27 6 2" xfId="12416"/>
    <cellStyle name="Normal 27 6 2 2" xfId="24536"/>
    <cellStyle name="Normal 27 6 2 3" xfId="36625"/>
    <cellStyle name="Normal 27 6 2 4" xfId="52983"/>
    <cellStyle name="Normal 27 6 3" xfId="18476"/>
    <cellStyle name="Normal 27 6 4" xfId="30566"/>
    <cellStyle name="Normal 27 6 5" xfId="44706"/>
    <cellStyle name="Normal 27 7" xfId="8356"/>
    <cellStyle name="Normal 27 7 2" xfId="20476"/>
    <cellStyle name="Normal 27 7 2 2" xfId="48903"/>
    <cellStyle name="Normal 27 7 3" xfId="32565"/>
    <cellStyle name="Normal 27 7 4" xfId="40626"/>
    <cellStyle name="Normal 27 8" xfId="14416"/>
    <cellStyle name="Normal 27 8 2" xfId="46857"/>
    <cellStyle name="Normal 27 9" xfId="26536"/>
    <cellStyle name="Normal 28" xfId="141"/>
    <cellStyle name="Normal 28 10" xfId="38635"/>
    <cellStyle name="Normal 28 11" xfId="2285"/>
    <cellStyle name="Normal 28 2" xfId="1237"/>
    <cellStyle name="Normal 28 2 2" xfId="5335"/>
    <cellStyle name="Normal 28 2 2 2" xfId="11394"/>
    <cellStyle name="Normal 28 2 2 2 2" xfId="23514"/>
    <cellStyle name="Normal 28 2 2 2 3" xfId="35603"/>
    <cellStyle name="Normal 28 2 2 2 4" xfId="51961"/>
    <cellStyle name="Normal 28 2 2 3" xfId="17454"/>
    <cellStyle name="Normal 28 2 2 4" xfId="29544"/>
    <cellStyle name="Normal 28 2 2 5" xfId="43684"/>
    <cellStyle name="Normal 28 2 3" xfId="7360"/>
    <cellStyle name="Normal 28 2 3 2" xfId="13419"/>
    <cellStyle name="Normal 28 2 3 2 2" xfId="25539"/>
    <cellStyle name="Normal 28 2 3 2 3" xfId="37628"/>
    <cellStyle name="Normal 28 2 3 2 4" xfId="53986"/>
    <cellStyle name="Normal 28 2 3 3" xfId="19479"/>
    <cellStyle name="Normal 28 2 3 4" xfId="31569"/>
    <cellStyle name="Normal 28 2 3 5" xfId="45709"/>
    <cellStyle name="Normal 28 2 4" xfId="9364"/>
    <cellStyle name="Normal 28 2 4 2" xfId="21484"/>
    <cellStyle name="Normal 28 2 4 2 2" xfId="49926"/>
    <cellStyle name="Normal 28 2 4 3" xfId="33573"/>
    <cellStyle name="Normal 28 2 4 4" xfId="41649"/>
    <cellStyle name="Normal 28 2 5" xfId="15424"/>
    <cellStyle name="Normal 28 2 5 2" xfId="47877"/>
    <cellStyle name="Normal 28 2 6" xfId="27539"/>
    <cellStyle name="Normal 28 2 7" xfId="39629"/>
    <cellStyle name="Normal 28 2 8" xfId="3299"/>
    <cellStyle name="Normal 28 3" xfId="728"/>
    <cellStyle name="Normal 28 3 2" xfId="4839"/>
    <cellStyle name="Normal 28 3 2 2" xfId="10898"/>
    <cellStyle name="Normal 28 3 2 2 2" xfId="23018"/>
    <cellStyle name="Normal 28 3 2 2 3" xfId="35107"/>
    <cellStyle name="Normal 28 3 2 2 4" xfId="51465"/>
    <cellStyle name="Normal 28 3 2 3" xfId="16958"/>
    <cellStyle name="Normal 28 3 2 4" xfId="29048"/>
    <cellStyle name="Normal 28 3 2 5" xfId="43188"/>
    <cellStyle name="Normal 28 3 3" xfId="6864"/>
    <cellStyle name="Normal 28 3 3 2" xfId="12923"/>
    <cellStyle name="Normal 28 3 3 2 2" xfId="25043"/>
    <cellStyle name="Normal 28 3 3 2 3" xfId="37132"/>
    <cellStyle name="Normal 28 3 3 2 4" xfId="53490"/>
    <cellStyle name="Normal 28 3 3 3" xfId="18983"/>
    <cellStyle name="Normal 28 3 3 4" xfId="31073"/>
    <cellStyle name="Normal 28 3 3 5" xfId="45213"/>
    <cellStyle name="Normal 28 3 4" xfId="8868"/>
    <cellStyle name="Normal 28 3 4 2" xfId="20988"/>
    <cellStyle name="Normal 28 3 4 2 2" xfId="49421"/>
    <cellStyle name="Normal 28 3 4 3" xfId="33077"/>
    <cellStyle name="Normal 28 3 4 4" xfId="41144"/>
    <cellStyle name="Normal 28 3 5" xfId="14928"/>
    <cellStyle name="Normal 28 3 5 2" xfId="47373"/>
    <cellStyle name="Normal 28 3 6" xfId="27043"/>
    <cellStyle name="Normal 28 3 7" xfId="39133"/>
    <cellStyle name="Normal 28 3 8" xfId="2793"/>
    <cellStyle name="Normal 28 4" xfId="1780"/>
    <cellStyle name="Normal 28 4 2" xfId="5872"/>
    <cellStyle name="Normal 28 4 2 2" xfId="11931"/>
    <cellStyle name="Normal 28 4 2 2 2" xfId="24051"/>
    <cellStyle name="Normal 28 4 2 2 3" xfId="36140"/>
    <cellStyle name="Normal 28 4 2 2 4" xfId="52498"/>
    <cellStyle name="Normal 28 4 2 3" xfId="17991"/>
    <cellStyle name="Normal 28 4 2 4" xfId="30081"/>
    <cellStyle name="Normal 28 4 2 5" xfId="44221"/>
    <cellStyle name="Normal 28 4 3" xfId="7872"/>
    <cellStyle name="Normal 28 4 3 2" xfId="13931"/>
    <cellStyle name="Normal 28 4 3 2 2" xfId="26051"/>
    <cellStyle name="Normal 28 4 3 2 3" xfId="38140"/>
    <cellStyle name="Normal 28 4 3 2 4" xfId="54498"/>
    <cellStyle name="Normal 28 4 3 3" xfId="19991"/>
    <cellStyle name="Normal 28 4 3 4" xfId="32081"/>
    <cellStyle name="Normal 28 4 3 5" xfId="46221"/>
    <cellStyle name="Normal 28 4 4" xfId="9901"/>
    <cellStyle name="Normal 28 4 4 2" xfId="22021"/>
    <cellStyle name="Normal 28 4 4 2 2" xfId="50464"/>
    <cellStyle name="Normal 28 4 4 3" xfId="34110"/>
    <cellStyle name="Normal 28 4 4 4" xfId="42187"/>
    <cellStyle name="Normal 28 4 5" xfId="15961"/>
    <cellStyle name="Normal 28 4 5 2" xfId="48415"/>
    <cellStyle name="Normal 28 4 6" xfId="28051"/>
    <cellStyle name="Normal 28 4 7" xfId="40141"/>
    <cellStyle name="Normal 28 4 8" xfId="3838"/>
    <cellStyle name="Normal 28 5" xfId="4335"/>
    <cellStyle name="Normal 28 5 2" xfId="10395"/>
    <cellStyle name="Normal 28 5 2 2" xfId="22515"/>
    <cellStyle name="Normal 28 5 2 3" xfId="34604"/>
    <cellStyle name="Normal 28 5 2 4" xfId="50961"/>
    <cellStyle name="Normal 28 5 3" xfId="16455"/>
    <cellStyle name="Normal 28 5 4" xfId="28545"/>
    <cellStyle name="Normal 28 5 5" xfId="42684"/>
    <cellStyle name="Normal 28 6" xfId="6366"/>
    <cellStyle name="Normal 28 6 2" xfId="12425"/>
    <cellStyle name="Normal 28 6 2 2" xfId="24545"/>
    <cellStyle name="Normal 28 6 2 3" xfId="36634"/>
    <cellStyle name="Normal 28 6 2 4" xfId="52992"/>
    <cellStyle name="Normal 28 6 3" xfId="18485"/>
    <cellStyle name="Normal 28 6 4" xfId="30575"/>
    <cellStyle name="Normal 28 6 5" xfId="44715"/>
    <cellStyle name="Normal 28 7" xfId="8365"/>
    <cellStyle name="Normal 28 7 2" xfId="20485"/>
    <cellStyle name="Normal 28 7 2 2" xfId="48912"/>
    <cellStyle name="Normal 28 7 3" xfId="32574"/>
    <cellStyle name="Normal 28 7 4" xfId="40635"/>
    <cellStyle name="Normal 28 8" xfId="14425"/>
    <cellStyle name="Normal 28 8 2" xfId="46866"/>
    <cellStyle name="Normal 28 9" xfId="26545"/>
    <cellStyle name="Normal 29" xfId="137"/>
    <cellStyle name="Normal 29 10" xfId="38631"/>
    <cellStyle name="Normal 29 11" xfId="2281"/>
    <cellStyle name="Normal 29 2" xfId="1233"/>
    <cellStyle name="Normal 29 2 2" xfId="5331"/>
    <cellStyle name="Normal 29 2 2 2" xfId="11390"/>
    <cellStyle name="Normal 29 2 2 2 2" xfId="23510"/>
    <cellStyle name="Normal 29 2 2 2 3" xfId="35599"/>
    <cellStyle name="Normal 29 2 2 2 4" xfId="51957"/>
    <cellStyle name="Normal 29 2 2 3" xfId="17450"/>
    <cellStyle name="Normal 29 2 2 4" xfId="29540"/>
    <cellStyle name="Normal 29 2 2 5" xfId="43680"/>
    <cellStyle name="Normal 29 2 3" xfId="7356"/>
    <cellStyle name="Normal 29 2 3 2" xfId="13415"/>
    <cellStyle name="Normal 29 2 3 2 2" xfId="25535"/>
    <cellStyle name="Normal 29 2 3 2 3" xfId="37624"/>
    <cellStyle name="Normal 29 2 3 2 4" xfId="53982"/>
    <cellStyle name="Normal 29 2 3 3" xfId="19475"/>
    <cellStyle name="Normal 29 2 3 4" xfId="31565"/>
    <cellStyle name="Normal 29 2 3 5" xfId="45705"/>
    <cellStyle name="Normal 29 2 4" xfId="9360"/>
    <cellStyle name="Normal 29 2 4 2" xfId="21480"/>
    <cellStyle name="Normal 29 2 4 2 2" xfId="49922"/>
    <cellStyle name="Normal 29 2 4 3" xfId="33569"/>
    <cellStyle name="Normal 29 2 4 4" xfId="41645"/>
    <cellStyle name="Normal 29 2 5" xfId="15420"/>
    <cellStyle name="Normal 29 2 5 2" xfId="47873"/>
    <cellStyle name="Normal 29 2 6" xfId="27535"/>
    <cellStyle name="Normal 29 2 7" xfId="39625"/>
    <cellStyle name="Normal 29 2 8" xfId="3295"/>
    <cellStyle name="Normal 29 3" xfId="724"/>
    <cellStyle name="Normal 29 3 2" xfId="4835"/>
    <cellStyle name="Normal 29 3 2 2" xfId="10894"/>
    <cellStyle name="Normal 29 3 2 2 2" xfId="23014"/>
    <cellStyle name="Normal 29 3 2 2 3" xfId="35103"/>
    <cellStyle name="Normal 29 3 2 2 4" xfId="51461"/>
    <cellStyle name="Normal 29 3 2 3" xfId="16954"/>
    <cellStyle name="Normal 29 3 2 4" xfId="29044"/>
    <cellStyle name="Normal 29 3 2 5" xfId="43184"/>
    <cellStyle name="Normal 29 3 3" xfId="6860"/>
    <cellStyle name="Normal 29 3 3 2" xfId="12919"/>
    <cellStyle name="Normal 29 3 3 2 2" xfId="25039"/>
    <cellStyle name="Normal 29 3 3 2 3" xfId="37128"/>
    <cellStyle name="Normal 29 3 3 2 4" xfId="53486"/>
    <cellStyle name="Normal 29 3 3 3" xfId="18979"/>
    <cellStyle name="Normal 29 3 3 4" xfId="31069"/>
    <cellStyle name="Normal 29 3 3 5" xfId="45209"/>
    <cellStyle name="Normal 29 3 4" xfId="8864"/>
    <cellStyle name="Normal 29 3 4 2" xfId="20984"/>
    <cellStyle name="Normal 29 3 4 2 2" xfId="49417"/>
    <cellStyle name="Normal 29 3 4 3" xfId="33073"/>
    <cellStyle name="Normal 29 3 4 4" xfId="41140"/>
    <cellStyle name="Normal 29 3 5" xfId="14924"/>
    <cellStyle name="Normal 29 3 5 2" xfId="47369"/>
    <cellStyle name="Normal 29 3 6" xfId="27039"/>
    <cellStyle name="Normal 29 3 7" xfId="39129"/>
    <cellStyle name="Normal 29 3 8" xfId="2789"/>
    <cellStyle name="Normal 29 4" xfId="1776"/>
    <cellStyle name="Normal 29 4 2" xfId="5868"/>
    <cellStyle name="Normal 29 4 2 2" xfId="11927"/>
    <cellStyle name="Normal 29 4 2 2 2" xfId="24047"/>
    <cellStyle name="Normal 29 4 2 2 3" xfId="36136"/>
    <cellStyle name="Normal 29 4 2 2 4" xfId="52494"/>
    <cellStyle name="Normal 29 4 2 3" xfId="17987"/>
    <cellStyle name="Normal 29 4 2 4" xfId="30077"/>
    <cellStyle name="Normal 29 4 2 5" xfId="44217"/>
    <cellStyle name="Normal 29 4 3" xfId="7868"/>
    <cellStyle name="Normal 29 4 3 2" xfId="13927"/>
    <cellStyle name="Normal 29 4 3 2 2" xfId="26047"/>
    <cellStyle name="Normal 29 4 3 2 3" xfId="38136"/>
    <cellStyle name="Normal 29 4 3 2 4" xfId="54494"/>
    <cellStyle name="Normal 29 4 3 3" xfId="19987"/>
    <cellStyle name="Normal 29 4 3 4" xfId="32077"/>
    <cellStyle name="Normal 29 4 3 5" xfId="46217"/>
    <cellStyle name="Normal 29 4 4" xfId="9897"/>
    <cellStyle name="Normal 29 4 4 2" xfId="22017"/>
    <cellStyle name="Normal 29 4 4 2 2" xfId="50460"/>
    <cellStyle name="Normal 29 4 4 3" xfId="34106"/>
    <cellStyle name="Normal 29 4 4 4" xfId="42183"/>
    <cellStyle name="Normal 29 4 5" xfId="15957"/>
    <cellStyle name="Normal 29 4 5 2" xfId="48411"/>
    <cellStyle name="Normal 29 4 6" xfId="28047"/>
    <cellStyle name="Normal 29 4 7" xfId="40137"/>
    <cellStyle name="Normal 29 4 8" xfId="3834"/>
    <cellStyle name="Normal 29 5" xfId="4331"/>
    <cellStyle name="Normal 29 5 2" xfId="10391"/>
    <cellStyle name="Normal 29 5 2 2" xfId="22511"/>
    <cellStyle name="Normal 29 5 2 3" xfId="34600"/>
    <cellStyle name="Normal 29 5 2 4" xfId="50957"/>
    <cellStyle name="Normal 29 5 3" xfId="16451"/>
    <cellStyle name="Normal 29 5 4" xfId="28541"/>
    <cellStyle name="Normal 29 5 5" xfId="42680"/>
    <cellStyle name="Normal 29 6" xfId="6362"/>
    <cellStyle name="Normal 29 6 2" xfId="12421"/>
    <cellStyle name="Normal 29 6 2 2" xfId="24541"/>
    <cellStyle name="Normal 29 6 2 3" xfId="36630"/>
    <cellStyle name="Normal 29 6 2 4" xfId="52988"/>
    <cellStyle name="Normal 29 6 3" xfId="18481"/>
    <cellStyle name="Normal 29 6 4" xfId="30571"/>
    <cellStyle name="Normal 29 6 5" xfId="44711"/>
    <cellStyle name="Normal 29 7" xfId="8361"/>
    <cellStyle name="Normal 29 7 2" xfId="20481"/>
    <cellStyle name="Normal 29 7 2 2" xfId="48908"/>
    <cellStyle name="Normal 29 7 3" xfId="32570"/>
    <cellStyle name="Normal 29 7 4" xfId="40631"/>
    <cellStyle name="Normal 29 8" xfId="14421"/>
    <cellStyle name="Normal 29 8 2" xfId="46862"/>
    <cellStyle name="Normal 29 9" xfId="26541"/>
    <cellStyle name="Normal 3" xfId="502"/>
    <cellStyle name="Normal 30" xfId="123"/>
    <cellStyle name="Normal 30 10" xfId="38617"/>
    <cellStyle name="Normal 30 11" xfId="2267"/>
    <cellStyle name="Normal 30 2" xfId="1219"/>
    <cellStyle name="Normal 30 2 2" xfId="5317"/>
    <cellStyle name="Normal 30 2 2 2" xfId="11376"/>
    <cellStyle name="Normal 30 2 2 2 2" xfId="23496"/>
    <cellStyle name="Normal 30 2 2 2 3" xfId="35585"/>
    <cellStyle name="Normal 30 2 2 2 4" xfId="51943"/>
    <cellStyle name="Normal 30 2 2 3" xfId="17436"/>
    <cellStyle name="Normal 30 2 2 4" xfId="29526"/>
    <cellStyle name="Normal 30 2 2 5" xfId="43666"/>
    <cellStyle name="Normal 30 2 3" xfId="7342"/>
    <cellStyle name="Normal 30 2 3 2" xfId="13401"/>
    <cellStyle name="Normal 30 2 3 2 2" xfId="25521"/>
    <cellStyle name="Normal 30 2 3 2 3" xfId="37610"/>
    <cellStyle name="Normal 30 2 3 2 4" xfId="53968"/>
    <cellStyle name="Normal 30 2 3 3" xfId="19461"/>
    <cellStyle name="Normal 30 2 3 4" xfId="31551"/>
    <cellStyle name="Normal 30 2 3 5" xfId="45691"/>
    <cellStyle name="Normal 30 2 4" xfId="9346"/>
    <cellStyle name="Normal 30 2 4 2" xfId="21466"/>
    <cellStyle name="Normal 30 2 4 2 2" xfId="49908"/>
    <cellStyle name="Normal 30 2 4 3" xfId="33555"/>
    <cellStyle name="Normal 30 2 4 4" xfId="41631"/>
    <cellStyle name="Normal 30 2 5" xfId="15406"/>
    <cellStyle name="Normal 30 2 5 2" xfId="47859"/>
    <cellStyle name="Normal 30 2 6" xfId="27521"/>
    <cellStyle name="Normal 30 2 7" xfId="39611"/>
    <cellStyle name="Normal 30 2 8" xfId="3281"/>
    <cellStyle name="Normal 30 3" xfId="710"/>
    <cellStyle name="Normal 30 3 2" xfId="4821"/>
    <cellStyle name="Normal 30 3 2 2" xfId="10880"/>
    <cellStyle name="Normal 30 3 2 2 2" xfId="23000"/>
    <cellStyle name="Normal 30 3 2 2 3" xfId="35089"/>
    <cellStyle name="Normal 30 3 2 2 4" xfId="51447"/>
    <cellStyle name="Normal 30 3 2 3" xfId="16940"/>
    <cellStyle name="Normal 30 3 2 4" xfId="29030"/>
    <cellStyle name="Normal 30 3 2 5" xfId="43170"/>
    <cellStyle name="Normal 30 3 3" xfId="6846"/>
    <cellStyle name="Normal 30 3 3 2" xfId="12905"/>
    <cellStyle name="Normal 30 3 3 2 2" xfId="25025"/>
    <cellStyle name="Normal 30 3 3 2 3" xfId="37114"/>
    <cellStyle name="Normal 30 3 3 2 4" xfId="53472"/>
    <cellStyle name="Normal 30 3 3 3" xfId="18965"/>
    <cellStyle name="Normal 30 3 3 4" xfId="31055"/>
    <cellStyle name="Normal 30 3 3 5" xfId="45195"/>
    <cellStyle name="Normal 30 3 4" xfId="8850"/>
    <cellStyle name="Normal 30 3 4 2" xfId="20970"/>
    <cellStyle name="Normal 30 3 4 2 2" xfId="49403"/>
    <cellStyle name="Normal 30 3 4 3" xfId="33059"/>
    <cellStyle name="Normal 30 3 4 4" xfId="41126"/>
    <cellStyle name="Normal 30 3 5" xfId="14910"/>
    <cellStyle name="Normal 30 3 5 2" xfId="47355"/>
    <cellStyle name="Normal 30 3 6" xfId="27025"/>
    <cellStyle name="Normal 30 3 7" xfId="39115"/>
    <cellStyle name="Normal 30 3 8" xfId="2775"/>
    <cellStyle name="Normal 30 4" xfId="1762"/>
    <cellStyle name="Normal 30 4 2" xfId="5854"/>
    <cellStyle name="Normal 30 4 2 2" xfId="11913"/>
    <cellStyle name="Normal 30 4 2 2 2" xfId="24033"/>
    <cellStyle name="Normal 30 4 2 2 3" xfId="36122"/>
    <cellStyle name="Normal 30 4 2 2 4" xfId="52480"/>
    <cellStyle name="Normal 30 4 2 3" xfId="17973"/>
    <cellStyle name="Normal 30 4 2 4" xfId="30063"/>
    <cellStyle name="Normal 30 4 2 5" xfId="44203"/>
    <cellStyle name="Normal 30 4 3" xfId="7854"/>
    <cellStyle name="Normal 30 4 3 2" xfId="13913"/>
    <cellStyle name="Normal 30 4 3 2 2" xfId="26033"/>
    <cellStyle name="Normal 30 4 3 2 3" xfId="38122"/>
    <cellStyle name="Normal 30 4 3 2 4" xfId="54480"/>
    <cellStyle name="Normal 30 4 3 3" xfId="19973"/>
    <cellStyle name="Normal 30 4 3 4" xfId="32063"/>
    <cellStyle name="Normal 30 4 3 5" xfId="46203"/>
    <cellStyle name="Normal 30 4 4" xfId="9883"/>
    <cellStyle name="Normal 30 4 4 2" xfId="22003"/>
    <cellStyle name="Normal 30 4 4 2 2" xfId="50446"/>
    <cellStyle name="Normal 30 4 4 3" xfId="34092"/>
    <cellStyle name="Normal 30 4 4 4" xfId="42169"/>
    <cellStyle name="Normal 30 4 5" xfId="15943"/>
    <cellStyle name="Normal 30 4 5 2" xfId="48397"/>
    <cellStyle name="Normal 30 4 6" xfId="28033"/>
    <cellStyle name="Normal 30 4 7" xfId="40123"/>
    <cellStyle name="Normal 30 4 8" xfId="3820"/>
    <cellStyle name="Normal 30 5" xfId="4317"/>
    <cellStyle name="Normal 30 5 2" xfId="10377"/>
    <cellStyle name="Normal 30 5 2 2" xfId="22497"/>
    <cellStyle name="Normal 30 5 2 3" xfId="34586"/>
    <cellStyle name="Normal 30 5 2 4" xfId="50943"/>
    <cellStyle name="Normal 30 5 3" xfId="16437"/>
    <cellStyle name="Normal 30 5 4" xfId="28527"/>
    <cellStyle name="Normal 30 5 5" xfId="42666"/>
    <cellStyle name="Normal 30 6" xfId="6348"/>
    <cellStyle name="Normal 30 6 2" xfId="12407"/>
    <cellStyle name="Normal 30 6 2 2" xfId="24527"/>
    <cellStyle name="Normal 30 6 2 3" xfId="36616"/>
    <cellStyle name="Normal 30 6 2 4" xfId="52974"/>
    <cellStyle name="Normal 30 6 3" xfId="18467"/>
    <cellStyle name="Normal 30 6 4" xfId="30557"/>
    <cellStyle name="Normal 30 6 5" xfId="44697"/>
    <cellStyle name="Normal 30 7" xfId="8347"/>
    <cellStyle name="Normal 30 7 2" xfId="20467"/>
    <cellStyle name="Normal 30 7 2 2" xfId="48894"/>
    <cellStyle name="Normal 30 7 3" xfId="32556"/>
    <cellStyle name="Normal 30 7 4" xfId="40617"/>
    <cellStyle name="Normal 30 8" xfId="14407"/>
    <cellStyle name="Normal 30 8 2" xfId="46848"/>
    <cellStyle name="Normal 30 9" xfId="26527"/>
    <cellStyle name="Normal 31" xfId="128"/>
    <cellStyle name="Normal 31 10" xfId="38622"/>
    <cellStyle name="Normal 31 11" xfId="2272"/>
    <cellStyle name="Normal 31 2" xfId="1224"/>
    <cellStyle name="Normal 31 2 2" xfId="5322"/>
    <cellStyle name="Normal 31 2 2 2" xfId="11381"/>
    <cellStyle name="Normal 31 2 2 2 2" xfId="23501"/>
    <cellStyle name="Normal 31 2 2 2 3" xfId="35590"/>
    <cellStyle name="Normal 31 2 2 2 4" xfId="51948"/>
    <cellStyle name="Normal 31 2 2 3" xfId="17441"/>
    <cellStyle name="Normal 31 2 2 4" xfId="29531"/>
    <cellStyle name="Normal 31 2 2 5" xfId="43671"/>
    <cellStyle name="Normal 31 2 3" xfId="7347"/>
    <cellStyle name="Normal 31 2 3 2" xfId="13406"/>
    <cellStyle name="Normal 31 2 3 2 2" xfId="25526"/>
    <cellStyle name="Normal 31 2 3 2 3" xfId="37615"/>
    <cellStyle name="Normal 31 2 3 2 4" xfId="53973"/>
    <cellStyle name="Normal 31 2 3 3" xfId="19466"/>
    <cellStyle name="Normal 31 2 3 4" xfId="31556"/>
    <cellStyle name="Normal 31 2 3 5" xfId="45696"/>
    <cellStyle name="Normal 31 2 4" xfId="9351"/>
    <cellStyle name="Normal 31 2 4 2" xfId="21471"/>
    <cellStyle name="Normal 31 2 4 2 2" xfId="49913"/>
    <cellStyle name="Normal 31 2 4 3" xfId="33560"/>
    <cellStyle name="Normal 31 2 4 4" xfId="41636"/>
    <cellStyle name="Normal 31 2 5" xfId="15411"/>
    <cellStyle name="Normal 31 2 5 2" xfId="47864"/>
    <cellStyle name="Normal 31 2 6" xfId="27526"/>
    <cellStyle name="Normal 31 2 7" xfId="39616"/>
    <cellStyle name="Normal 31 2 8" xfId="3286"/>
    <cellStyle name="Normal 31 3" xfId="715"/>
    <cellStyle name="Normal 31 3 2" xfId="4826"/>
    <cellStyle name="Normal 31 3 2 2" xfId="10885"/>
    <cellStyle name="Normal 31 3 2 2 2" xfId="23005"/>
    <cellStyle name="Normal 31 3 2 2 3" xfId="35094"/>
    <cellStyle name="Normal 31 3 2 2 4" xfId="51452"/>
    <cellStyle name="Normal 31 3 2 3" xfId="16945"/>
    <cellStyle name="Normal 31 3 2 4" xfId="29035"/>
    <cellStyle name="Normal 31 3 2 5" xfId="43175"/>
    <cellStyle name="Normal 31 3 3" xfId="6851"/>
    <cellStyle name="Normal 31 3 3 2" xfId="12910"/>
    <cellStyle name="Normal 31 3 3 2 2" xfId="25030"/>
    <cellStyle name="Normal 31 3 3 2 3" xfId="37119"/>
    <cellStyle name="Normal 31 3 3 2 4" xfId="53477"/>
    <cellStyle name="Normal 31 3 3 3" xfId="18970"/>
    <cellStyle name="Normal 31 3 3 4" xfId="31060"/>
    <cellStyle name="Normal 31 3 3 5" xfId="45200"/>
    <cellStyle name="Normal 31 3 4" xfId="8855"/>
    <cellStyle name="Normal 31 3 4 2" xfId="20975"/>
    <cellStyle name="Normal 31 3 4 2 2" xfId="49408"/>
    <cellStyle name="Normal 31 3 4 3" xfId="33064"/>
    <cellStyle name="Normal 31 3 4 4" xfId="41131"/>
    <cellStyle name="Normal 31 3 5" xfId="14915"/>
    <cellStyle name="Normal 31 3 5 2" xfId="47360"/>
    <cellStyle name="Normal 31 3 6" xfId="27030"/>
    <cellStyle name="Normal 31 3 7" xfId="39120"/>
    <cellStyle name="Normal 31 3 8" xfId="2780"/>
    <cellStyle name="Normal 31 4" xfId="1767"/>
    <cellStyle name="Normal 31 4 2" xfId="5859"/>
    <cellStyle name="Normal 31 4 2 2" xfId="11918"/>
    <cellStyle name="Normal 31 4 2 2 2" xfId="24038"/>
    <cellStyle name="Normal 31 4 2 2 3" xfId="36127"/>
    <cellStyle name="Normal 31 4 2 2 4" xfId="52485"/>
    <cellStyle name="Normal 31 4 2 3" xfId="17978"/>
    <cellStyle name="Normal 31 4 2 4" xfId="30068"/>
    <cellStyle name="Normal 31 4 2 5" xfId="44208"/>
    <cellStyle name="Normal 31 4 3" xfId="7859"/>
    <cellStyle name="Normal 31 4 3 2" xfId="13918"/>
    <cellStyle name="Normal 31 4 3 2 2" xfId="26038"/>
    <cellStyle name="Normal 31 4 3 2 3" xfId="38127"/>
    <cellStyle name="Normal 31 4 3 2 4" xfId="54485"/>
    <cellStyle name="Normal 31 4 3 3" xfId="19978"/>
    <cellStyle name="Normal 31 4 3 4" xfId="32068"/>
    <cellStyle name="Normal 31 4 3 5" xfId="46208"/>
    <cellStyle name="Normal 31 4 4" xfId="9888"/>
    <cellStyle name="Normal 31 4 4 2" xfId="22008"/>
    <cellStyle name="Normal 31 4 4 2 2" xfId="50451"/>
    <cellStyle name="Normal 31 4 4 3" xfId="34097"/>
    <cellStyle name="Normal 31 4 4 4" xfId="42174"/>
    <cellStyle name="Normal 31 4 5" xfId="15948"/>
    <cellStyle name="Normal 31 4 5 2" xfId="48402"/>
    <cellStyle name="Normal 31 4 6" xfId="28038"/>
    <cellStyle name="Normal 31 4 7" xfId="40128"/>
    <cellStyle name="Normal 31 4 8" xfId="3825"/>
    <cellStyle name="Normal 31 5" xfId="4322"/>
    <cellStyle name="Normal 31 5 2" xfId="10382"/>
    <cellStyle name="Normal 31 5 2 2" xfId="22502"/>
    <cellStyle name="Normal 31 5 2 3" xfId="34591"/>
    <cellStyle name="Normal 31 5 2 4" xfId="50948"/>
    <cellStyle name="Normal 31 5 3" xfId="16442"/>
    <cellStyle name="Normal 31 5 4" xfId="28532"/>
    <cellStyle name="Normal 31 5 5" xfId="42671"/>
    <cellStyle name="Normal 31 6" xfId="6353"/>
    <cellStyle name="Normal 31 6 2" xfId="12412"/>
    <cellStyle name="Normal 31 6 2 2" xfId="24532"/>
    <cellStyle name="Normal 31 6 2 3" xfId="36621"/>
    <cellStyle name="Normal 31 6 2 4" xfId="52979"/>
    <cellStyle name="Normal 31 6 3" xfId="18472"/>
    <cellStyle name="Normal 31 6 4" xfId="30562"/>
    <cellStyle name="Normal 31 6 5" xfId="44702"/>
    <cellStyle name="Normal 31 7" xfId="8352"/>
    <cellStyle name="Normal 31 7 2" xfId="20472"/>
    <cellStyle name="Normal 31 7 2 2" xfId="48899"/>
    <cellStyle name="Normal 31 7 3" xfId="32561"/>
    <cellStyle name="Normal 31 7 4" xfId="40622"/>
    <cellStyle name="Normal 31 8" xfId="14412"/>
    <cellStyle name="Normal 31 8 2" xfId="46853"/>
    <cellStyle name="Normal 31 9" xfId="26532"/>
    <cellStyle name="Normal 32" xfId="131"/>
    <cellStyle name="Normal 32 10" xfId="38625"/>
    <cellStyle name="Normal 32 11" xfId="2275"/>
    <cellStyle name="Normal 32 2" xfId="1227"/>
    <cellStyle name="Normal 32 2 2" xfId="5325"/>
    <cellStyle name="Normal 32 2 2 2" xfId="11384"/>
    <cellStyle name="Normal 32 2 2 2 2" xfId="23504"/>
    <cellStyle name="Normal 32 2 2 2 3" xfId="35593"/>
    <cellStyle name="Normal 32 2 2 2 4" xfId="51951"/>
    <cellStyle name="Normal 32 2 2 3" xfId="17444"/>
    <cellStyle name="Normal 32 2 2 4" xfId="29534"/>
    <cellStyle name="Normal 32 2 2 5" xfId="43674"/>
    <cellStyle name="Normal 32 2 3" xfId="7350"/>
    <cellStyle name="Normal 32 2 3 2" xfId="13409"/>
    <cellStyle name="Normal 32 2 3 2 2" xfId="25529"/>
    <cellStyle name="Normal 32 2 3 2 3" xfId="37618"/>
    <cellStyle name="Normal 32 2 3 2 4" xfId="53976"/>
    <cellStyle name="Normal 32 2 3 3" xfId="19469"/>
    <cellStyle name="Normal 32 2 3 4" xfId="31559"/>
    <cellStyle name="Normal 32 2 3 5" xfId="45699"/>
    <cellStyle name="Normal 32 2 4" xfId="9354"/>
    <cellStyle name="Normal 32 2 4 2" xfId="21474"/>
    <cellStyle name="Normal 32 2 4 2 2" xfId="49916"/>
    <cellStyle name="Normal 32 2 4 3" xfId="33563"/>
    <cellStyle name="Normal 32 2 4 4" xfId="41639"/>
    <cellStyle name="Normal 32 2 5" xfId="15414"/>
    <cellStyle name="Normal 32 2 5 2" xfId="47867"/>
    <cellStyle name="Normal 32 2 6" xfId="27529"/>
    <cellStyle name="Normal 32 2 7" xfId="39619"/>
    <cellStyle name="Normal 32 2 8" xfId="3289"/>
    <cellStyle name="Normal 32 3" xfId="718"/>
    <cellStyle name="Normal 32 3 2" xfId="4829"/>
    <cellStyle name="Normal 32 3 2 2" xfId="10888"/>
    <cellStyle name="Normal 32 3 2 2 2" xfId="23008"/>
    <cellStyle name="Normal 32 3 2 2 3" xfId="35097"/>
    <cellStyle name="Normal 32 3 2 2 4" xfId="51455"/>
    <cellStyle name="Normal 32 3 2 3" xfId="16948"/>
    <cellStyle name="Normal 32 3 2 4" xfId="29038"/>
    <cellStyle name="Normal 32 3 2 5" xfId="43178"/>
    <cellStyle name="Normal 32 3 3" xfId="6854"/>
    <cellStyle name="Normal 32 3 3 2" xfId="12913"/>
    <cellStyle name="Normal 32 3 3 2 2" xfId="25033"/>
    <cellStyle name="Normal 32 3 3 2 3" xfId="37122"/>
    <cellStyle name="Normal 32 3 3 2 4" xfId="53480"/>
    <cellStyle name="Normal 32 3 3 3" xfId="18973"/>
    <cellStyle name="Normal 32 3 3 4" xfId="31063"/>
    <cellStyle name="Normal 32 3 3 5" xfId="45203"/>
    <cellStyle name="Normal 32 3 4" xfId="8858"/>
    <cellStyle name="Normal 32 3 4 2" xfId="20978"/>
    <cellStyle name="Normal 32 3 4 2 2" xfId="49411"/>
    <cellStyle name="Normal 32 3 4 3" xfId="33067"/>
    <cellStyle name="Normal 32 3 4 4" xfId="41134"/>
    <cellStyle name="Normal 32 3 5" xfId="14918"/>
    <cellStyle name="Normal 32 3 5 2" xfId="47363"/>
    <cellStyle name="Normal 32 3 6" xfId="27033"/>
    <cellStyle name="Normal 32 3 7" xfId="39123"/>
    <cellStyle name="Normal 32 3 8" xfId="2783"/>
    <cellStyle name="Normal 32 4" xfId="1770"/>
    <cellStyle name="Normal 32 4 2" xfId="5862"/>
    <cellStyle name="Normal 32 4 2 2" xfId="11921"/>
    <cellStyle name="Normal 32 4 2 2 2" xfId="24041"/>
    <cellStyle name="Normal 32 4 2 2 3" xfId="36130"/>
    <cellStyle name="Normal 32 4 2 2 4" xfId="52488"/>
    <cellStyle name="Normal 32 4 2 3" xfId="17981"/>
    <cellStyle name="Normal 32 4 2 4" xfId="30071"/>
    <cellStyle name="Normal 32 4 2 5" xfId="44211"/>
    <cellStyle name="Normal 32 4 3" xfId="7862"/>
    <cellStyle name="Normal 32 4 3 2" xfId="13921"/>
    <cellStyle name="Normal 32 4 3 2 2" xfId="26041"/>
    <cellStyle name="Normal 32 4 3 2 3" xfId="38130"/>
    <cellStyle name="Normal 32 4 3 2 4" xfId="54488"/>
    <cellStyle name="Normal 32 4 3 3" xfId="19981"/>
    <cellStyle name="Normal 32 4 3 4" xfId="32071"/>
    <cellStyle name="Normal 32 4 3 5" xfId="46211"/>
    <cellStyle name="Normal 32 4 4" xfId="9891"/>
    <cellStyle name="Normal 32 4 4 2" xfId="22011"/>
    <cellStyle name="Normal 32 4 4 2 2" xfId="50454"/>
    <cellStyle name="Normal 32 4 4 3" xfId="34100"/>
    <cellStyle name="Normal 32 4 4 4" xfId="42177"/>
    <cellStyle name="Normal 32 4 5" xfId="15951"/>
    <cellStyle name="Normal 32 4 5 2" xfId="48405"/>
    <cellStyle name="Normal 32 4 6" xfId="28041"/>
    <cellStyle name="Normal 32 4 7" xfId="40131"/>
    <cellStyle name="Normal 32 4 8" xfId="3828"/>
    <cellStyle name="Normal 32 5" xfId="4325"/>
    <cellStyle name="Normal 32 5 2" xfId="10385"/>
    <cellStyle name="Normal 32 5 2 2" xfId="22505"/>
    <cellStyle name="Normal 32 5 2 3" xfId="34594"/>
    <cellStyle name="Normal 32 5 2 4" xfId="50951"/>
    <cellStyle name="Normal 32 5 3" xfId="16445"/>
    <cellStyle name="Normal 32 5 4" xfId="28535"/>
    <cellStyle name="Normal 32 5 5" xfId="42674"/>
    <cellStyle name="Normal 32 6" xfId="6356"/>
    <cellStyle name="Normal 32 6 2" xfId="12415"/>
    <cellStyle name="Normal 32 6 2 2" xfId="24535"/>
    <cellStyle name="Normal 32 6 2 3" xfId="36624"/>
    <cellStyle name="Normal 32 6 2 4" xfId="52982"/>
    <cellStyle name="Normal 32 6 3" xfId="18475"/>
    <cellStyle name="Normal 32 6 4" xfId="30565"/>
    <cellStyle name="Normal 32 6 5" xfId="44705"/>
    <cellStyle name="Normal 32 7" xfId="8355"/>
    <cellStyle name="Normal 32 7 2" xfId="20475"/>
    <cellStyle name="Normal 32 7 2 2" xfId="48902"/>
    <cellStyle name="Normal 32 7 3" xfId="32564"/>
    <cellStyle name="Normal 32 7 4" xfId="40625"/>
    <cellStyle name="Normal 32 8" xfId="14415"/>
    <cellStyle name="Normal 32 8 2" xfId="46856"/>
    <cellStyle name="Normal 32 9" xfId="26535"/>
    <cellStyle name="Normal 33" xfId="140"/>
    <cellStyle name="Normal 33 10" xfId="38634"/>
    <cellStyle name="Normal 33 11" xfId="2284"/>
    <cellStyle name="Normal 33 2" xfId="1236"/>
    <cellStyle name="Normal 33 2 2" xfId="5334"/>
    <cellStyle name="Normal 33 2 2 2" xfId="11393"/>
    <cellStyle name="Normal 33 2 2 2 2" xfId="23513"/>
    <cellStyle name="Normal 33 2 2 2 3" xfId="35602"/>
    <cellStyle name="Normal 33 2 2 2 4" xfId="51960"/>
    <cellStyle name="Normal 33 2 2 3" xfId="17453"/>
    <cellStyle name="Normal 33 2 2 4" xfId="29543"/>
    <cellStyle name="Normal 33 2 2 5" xfId="43683"/>
    <cellStyle name="Normal 33 2 3" xfId="7359"/>
    <cellStyle name="Normal 33 2 3 2" xfId="13418"/>
    <cellStyle name="Normal 33 2 3 2 2" xfId="25538"/>
    <cellStyle name="Normal 33 2 3 2 3" xfId="37627"/>
    <cellStyle name="Normal 33 2 3 2 4" xfId="53985"/>
    <cellStyle name="Normal 33 2 3 3" xfId="19478"/>
    <cellStyle name="Normal 33 2 3 4" xfId="31568"/>
    <cellStyle name="Normal 33 2 3 5" xfId="45708"/>
    <cellStyle name="Normal 33 2 4" xfId="9363"/>
    <cellStyle name="Normal 33 2 4 2" xfId="21483"/>
    <cellStyle name="Normal 33 2 4 2 2" xfId="49925"/>
    <cellStyle name="Normal 33 2 4 3" xfId="33572"/>
    <cellStyle name="Normal 33 2 4 4" xfId="41648"/>
    <cellStyle name="Normal 33 2 5" xfId="15423"/>
    <cellStyle name="Normal 33 2 5 2" xfId="47876"/>
    <cellStyle name="Normal 33 2 6" xfId="27538"/>
    <cellStyle name="Normal 33 2 7" xfId="39628"/>
    <cellStyle name="Normal 33 2 8" xfId="3298"/>
    <cellStyle name="Normal 33 3" xfId="727"/>
    <cellStyle name="Normal 33 3 2" xfId="4838"/>
    <cellStyle name="Normal 33 3 2 2" xfId="10897"/>
    <cellStyle name="Normal 33 3 2 2 2" xfId="23017"/>
    <cellStyle name="Normal 33 3 2 2 3" xfId="35106"/>
    <cellStyle name="Normal 33 3 2 2 4" xfId="51464"/>
    <cellStyle name="Normal 33 3 2 3" xfId="16957"/>
    <cellStyle name="Normal 33 3 2 4" xfId="29047"/>
    <cellStyle name="Normal 33 3 2 5" xfId="43187"/>
    <cellStyle name="Normal 33 3 3" xfId="6863"/>
    <cellStyle name="Normal 33 3 3 2" xfId="12922"/>
    <cellStyle name="Normal 33 3 3 2 2" xfId="25042"/>
    <cellStyle name="Normal 33 3 3 2 3" xfId="37131"/>
    <cellStyle name="Normal 33 3 3 2 4" xfId="53489"/>
    <cellStyle name="Normal 33 3 3 3" xfId="18982"/>
    <cellStyle name="Normal 33 3 3 4" xfId="31072"/>
    <cellStyle name="Normal 33 3 3 5" xfId="45212"/>
    <cellStyle name="Normal 33 3 4" xfId="8867"/>
    <cellStyle name="Normal 33 3 4 2" xfId="20987"/>
    <cellStyle name="Normal 33 3 4 2 2" xfId="49420"/>
    <cellStyle name="Normal 33 3 4 3" xfId="33076"/>
    <cellStyle name="Normal 33 3 4 4" xfId="41143"/>
    <cellStyle name="Normal 33 3 5" xfId="14927"/>
    <cellStyle name="Normal 33 3 5 2" xfId="47372"/>
    <cellStyle name="Normal 33 3 6" xfId="27042"/>
    <cellStyle name="Normal 33 3 7" xfId="39132"/>
    <cellStyle name="Normal 33 3 8" xfId="2792"/>
    <cellStyle name="Normal 33 4" xfId="1779"/>
    <cellStyle name="Normal 33 4 2" xfId="5871"/>
    <cellStyle name="Normal 33 4 2 2" xfId="11930"/>
    <cellStyle name="Normal 33 4 2 2 2" xfId="24050"/>
    <cellStyle name="Normal 33 4 2 2 3" xfId="36139"/>
    <cellStyle name="Normal 33 4 2 2 4" xfId="52497"/>
    <cellStyle name="Normal 33 4 2 3" xfId="17990"/>
    <cellStyle name="Normal 33 4 2 4" xfId="30080"/>
    <cellStyle name="Normal 33 4 2 5" xfId="44220"/>
    <cellStyle name="Normal 33 4 3" xfId="7871"/>
    <cellStyle name="Normal 33 4 3 2" xfId="13930"/>
    <cellStyle name="Normal 33 4 3 2 2" xfId="26050"/>
    <cellStyle name="Normal 33 4 3 2 3" xfId="38139"/>
    <cellStyle name="Normal 33 4 3 2 4" xfId="54497"/>
    <cellStyle name="Normal 33 4 3 3" xfId="19990"/>
    <cellStyle name="Normal 33 4 3 4" xfId="32080"/>
    <cellStyle name="Normal 33 4 3 5" xfId="46220"/>
    <cellStyle name="Normal 33 4 4" xfId="9900"/>
    <cellStyle name="Normal 33 4 4 2" xfId="22020"/>
    <cellStyle name="Normal 33 4 4 2 2" xfId="50463"/>
    <cellStyle name="Normal 33 4 4 3" xfId="34109"/>
    <cellStyle name="Normal 33 4 4 4" xfId="42186"/>
    <cellStyle name="Normal 33 4 5" xfId="15960"/>
    <cellStyle name="Normal 33 4 5 2" xfId="48414"/>
    <cellStyle name="Normal 33 4 6" xfId="28050"/>
    <cellStyle name="Normal 33 4 7" xfId="40140"/>
    <cellStyle name="Normal 33 4 8" xfId="3837"/>
    <cellStyle name="Normal 33 5" xfId="4334"/>
    <cellStyle name="Normal 33 5 2" xfId="10394"/>
    <cellStyle name="Normal 33 5 2 2" xfId="22514"/>
    <cellStyle name="Normal 33 5 2 3" xfId="34603"/>
    <cellStyle name="Normal 33 5 2 4" xfId="50960"/>
    <cellStyle name="Normal 33 5 3" xfId="16454"/>
    <cellStyle name="Normal 33 5 4" xfId="28544"/>
    <cellStyle name="Normal 33 5 5" xfId="42683"/>
    <cellStyle name="Normal 33 6" xfId="6365"/>
    <cellStyle name="Normal 33 6 2" xfId="12424"/>
    <cellStyle name="Normal 33 6 2 2" xfId="24544"/>
    <cellStyle name="Normal 33 6 2 3" xfId="36633"/>
    <cellStyle name="Normal 33 6 2 4" xfId="52991"/>
    <cellStyle name="Normal 33 6 3" xfId="18484"/>
    <cellStyle name="Normal 33 6 4" xfId="30574"/>
    <cellStyle name="Normal 33 6 5" xfId="44714"/>
    <cellStyle name="Normal 33 7" xfId="8364"/>
    <cellStyle name="Normal 33 7 2" xfId="20484"/>
    <cellStyle name="Normal 33 7 2 2" xfId="48911"/>
    <cellStyle name="Normal 33 7 3" xfId="32573"/>
    <cellStyle name="Normal 33 7 4" xfId="40634"/>
    <cellStyle name="Normal 33 8" xfId="14424"/>
    <cellStyle name="Normal 33 8 2" xfId="46865"/>
    <cellStyle name="Normal 33 9" xfId="26544"/>
    <cellStyle name="Normal 34" xfId="136"/>
    <cellStyle name="Normal 34 10" xfId="38630"/>
    <cellStyle name="Normal 34 11" xfId="2280"/>
    <cellStyle name="Normal 34 2" xfId="1232"/>
    <cellStyle name="Normal 34 2 2" xfId="5330"/>
    <cellStyle name="Normal 34 2 2 2" xfId="11389"/>
    <cellStyle name="Normal 34 2 2 2 2" xfId="23509"/>
    <cellStyle name="Normal 34 2 2 2 3" xfId="35598"/>
    <cellStyle name="Normal 34 2 2 2 4" xfId="51956"/>
    <cellStyle name="Normal 34 2 2 3" xfId="17449"/>
    <cellStyle name="Normal 34 2 2 4" xfId="29539"/>
    <cellStyle name="Normal 34 2 2 5" xfId="43679"/>
    <cellStyle name="Normal 34 2 3" xfId="7355"/>
    <cellStyle name="Normal 34 2 3 2" xfId="13414"/>
    <cellStyle name="Normal 34 2 3 2 2" xfId="25534"/>
    <cellStyle name="Normal 34 2 3 2 3" xfId="37623"/>
    <cellStyle name="Normal 34 2 3 2 4" xfId="53981"/>
    <cellStyle name="Normal 34 2 3 3" xfId="19474"/>
    <cellStyle name="Normal 34 2 3 4" xfId="31564"/>
    <cellStyle name="Normal 34 2 3 5" xfId="45704"/>
    <cellStyle name="Normal 34 2 4" xfId="9359"/>
    <cellStyle name="Normal 34 2 4 2" xfId="21479"/>
    <cellStyle name="Normal 34 2 4 2 2" xfId="49921"/>
    <cellStyle name="Normal 34 2 4 3" xfId="33568"/>
    <cellStyle name="Normal 34 2 4 4" xfId="41644"/>
    <cellStyle name="Normal 34 2 5" xfId="15419"/>
    <cellStyle name="Normal 34 2 5 2" xfId="47872"/>
    <cellStyle name="Normal 34 2 6" xfId="27534"/>
    <cellStyle name="Normal 34 2 7" xfId="39624"/>
    <cellStyle name="Normal 34 2 8" xfId="3294"/>
    <cellStyle name="Normal 34 3" xfId="723"/>
    <cellStyle name="Normal 34 3 2" xfId="4834"/>
    <cellStyle name="Normal 34 3 2 2" xfId="10893"/>
    <cellStyle name="Normal 34 3 2 2 2" xfId="23013"/>
    <cellStyle name="Normal 34 3 2 2 3" xfId="35102"/>
    <cellStyle name="Normal 34 3 2 2 4" xfId="51460"/>
    <cellStyle name="Normal 34 3 2 3" xfId="16953"/>
    <cellStyle name="Normal 34 3 2 4" xfId="29043"/>
    <cellStyle name="Normal 34 3 2 5" xfId="43183"/>
    <cellStyle name="Normal 34 3 3" xfId="6859"/>
    <cellStyle name="Normal 34 3 3 2" xfId="12918"/>
    <cellStyle name="Normal 34 3 3 2 2" xfId="25038"/>
    <cellStyle name="Normal 34 3 3 2 3" xfId="37127"/>
    <cellStyle name="Normal 34 3 3 2 4" xfId="53485"/>
    <cellStyle name="Normal 34 3 3 3" xfId="18978"/>
    <cellStyle name="Normal 34 3 3 4" xfId="31068"/>
    <cellStyle name="Normal 34 3 3 5" xfId="45208"/>
    <cellStyle name="Normal 34 3 4" xfId="8863"/>
    <cellStyle name="Normal 34 3 4 2" xfId="20983"/>
    <cellStyle name="Normal 34 3 4 2 2" xfId="49416"/>
    <cellStyle name="Normal 34 3 4 3" xfId="33072"/>
    <cellStyle name="Normal 34 3 4 4" xfId="41139"/>
    <cellStyle name="Normal 34 3 5" xfId="14923"/>
    <cellStyle name="Normal 34 3 5 2" xfId="47368"/>
    <cellStyle name="Normal 34 3 6" xfId="27038"/>
    <cellStyle name="Normal 34 3 7" xfId="39128"/>
    <cellStyle name="Normal 34 3 8" xfId="2788"/>
    <cellStyle name="Normal 34 4" xfId="1775"/>
    <cellStyle name="Normal 34 4 2" xfId="5867"/>
    <cellStyle name="Normal 34 4 2 2" xfId="11926"/>
    <cellStyle name="Normal 34 4 2 2 2" xfId="24046"/>
    <cellStyle name="Normal 34 4 2 2 3" xfId="36135"/>
    <cellStyle name="Normal 34 4 2 2 4" xfId="52493"/>
    <cellStyle name="Normal 34 4 2 3" xfId="17986"/>
    <cellStyle name="Normal 34 4 2 4" xfId="30076"/>
    <cellStyle name="Normal 34 4 2 5" xfId="44216"/>
    <cellStyle name="Normal 34 4 3" xfId="7867"/>
    <cellStyle name="Normal 34 4 3 2" xfId="13926"/>
    <cellStyle name="Normal 34 4 3 2 2" xfId="26046"/>
    <cellStyle name="Normal 34 4 3 2 3" xfId="38135"/>
    <cellStyle name="Normal 34 4 3 2 4" xfId="54493"/>
    <cellStyle name="Normal 34 4 3 3" xfId="19986"/>
    <cellStyle name="Normal 34 4 3 4" xfId="32076"/>
    <cellStyle name="Normal 34 4 3 5" xfId="46216"/>
    <cellStyle name="Normal 34 4 4" xfId="9896"/>
    <cellStyle name="Normal 34 4 4 2" xfId="22016"/>
    <cellStyle name="Normal 34 4 4 2 2" xfId="50459"/>
    <cellStyle name="Normal 34 4 4 3" xfId="34105"/>
    <cellStyle name="Normal 34 4 4 4" xfId="42182"/>
    <cellStyle name="Normal 34 4 5" xfId="15956"/>
    <cellStyle name="Normal 34 4 5 2" xfId="48410"/>
    <cellStyle name="Normal 34 4 6" xfId="28046"/>
    <cellStyle name="Normal 34 4 7" xfId="40136"/>
    <cellStyle name="Normal 34 4 8" xfId="3833"/>
    <cellStyle name="Normal 34 5" xfId="4330"/>
    <cellStyle name="Normal 34 5 2" xfId="10390"/>
    <cellStyle name="Normal 34 5 2 2" xfId="22510"/>
    <cellStyle name="Normal 34 5 2 3" xfId="34599"/>
    <cellStyle name="Normal 34 5 2 4" xfId="50956"/>
    <cellStyle name="Normal 34 5 3" xfId="16450"/>
    <cellStyle name="Normal 34 5 4" xfId="28540"/>
    <cellStyle name="Normal 34 5 5" xfId="42679"/>
    <cellStyle name="Normal 34 6" xfId="6361"/>
    <cellStyle name="Normal 34 6 2" xfId="12420"/>
    <cellStyle name="Normal 34 6 2 2" xfId="24540"/>
    <cellStyle name="Normal 34 6 2 3" xfId="36629"/>
    <cellStyle name="Normal 34 6 2 4" xfId="52987"/>
    <cellStyle name="Normal 34 6 3" xfId="18480"/>
    <cellStyle name="Normal 34 6 4" xfId="30570"/>
    <cellStyle name="Normal 34 6 5" xfId="44710"/>
    <cellStyle name="Normal 34 7" xfId="8360"/>
    <cellStyle name="Normal 34 7 2" xfId="20480"/>
    <cellStyle name="Normal 34 7 2 2" xfId="48907"/>
    <cellStyle name="Normal 34 7 3" xfId="32569"/>
    <cellStyle name="Normal 34 7 4" xfId="40630"/>
    <cellStyle name="Normal 34 8" xfId="14420"/>
    <cellStyle name="Normal 34 8 2" xfId="46861"/>
    <cellStyle name="Normal 34 9" xfId="26540"/>
    <cellStyle name="Normal 35" xfId="503"/>
    <cellStyle name="Normal 35 2" xfId="594"/>
    <cellStyle name="Normal 35 2 2" xfId="2153"/>
    <cellStyle name="Normal 36" xfId="505"/>
    <cellStyle name="Normal 36 10" xfId="38945"/>
    <cellStyle name="Normal 36 11" xfId="2600"/>
    <cellStyle name="Normal 36 2" xfId="1553"/>
    <cellStyle name="Normal 36 2 2" xfId="5648"/>
    <cellStyle name="Normal 36 2 2 2" xfId="11707"/>
    <cellStyle name="Normal 36 2 2 2 2" xfId="23827"/>
    <cellStyle name="Normal 36 2 2 2 3" xfId="35916"/>
    <cellStyle name="Normal 36 2 2 2 4" xfId="52274"/>
    <cellStyle name="Normal 36 2 2 3" xfId="17767"/>
    <cellStyle name="Normal 36 2 2 4" xfId="29857"/>
    <cellStyle name="Normal 36 2 2 5" xfId="43997"/>
    <cellStyle name="Normal 36 2 3" xfId="7670"/>
    <cellStyle name="Normal 36 2 3 2" xfId="13729"/>
    <cellStyle name="Normal 36 2 3 2 2" xfId="25849"/>
    <cellStyle name="Normal 36 2 3 2 3" xfId="37938"/>
    <cellStyle name="Normal 36 2 3 2 4" xfId="54296"/>
    <cellStyle name="Normal 36 2 3 3" xfId="19789"/>
    <cellStyle name="Normal 36 2 3 4" xfId="31879"/>
    <cellStyle name="Normal 36 2 3 5" xfId="46019"/>
    <cellStyle name="Normal 36 2 4" xfId="9677"/>
    <cellStyle name="Normal 36 2 4 2" xfId="21797"/>
    <cellStyle name="Normal 36 2 4 2 2" xfId="50240"/>
    <cellStyle name="Normal 36 2 4 3" xfId="33886"/>
    <cellStyle name="Normal 36 2 4 4" xfId="41963"/>
    <cellStyle name="Normal 36 2 5" xfId="15737"/>
    <cellStyle name="Normal 36 2 5 2" xfId="48191"/>
    <cellStyle name="Normal 36 2 6" xfId="27849"/>
    <cellStyle name="Normal 36 2 7" xfId="39939"/>
    <cellStyle name="Normal 36 2 8" xfId="3614"/>
    <cellStyle name="Normal 36 3" xfId="1041"/>
    <cellStyle name="Normal 36 3 2" xfId="5149"/>
    <cellStyle name="Normal 36 3 2 2" xfId="11208"/>
    <cellStyle name="Normal 36 3 2 2 2" xfId="23328"/>
    <cellStyle name="Normal 36 3 2 2 3" xfId="35417"/>
    <cellStyle name="Normal 36 3 2 2 4" xfId="51775"/>
    <cellStyle name="Normal 36 3 2 3" xfId="17268"/>
    <cellStyle name="Normal 36 3 2 4" xfId="29358"/>
    <cellStyle name="Normal 36 3 2 5" xfId="43498"/>
    <cellStyle name="Normal 36 3 3" xfId="7174"/>
    <cellStyle name="Normal 36 3 3 2" xfId="13233"/>
    <cellStyle name="Normal 36 3 3 2 2" xfId="25353"/>
    <cellStyle name="Normal 36 3 3 2 3" xfId="37442"/>
    <cellStyle name="Normal 36 3 3 2 4" xfId="53800"/>
    <cellStyle name="Normal 36 3 3 3" xfId="19293"/>
    <cellStyle name="Normal 36 3 3 4" xfId="31383"/>
    <cellStyle name="Normal 36 3 3 5" xfId="45523"/>
    <cellStyle name="Normal 36 3 4" xfId="9178"/>
    <cellStyle name="Normal 36 3 4 2" xfId="21298"/>
    <cellStyle name="Normal 36 3 4 2 2" xfId="49733"/>
    <cellStyle name="Normal 36 3 4 3" xfId="33387"/>
    <cellStyle name="Normal 36 3 4 4" xfId="41456"/>
    <cellStyle name="Normal 36 3 5" xfId="15238"/>
    <cellStyle name="Normal 36 3 5 2" xfId="47684"/>
    <cellStyle name="Normal 36 3 6" xfId="27353"/>
    <cellStyle name="Normal 36 3 7" xfId="39443"/>
    <cellStyle name="Normal 36 3 8" xfId="3105"/>
    <cellStyle name="Normal 36 4" xfId="2091"/>
    <cellStyle name="Normal 36 4 2" xfId="6182"/>
    <cellStyle name="Normal 36 4 2 2" xfId="12241"/>
    <cellStyle name="Normal 36 4 2 2 2" xfId="24361"/>
    <cellStyle name="Normal 36 4 2 2 3" xfId="36450"/>
    <cellStyle name="Normal 36 4 2 2 4" xfId="52808"/>
    <cellStyle name="Normal 36 4 2 3" xfId="18301"/>
    <cellStyle name="Normal 36 4 2 4" xfId="30391"/>
    <cellStyle name="Normal 36 4 2 5" xfId="44531"/>
    <cellStyle name="Normal 36 4 3" xfId="8182"/>
    <cellStyle name="Normal 36 4 3 2" xfId="14241"/>
    <cellStyle name="Normal 36 4 3 2 2" xfId="26361"/>
    <cellStyle name="Normal 36 4 3 2 3" xfId="38450"/>
    <cellStyle name="Normal 36 4 3 2 4" xfId="54808"/>
    <cellStyle name="Normal 36 4 3 3" xfId="20301"/>
    <cellStyle name="Normal 36 4 3 4" xfId="32391"/>
    <cellStyle name="Normal 36 4 3 5" xfId="46531"/>
    <cellStyle name="Normal 36 4 4" xfId="10211"/>
    <cellStyle name="Normal 36 4 4 2" xfId="22331"/>
    <cellStyle name="Normal 36 4 4 2 2" xfId="50775"/>
    <cellStyle name="Normal 36 4 4 3" xfId="34420"/>
    <cellStyle name="Normal 36 4 4 4" xfId="42498"/>
    <cellStyle name="Normal 36 4 5" xfId="16271"/>
    <cellStyle name="Normal 36 4 5 2" xfId="48726"/>
    <cellStyle name="Normal 36 4 6" xfId="28361"/>
    <cellStyle name="Normal 36 4 7" xfId="40451"/>
    <cellStyle name="Normal 36 4 8" xfId="4149"/>
    <cellStyle name="Normal 36 5" xfId="4648"/>
    <cellStyle name="Normal 36 5 2" xfId="10708"/>
    <cellStyle name="Normal 36 5 2 2" xfId="22828"/>
    <cellStyle name="Normal 36 5 2 3" xfId="34917"/>
    <cellStyle name="Normal 36 5 2 4" xfId="51274"/>
    <cellStyle name="Normal 36 5 3" xfId="16768"/>
    <cellStyle name="Normal 36 5 4" xfId="28858"/>
    <cellStyle name="Normal 36 5 5" xfId="42997"/>
    <cellStyle name="Normal 36 6" xfId="6676"/>
    <cellStyle name="Normal 36 6 2" xfId="12735"/>
    <cellStyle name="Normal 36 6 2 2" xfId="24855"/>
    <cellStyle name="Normal 36 6 2 3" xfId="36944"/>
    <cellStyle name="Normal 36 6 2 4" xfId="53302"/>
    <cellStyle name="Normal 36 6 3" xfId="18795"/>
    <cellStyle name="Normal 36 6 4" xfId="30885"/>
    <cellStyle name="Normal 36 6 5" xfId="45025"/>
    <cellStyle name="Normal 36 7" xfId="8678"/>
    <cellStyle name="Normal 36 7 2" xfId="20798"/>
    <cellStyle name="Normal 36 7 2 2" xfId="49227"/>
    <cellStyle name="Normal 36 7 3" xfId="32887"/>
    <cellStyle name="Normal 36 7 4" xfId="40950"/>
    <cellStyle name="Normal 36 8" xfId="14738"/>
    <cellStyle name="Normal 36 8 2" xfId="47180"/>
    <cellStyle name="Normal 36 9" xfId="26855"/>
    <cellStyle name="Normal 37" xfId="507"/>
    <cellStyle name="Normal 38" xfId="93"/>
    <cellStyle name="Normal 38 10" xfId="38590"/>
    <cellStyle name="Normal 38 11" xfId="2240"/>
    <cellStyle name="Normal 38 2" xfId="1192"/>
    <cellStyle name="Normal 38 2 2" xfId="5290"/>
    <cellStyle name="Normal 38 2 2 2" xfId="11349"/>
    <cellStyle name="Normal 38 2 2 2 2" xfId="23469"/>
    <cellStyle name="Normal 38 2 2 2 3" xfId="35558"/>
    <cellStyle name="Normal 38 2 2 2 4" xfId="51916"/>
    <cellStyle name="Normal 38 2 2 3" xfId="17409"/>
    <cellStyle name="Normal 38 2 2 4" xfId="29499"/>
    <cellStyle name="Normal 38 2 2 5" xfId="43639"/>
    <cellStyle name="Normal 38 2 3" xfId="7315"/>
    <cellStyle name="Normal 38 2 3 2" xfId="13374"/>
    <cellStyle name="Normal 38 2 3 2 2" xfId="25494"/>
    <cellStyle name="Normal 38 2 3 2 3" xfId="37583"/>
    <cellStyle name="Normal 38 2 3 2 4" xfId="53941"/>
    <cellStyle name="Normal 38 2 3 3" xfId="19434"/>
    <cellStyle name="Normal 38 2 3 4" xfId="31524"/>
    <cellStyle name="Normal 38 2 3 5" xfId="45664"/>
    <cellStyle name="Normal 38 2 4" xfId="9319"/>
    <cellStyle name="Normal 38 2 4 2" xfId="21439"/>
    <cellStyle name="Normal 38 2 4 2 2" xfId="49881"/>
    <cellStyle name="Normal 38 2 4 3" xfId="33528"/>
    <cellStyle name="Normal 38 2 4 4" xfId="41604"/>
    <cellStyle name="Normal 38 2 5" xfId="15379"/>
    <cellStyle name="Normal 38 2 5 2" xfId="47832"/>
    <cellStyle name="Normal 38 2 6" xfId="27494"/>
    <cellStyle name="Normal 38 2 7" xfId="39584"/>
    <cellStyle name="Normal 38 2 8" xfId="3254"/>
    <cellStyle name="Normal 38 3" xfId="682"/>
    <cellStyle name="Normal 38 3 2" xfId="4794"/>
    <cellStyle name="Normal 38 3 2 2" xfId="10853"/>
    <cellStyle name="Normal 38 3 2 2 2" xfId="22973"/>
    <cellStyle name="Normal 38 3 2 2 3" xfId="35062"/>
    <cellStyle name="Normal 38 3 2 2 4" xfId="51420"/>
    <cellStyle name="Normal 38 3 2 3" xfId="16913"/>
    <cellStyle name="Normal 38 3 2 4" xfId="29003"/>
    <cellStyle name="Normal 38 3 2 5" xfId="43143"/>
    <cellStyle name="Normal 38 3 3" xfId="6819"/>
    <cellStyle name="Normal 38 3 3 2" xfId="12878"/>
    <cellStyle name="Normal 38 3 3 2 2" xfId="24998"/>
    <cellStyle name="Normal 38 3 3 2 3" xfId="37087"/>
    <cellStyle name="Normal 38 3 3 2 4" xfId="53445"/>
    <cellStyle name="Normal 38 3 3 3" xfId="18938"/>
    <cellStyle name="Normal 38 3 3 4" xfId="31028"/>
    <cellStyle name="Normal 38 3 3 5" xfId="45168"/>
    <cellStyle name="Normal 38 3 4" xfId="8823"/>
    <cellStyle name="Normal 38 3 4 2" xfId="20943"/>
    <cellStyle name="Normal 38 3 4 2 2" xfId="49375"/>
    <cellStyle name="Normal 38 3 4 3" xfId="33032"/>
    <cellStyle name="Normal 38 3 4 4" xfId="41098"/>
    <cellStyle name="Normal 38 3 5" xfId="14883"/>
    <cellStyle name="Normal 38 3 5 2" xfId="47327"/>
    <cellStyle name="Normal 38 3 6" xfId="26998"/>
    <cellStyle name="Normal 38 3 7" xfId="39088"/>
    <cellStyle name="Normal 38 3 8" xfId="2747"/>
    <cellStyle name="Normal 38 4" xfId="1735"/>
    <cellStyle name="Normal 38 4 2" xfId="5827"/>
    <cellStyle name="Normal 38 4 2 2" xfId="11886"/>
    <cellStyle name="Normal 38 4 2 2 2" xfId="24006"/>
    <cellStyle name="Normal 38 4 2 2 3" xfId="36095"/>
    <cellStyle name="Normal 38 4 2 2 4" xfId="52453"/>
    <cellStyle name="Normal 38 4 2 3" xfId="17946"/>
    <cellStyle name="Normal 38 4 2 4" xfId="30036"/>
    <cellStyle name="Normal 38 4 2 5" xfId="44176"/>
    <cellStyle name="Normal 38 4 3" xfId="7827"/>
    <cellStyle name="Normal 38 4 3 2" xfId="13886"/>
    <cellStyle name="Normal 38 4 3 2 2" xfId="26006"/>
    <cellStyle name="Normal 38 4 3 2 3" xfId="38095"/>
    <cellStyle name="Normal 38 4 3 2 4" xfId="54453"/>
    <cellStyle name="Normal 38 4 3 3" xfId="19946"/>
    <cellStyle name="Normal 38 4 3 4" xfId="32036"/>
    <cellStyle name="Normal 38 4 3 5" xfId="46176"/>
    <cellStyle name="Normal 38 4 4" xfId="9856"/>
    <cellStyle name="Normal 38 4 4 2" xfId="21976"/>
    <cellStyle name="Normal 38 4 4 2 2" xfId="50419"/>
    <cellStyle name="Normal 38 4 4 3" xfId="34065"/>
    <cellStyle name="Normal 38 4 4 4" xfId="42142"/>
    <cellStyle name="Normal 38 4 5" xfId="15916"/>
    <cellStyle name="Normal 38 4 5 2" xfId="48370"/>
    <cellStyle name="Normal 38 4 6" xfId="28006"/>
    <cellStyle name="Normal 38 4 7" xfId="40096"/>
    <cellStyle name="Normal 38 4 8" xfId="3793"/>
    <cellStyle name="Normal 38 5" xfId="4290"/>
    <cellStyle name="Normal 38 5 2" xfId="10350"/>
    <cellStyle name="Normal 38 5 2 2" xfId="22470"/>
    <cellStyle name="Normal 38 5 2 3" xfId="34559"/>
    <cellStyle name="Normal 38 5 2 4" xfId="50916"/>
    <cellStyle name="Normal 38 5 3" xfId="16410"/>
    <cellStyle name="Normal 38 5 4" xfId="28500"/>
    <cellStyle name="Normal 38 5 5" xfId="42639"/>
    <cellStyle name="Normal 38 6" xfId="6321"/>
    <cellStyle name="Normal 38 6 2" xfId="12380"/>
    <cellStyle name="Normal 38 6 2 2" xfId="24500"/>
    <cellStyle name="Normal 38 6 2 3" xfId="36589"/>
    <cellStyle name="Normal 38 6 2 4" xfId="52947"/>
    <cellStyle name="Normal 38 6 3" xfId="18440"/>
    <cellStyle name="Normal 38 6 4" xfId="30530"/>
    <cellStyle name="Normal 38 6 5" xfId="44670"/>
    <cellStyle name="Normal 38 7" xfId="8320"/>
    <cellStyle name="Normal 38 7 2" xfId="20440"/>
    <cellStyle name="Normal 38 7 2 2" xfId="48867"/>
    <cellStyle name="Normal 38 7 3" xfId="32529"/>
    <cellStyle name="Normal 38 7 4" xfId="40590"/>
    <cellStyle name="Normal 38 8" xfId="14380"/>
    <cellStyle name="Normal 38 8 2" xfId="46821"/>
    <cellStyle name="Normal 38 9" xfId="26500"/>
    <cellStyle name="Normal 39" xfId="509"/>
    <cellStyle name="Normal 39 10" xfId="38948"/>
    <cellStyle name="Normal 39 11" xfId="2603"/>
    <cellStyle name="Normal 39 2" xfId="1556"/>
    <cellStyle name="Normal 39 2 2" xfId="5651"/>
    <cellStyle name="Normal 39 2 2 2" xfId="11710"/>
    <cellStyle name="Normal 39 2 2 2 2" xfId="23830"/>
    <cellStyle name="Normal 39 2 2 2 3" xfId="35919"/>
    <cellStyle name="Normal 39 2 2 2 4" xfId="52277"/>
    <cellStyle name="Normal 39 2 2 3" xfId="17770"/>
    <cellStyle name="Normal 39 2 2 4" xfId="29860"/>
    <cellStyle name="Normal 39 2 2 5" xfId="44000"/>
    <cellStyle name="Normal 39 2 3" xfId="7673"/>
    <cellStyle name="Normal 39 2 3 2" xfId="13732"/>
    <cellStyle name="Normal 39 2 3 2 2" xfId="25852"/>
    <cellStyle name="Normal 39 2 3 2 3" xfId="37941"/>
    <cellStyle name="Normal 39 2 3 2 4" xfId="54299"/>
    <cellStyle name="Normal 39 2 3 3" xfId="19792"/>
    <cellStyle name="Normal 39 2 3 4" xfId="31882"/>
    <cellStyle name="Normal 39 2 3 5" xfId="46022"/>
    <cellStyle name="Normal 39 2 4" xfId="9680"/>
    <cellStyle name="Normal 39 2 4 2" xfId="21800"/>
    <cellStyle name="Normal 39 2 4 2 2" xfId="50243"/>
    <cellStyle name="Normal 39 2 4 3" xfId="33889"/>
    <cellStyle name="Normal 39 2 4 4" xfId="41966"/>
    <cellStyle name="Normal 39 2 5" xfId="15740"/>
    <cellStyle name="Normal 39 2 5 2" xfId="48194"/>
    <cellStyle name="Normal 39 2 6" xfId="27852"/>
    <cellStyle name="Normal 39 2 7" xfId="39942"/>
    <cellStyle name="Normal 39 2 8" xfId="3617"/>
    <cellStyle name="Normal 39 3" xfId="1044"/>
    <cellStyle name="Normal 39 3 2" xfId="5152"/>
    <cellStyle name="Normal 39 3 2 2" xfId="11211"/>
    <cellStyle name="Normal 39 3 2 2 2" xfId="23331"/>
    <cellStyle name="Normal 39 3 2 2 3" xfId="35420"/>
    <cellStyle name="Normal 39 3 2 2 4" xfId="51778"/>
    <cellStyle name="Normal 39 3 2 3" xfId="17271"/>
    <cellStyle name="Normal 39 3 2 4" xfId="29361"/>
    <cellStyle name="Normal 39 3 2 5" xfId="43501"/>
    <cellStyle name="Normal 39 3 3" xfId="7177"/>
    <cellStyle name="Normal 39 3 3 2" xfId="13236"/>
    <cellStyle name="Normal 39 3 3 2 2" xfId="25356"/>
    <cellStyle name="Normal 39 3 3 2 3" xfId="37445"/>
    <cellStyle name="Normal 39 3 3 2 4" xfId="53803"/>
    <cellStyle name="Normal 39 3 3 3" xfId="19296"/>
    <cellStyle name="Normal 39 3 3 4" xfId="31386"/>
    <cellStyle name="Normal 39 3 3 5" xfId="45526"/>
    <cellStyle name="Normal 39 3 4" xfId="9181"/>
    <cellStyle name="Normal 39 3 4 2" xfId="21301"/>
    <cellStyle name="Normal 39 3 4 2 2" xfId="49736"/>
    <cellStyle name="Normal 39 3 4 3" xfId="33390"/>
    <cellStyle name="Normal 39 3 4 4" xfId="41459"/>
    <cellStyle name="Normal 39 3 5" xfId="15241"/>
    <cellStyle name="Normal 39 3 5 2" xfId="47687"/>
    <cellStyle name="Normal 39 3 6" xfId="27356"/>
    <cellStyle name="Normal 39 3 7" xfId="39446"/>
    <cellStyle name="Normal 39 3 8" xfId="3108"/>
    <cellStyle name="Normal 39 4" xfId="2094"/>
    <cellStyle name="Normal 39 4 2" xfId="6185"/>
    <cellStyle name="Normal 39 4 2 2" xfId="12244"/>
    <cellStyle name="Normal 39 4 2 2 2" xfId="24364"/>
    <cellStyle name="Normal 39 4 2 2 3" xfId="36453"/>
    <cellStyle name="Normal 39 4 2 2 4" xfId="52811"/>
    <cellStyle name="Normal 39 4 2 3" xfId="18304"/>
    <cellStyle name="Normal 39 4 2 4" xfId="30394"/>
    <cellStyle name="Normal 39 4 2 5" xfId="44534"/>
    <cellStyle name="Normal 39 4 3" xfId="8185"/>
    <cellStyle name="Normal 39 4 3 2" xfId="14244"/>
    <cellStyle name="Normal 39 4 3 2 2" xfId="26364"/>
    <cellStyle name="Normal 39 4 3 2 3" xfId="38453"/>
    <cellStyle name="Normal 39 4 3 2 4" xfId="54811"/>
    <cellStyle name="Normal 39 4 3 3" xfId="20304"/>
    <cellStyle name="Normal 39 4 3 4" xfId="32394"/>
    <cellStyle name="Normal 39 4 3 5" xfId="46534"/>
    <cellStyle name="Normal 39 4 4" xfId="10214"/>
    <cellStyle name="Normal 39 4 4 2" xfId="22334"/>
    <cellStyle name="Normal 39 4 4 2 2" xfId="50778"/>
    <cellStyle name="Normal 39 4 4 3" xfId="34423"/>
    <cellStyle name="Normal 39 4 4 4" xfId="42501"/>
    <cellStyle name="Normal 39 4 5" xfId="16274"/>
    <cellStyle name="Normal 39 4 5 2" xfId="48729"/>
    <cellStyle name="Normal 39 4 6" xfId="28364"/>
    <cellStyle name="Normal 39 4 7" xfId="40454"/>
    <cellStyle name="Normal 39 4 8" xfId="4152"/>
    <cellStyle name="Normal 39 5" xfId="4651"/>
    <cellStyle name="Normal 39 5 2" xfId="10711"/>
    <cellStyle name="Normal 39 5 2 2" xfId="22831"/>
    <cellStyle name="Normal 39 5 2 3" xfId="34920"/>
    <cellStyle name="Normal 39 5 2 4" xfId="51277"/>
    <cellStyle name="Normal 39 5 3" xfId="16771"/>
    <cellStyle name="Normal 39 5 4" xfId="28861"/>
    <cellStyle name="Normal 39 5 5" xfId="43000"/>
    <cellStyle name="Normal 39 6" xfId="6679"/>
    <cellStyle name="Normal 39 6 2" xfId="12738"/>
    <cellStyle name="Normal 39 6 2 2" xfId="24858"/>
    <cellStyle name="Normal 39 6 2 3" xfId="36947"/>
    <cellStyle name="Normal 39 6 2 4" xfId="53305"/>
    <cellStyle name="Normal 39 6 3" xfId="18798"/>
    <cellStyle name="Normal 39 6 4" xfId="30888"/>
    <cellStyle name="Normal 39 6 5" xfId="45028"/>
    <cellStyle name="Normal 39 7" xfId="8681"/>
    <cellStyle name="Normal 39 7 2" xfId="20801"/>
    <cellStyle name="Normal 39 7 2 2" xfId="49230"/>
    <cellStyle name="Normal 39 7 3" xfId="32890"/>
    <cellStyle name="Normal 39 7 4" xfId="40953"/>
    <cellStyle name="Normal 39 8" xfId="14741"/>
    <cellStyle name="Normal 39 8 2" xfId="47183"/>
    <cellStyle name="Normal 39 9" xfId="26858"/>
    <cellStyle name="Normal 4" xfId="511"/>
    <cellStyle name="Normal 40" xfId="504"/>
    <cellStyle name="Normal 40 10" xfId="38944"/>
    <cellStyle name="Normal 40 11" xfId="2599"/>
    <cellStyle name="Normal 40 2" xfId="1552"/>
    <cellStyle name="Normal 40 2 2" xfId="5647"/>
    <cellStyle name="Normal 40 2 2 2" xfId="11706"/>
    <cellStyle name="Normal 40 2 2 2 2" xfId="23826"/>
    <cellStyle name="Normal 40 2 2 2 3" xfId="35915"/>
    <cellStyle name="Normal 40 2 2 2 4" xfId="52273"/>
    <cellStyle name="Normal 40 2 2 3" xfId="17766"/>
    <cellStyle name="Normal 40 2 2 4" xfId="29856"/>
    <cellStyle name="Normal 40 2 2 5" xfId="43996"/>
    <cellStyle name="Normal 40 2 3" xfId="7669"/>
    <cellStyle name="Normal 40 2 3 2" xfId="13728"/>
    <cellStyle name="Normal 40 2 3 2 2" xfId="25848"/>
    <cellStyle name="Normal 40 2 3 2 3" xfId="37937"/>
    <cellStyle name="Normal 40 2 3 2 4" xfId="54295"/>
    <cellStyle name="Normal 40 2 3 3" xfId="19788"/>
    <cellStyle name="Normal 40 2 3 4" xfId="31878"/>
    <cellStyle name="Normal 40 2 3 5" xfId="46018"/>
    <cellStyle name="Normal 40 2 4" xfId="9676"/>
    <cellStyle name="Normal 40 2 4 2" xfId="21796"/>
    <cellStyle name="Normal 40 2 4 2 2" xfId="50239"/>
    <cellStyle name="Normal 40 2 4 3" xfId="33885"/>
    <cellStyle name="Normal 40 2 4 4" xfId="41962"/>
    <cellStyle name="Normal 40 2 5" xfId="15736"/>
    <cellStyle name="Normal 40 2 5 2" xfId="48190"/>
    <cellStyle name="Normal 40 2 6" xfId="27848"/>
    <cellStyle name="Normal 40 2 7" xfId="39938"/>
    <cellStyle name="Normal 40 2 8" xfId="3613"/>
    <cellStyle name="Normal 40 3" xfId="1040"/>
    <cellStyle name="Normal 40 3 2" xfId="5148"/>
    <cellStyle name="Normal 40 3 2 2" xfId="11207"/>
    <cellStyle name="Normal 40 3 2 2 2" xfId="23327"/>
    <cellStyle name="Normal 40 3 2 2 3" xfId="35416"/>
    <cellStyle name="Normal 40 3 2 2 4" xfId="51774"/>
    <cellStyle name="Normal 40 3 2 3" xfId="17267"/>
    <cellStyle name="Normal 40 3 2 4" xfId="29357"/>
    <cellStyle name="Normal 40 3 2 5" xfId="43497"/>
    <cellStyle name="Normal 40 3 3" xfId="7173"/>
    <cellStyle name="Normal 40 3 3 2" xfId="13232"/>
    <cellStyle name="Normal 40 3 3 2 2" xfId="25352"/>
    <cellStyle name="Normal 40 3 3 2 3" xfId="37441"/>
    <cellStyle name="Normal 40 3 3 2 4" xfId="53799"/>
    <cellStyle name="Normal 40 3 3 3" xfId="19292"/>
    <cellStyle name="Normal 40 3 3 4" xfId="31382"/>
    <cellStyle name="Normal 40 3 3 5" xfId="45522"/>
    <cellStyle name="Normal 40 3 4" xfId="9177"/>
    <cellStyle name="Normal 40 3 4 2" xfId="21297"/>
    <cellStyle name="Normal 40 3 4 2 2" xfId="49732"/>
    <cellStyle name="Normal 40 3 4 3" xfId="33386"/>
    <cellStyle name="Normal 40 3 4 4" xfId="41455"/>
    <cellStyle name="Normal 40 3 5" xfId="15237"/>
    <cellStyle name="Normal 40 3 5 2" xfId="47683"/>
    <cellStyle name="Normal 40 3 6" xfId="27352"/>
    <cellStyle name="Normal 40 3 7" xfId="39442"/>
    <cellStyle name="Normal 40 3 8" xfId="3104"/>
    <cellStyle name="Normal 40 4" xfId="2090"/>
    <cellStyle name="Normal 40 4 2" xfId="6181"/>
    <cellStyle name="Normal 40 4 2 2" xfId="12240"/>
    <cellStyle name="Normal 40 4 2 2 2" xfId="24360"/>
    <cellStyle name="Normal 40 4 2 2 3" xfId="36449"/>
    <cellStyle name="Normal 40 4 2 2 4" xfId="52807"/>
    <cellStyle name="Normal 40 4 2 3" xfId="18300"/>
    <cellStyle name="Normal 40 4 2 4" xfId="30390"/>
    <cellStyle name="Normal 40 4 2 5" xfId="44530"/>
    <cellStyle name="Normal 40 4 3" xfId="8181"/>
    <cellStyle name="Normal 40 4 3 2" xfId="14240"/>
    <cellStyle name="Normal 40 4 3 2 2" xfId="26360"/>
    <cellStyle name="Normal 40 4 3 2 3" xfId="38449"/>
    <cellStyle name="Normal 40 4 3 2 4" xfId="54807"/>
    <cellStyle name="Normal 40 4 3 3" xfId="20300"/>
    <cellStyle name="Normal 40 4 3 4" xfId="32390"/>
    <cellStyle name="Normal 40 4 3 5" xfId="46530"/>
    <cellStyle name="Normal 40 4 4" xfId="10210"/>
    <cellStyle name="Normal 40 4 4 2" xfId="22330"/>
    <cellStyle name="Normal 40 4 4 2 2" xfId="50774"/>
    <cellStyle name="Normal 40 4 4 3" xfId="34419"/>
    <cellStyle name="Normal 40 4 4 4" xfId="42497"/>
    <cellStyle name="Normal 40 4 5" xfId="16270"/>
    <cellStyle name="Normal 40 4 5 2" xfId="48725"/>
    <cellStyle name="Normal 40 4 6" xfId="28360"/>
    <cellStyle name="Normal 40 4 7" xfId="40450"/>
    <cellStyle name="Normal 40 4 8" xfId="4148"/>
    <cellStyle name="Normal 40 5" xfId="4647"/>
    <cellStyle name="Normal 40 5 2" xfId="10707"/>
    <cellStyle name="Normal 40 5 2 2" xfId="22827"/>
    <cellStyle name="Normal 40 5 2 3" xfId="34916"/>
    <cellStyle name="Normal 40 5 2 4" xfId="51273"/>
    <cellStyle name="Normal 40 5 3" xfId="16767"/>
    <cellStyle name="Normal 40 5 4" xfId="28857"/>
    <cellStyle name="Normal 40 5 5" xfId="42996"/>
    <cellStyle name="Normal 40 6" xfId="6675"/>
    <cellStyle name="Normal 40 6 2" xfId="12734"/>
    <cellStyle name="Normal 40 6 2 2" xfId="24854"/>
    <cellStyle name="Normal 40 6 2 3" xfId="36943"/>
    <cellStyle name="Normal 40 6 2 4" xfId="53301"/>
    <cellStyle name="Normal 40 6 3" xfId="18794"/>
    <cellStyle name="Normal 40 6 4" xfId="30884"/>
    <cellStyle name="Normal 40 6 5" xfId="45024"/>
    <cellStyle name="Normal 40 7" xfId="8677"/>
    <cellStyle name="Normal 40 7 2" xfId="20797"/>
    <cellStyle name="Normal 40 7 2 2" xfId="49226"/>
    <cellStyle name="Normal 40 7 3" xfId="32886"/>
    <cellStyle name="Normal 40 7 4" xfId="40949"/>
    <cellStyle name="Normal 40 8" xfId="14737"/>
    <cellStyle name="Normal 40 8 2" xfId="47179"/>
    <cellStyle name="Normal 40 9" xfId="26854"/>
    <cellStyle name="Normal 41" xfId="506"/>
    <cellStyle name="Normal 41 10" xfId="38946"/>
    <cellStyle name="Normal 41 11" xfId="2601"/>
    <cellStyle name="Normal 41 2" xfId="1554"/>
    <cellStyle name="Normal 41 2 2" xfId="5649"/>
    <cellStyle name="Normal 41 2 2 2" xfId="11708"/>
    <cellStyle name="Normal 41 2 2 2 2" xfId="23828"/>
    <cellStyle name="Normal 41 2 2 2 3" xfId="35917"/>
    <cellStyle name="Normal 41 2 2 2 4" xfId="52275"/>
    <cellStyle name="Normal 41 2 2 3" xfId="17768"/>
    <cellStyle name="Normal 41 2 2 4" xfId="29858"/>
    <cellStyle name="Normal 41 2 2 5" xfId="43998"/>
    <cellStyle name="Normal 41 2 3" xfId="7671"/>
    <cellStyle name="Normal 41 2 3 2" xfId="13730"/>
    <cellStyle name="Normal 41 2 3 2 2" xfId="25850"/>
    <cellStyle name="Normal 41 2 3 2 3" xfId="37939"/>
    <cellStyle name="Normal 41 2 3 2 4" xfId="54297"/>
    <cellStyle name="Normal 41 2 3 3" xfId="19790"/>
    <cellStyle name="Normal 41 2 3 4" xfId="31880"/>
    <cellStyle name="Normal 41 2 3 5" xfId="46020"/>
    <cellStyle name="Normal 41 2 4" xfId="9678"/>
    <cellStyle name="Normal 41 2 4 2" xfId="21798"/>
    <cellStyle name="Normal 41 2 4 2 2" xfId="50241"/>
    <cellStyle name="Normal 41 2 4 3" xfId="33887"/>
    <cellStyle name="Normal 41 2 4 4" xfId="41964"/>
    <cellStyle name="Normal 41 2 5" xfId="15738"/>
    <cellStyle name="Normal 41 2 5 2" xfId="48192"/>
    <cellStyle name="Normal 41 2 6" xfId="27850"/>
    <cellStyle name="Normal 41 2 7" xfId="39940"/>
    <cellStyle name="Normal 41 2 8" xfId="3615"/>
    <cellStyle name="Normal 41 3" xfId="1042"/>
    <cellStyle name="Normal 41 3 2" xfId="5150"/>
    <cellStyle name="Normal 41 3 2 2" xfId="11209"/>
    <cellStyle name="Normal 41 3 2 2 2" xfId="23329"/>
    <cellStyle name="Normal 41 3 2 2 3" xfId="35418"/>
    <cellStyle name="Normal 41 3 2 2 4" xfId="51776"/>
    <cellStyle name="Normal 41 3 2 3" xfId="17269"/>
    <cellStyle name="Normal 41 3 2 4" xfId="29359"/>
    <cellStyle name="Normal 41 3 2 5" xfId="43499"/>
    <cellStyle name="Normal 41 3 3" xfId="7175"/>
    <cellStyle name="Normal 41 3 3 2" xfId="13234"/>
    <cellStyle name="Normal 41 3 3 2 2" xfId="25354"/>
    <cellStyle name="Normal 41 3 3 2 3" xfId="37443"/>
    <cellStyle name="Normal 41 3 3 2 4" xfId="53801"/>
    <cellStyle name="Normal 41 3 3 3" xfId="19294"/>
    <cellStyle name="Normal 41 3 3 4" xfId="31384"/>
    <cellStyle name="Normal 41 3 3 5" xfId="45524"/>
    <cellStyle name="Normal 41 3 4" xfId="9179"/>
    <cellStyle name="Normal 41 3 4 2" xfId="21299"/>
    <cellStyle name="Normal 41 3 4 2 2" xfId="49734"/>
    <cellStyle name="Normal 41 3 4 3" xfId="33388"/>
    <cellStyle name="Normal 41 3 4 4" xfId="41457"/>
    <cellStyle name="Normal 41 3 5" xfId="15239"/>
    <cellStyle name="Normal 41 3 5 2" xfId="47685"/>
    <cellStyle name="Normal 41 3 6" xfId="27354"/>
    <cellStyle name="Normal 41 3 7" xfId="39444"/>
    <cellStyle name="Normal 41 3 8" xfId="3106"/>
    <cellStyle name="Normal 41 4" xfId="2092"/>
    <cellStyle name="Normal 41 4 2" xfId="6183"/>
    <cellStyle name="Normal 41 4 2 2" xfId="12242"/>
    <cellStyle name="Normal 41 4 2 2 2" xfId="24362"/>
    <cellStyle name="Normal 41 4 2 2 3" xfId="36451"/>
    <cellStyle name="Normal 41 4 2 2 4" xfId="52809"/>
    <cellStyle name="Normal 41 4 2 3" xfId="18302"/>
    <cellStyle name="Normal 41 4 2 4" xfId="30392"/>
    <cellStyle name="Normal 41 4 2 5" xfId="44532"/>
    <cellStyle name="Normal 41 4 3" xfId="8183"/>
    <cellStyle name="Normal 41 4 3 2" xfId="14242"/>
    <cellStyle name="Normal 41 4 3 2 2" xfId="26362"/>
    <cellStyle name="Normal 41 4 3 2 3" xfId="38451"/>
    <cellStyle name="Normal 41 4 3 2 4" xfId="54809"/>
    <cellStyle name="Normal 41 4 3 3" xfId="20302"/>
    <cellStyle name="Normal 41 4 3 4" xfId="32392"/>
    <cellStyle name="Normal 41 4 3 5" xfId="46532"/>
    <cellStyle name="Normal 41 4 4" xfId="10212"/>
    <cellStyle name="Normal 41 4 4 2" xfId="22332"/>
    <cellStyle name="Normal 41 4 4 2 2" xfId="50776"/>
    <cellStyle name="Normal 41 4 4 3" xfId="34421"/>
    <cellStyle name="Normal 41 4 4 4" xfId="42499"/>
    <cellStyle name="Normal 41 4 5" xfId="16272"/>
    <cellStyle name="Normal 41 4 5 2" xfId="48727"/>
    <cellStyle name="Normal 41 4 6" xfId="28362"/>
    <cellStyle name="Normal 41 4 7" xfId="40452"/>
    <cellStyle name="Normal 41 4 8" xfId="4150"/>
    <cellStyle name="Normal 41 5" xfId="4649"/>
    <cellStyle name="Normal 41 5 2" xfId="10709"/>
    <cellStyle name="Normal 41 5 2 2" xfId="22829"/>
    <cellStyle name="Normal 41 5 2 3" xfId="34918"/>
    <cellStyle name="Normal 41 5 2 4" xfId="51275"/>
    <cellStyle name="Normal 41 5 3" xfId="16769"/>
    <cellStyle name="Normal 41 5 4" xfId="28859"/>
    <cellStyle name="Normal 41 5 5" xfId="42998"/>
    <cellStyle name="Normal 41 6" xfId="6677"/>
    <cellStyle name="Normal 41 6 2" xfId="12736"/>
    <cellStyle name="Normal 41 6 2 2" xfId="24856"/>
    <cellStyle name="Normal 41 6 2 3" xfId="36945"/>
    <cellStyle name="Normal 41 6 2 4" xfId="53303"/>
    <cellStyle name="Normal 41 6 3" xfId="18796"/>
    <cellStyle name="Normal 41 6 4" xfId="30886"/>
    <cellStyle name="Normal 41 6 5" xfId="45026"/>
    <cellStyle name="Normal 41 7" xfId="8679"/>
    <cellStyle name="Normal 41 7 2" xfId="20799"/>
    <cellStyle name="Normal 41 7 2 2" xfId="49228"/>
    <cellStyle name="Normal 41 7 3" xfId="32888"/>
    <cellStyle name="Normal 41 7 4" xfId="40951"/>
    <cellStyle name="Normal 41 8" xfId="14739"/>
    <cellStyle name="Normal 41 8 2" xfId="47181"/>
    <cellStyle name="Normal 41 9" xfId="26856"/>
    <cellStyle name="Normal 42" xfId="508"/>
    <cellStyle name="Normal 42 10" xfId="38947"/>
    <cellStyle name="Normal 42 11" xfId="2602"/>
    <cellStyle name="Normal 42 2" xfId="601"/>
    <cellStyle name="Normal 42 2 2" xfId="1555"/>
    <cellStyle name="Normal 42 2 2 2" xfId="5650"/>
    <cellStyle name="Normal 42 2 2 2 2" xfId="11709"/>
    <cellStyle name="Normal 42 2 2 2 2 2" xfId="23829"/>
    <cellStyle name="Normal 42 2 2 2 2 3" xfId="35918"/>
    <cellStyle name="Normal 42 2 2 2 2 4" xfId="52276"/>
    <cellStyle name="Normal 42 2 2 2 3" xfId="17769"/>
    <cellStyle name="Normal 42 2 2 2 4" xfId="29859"/>
    <cellStyle name="Normal 42 2 2 2 5" xfId="43999"/>
    <cellStyle name="Normal 42 2 2 3" xfId="7672"/>
    <cellStyle name="Normal 42 2 2 3 2" xfId="13731"/>
    <cellStyle name="Normal 42 2 2 3 2 2" xfId="25851"/>
    <cellStyle name="Normal 42 2 2 3 2 3" xfId="37940"/>
    <cellStyle name="Normal 42 2 2 3 2 4" xfId="54298"/>
    <cellStyle name="Normal 42 2 2 3 3" xfId="19791"/>
    <cellStyle name="Normal 42 2 2 3 4" xfId="31881"/>
    <cellStyle name="Normal 42 2 2 3 5" xfId="46021"/>
    <cellStyle name="Normal 42 2 2 4" xfId="9679"/>
    <cellStyle name="Normal 42 2 2 4 2" xfId="21799"/>
    <cellStyle name="Normal 42 2 2 4 2 2" xfId="50242"/>
    <cellStyle name="Normal 42 2 2 4 3" xfId="33888"/>
    <cellStyle name="Normal 42 2 2 4 4" xfId="41965"/>
    <cellStyle name="Normal 42 2 2 5" xfId="15739"/>
    <cellStyle name="Normal 42 2 2 5 2" xfId="48193"/>
    <cellStyle name="Normal 42 2 2 6" xfId="27851"/>
    <cellStyle name="Normal 42 2 2 7" xfId="39941"/>
    <cellStyle name="Normal 42 2 2 8" xfId="3616"/>
    <cellStyle name="Normal 42 2 3" xfId="4715"/>
    <cellStyle name="Normal 42 2 3 2" xfId="10774"/>
    <cellStyle name="Normal 42 2 3 2 2" xfId="22894"/>
    <cellStyle name="Normal 42 2 3 2 3" xfId="34983"/>
    <cellStyle name="Normal 42 2 3 2 4" xfId="51341"/>
    <cellStyle name="Normal 42 2 3 3" xfId="16834"/>
    <cellStyle name="Normal 42 2 3 4" xfId="28924"/>
    <cellStyle name="Normal 42 2 3 5" xfId="43064"/>
    <cellStyle name="Normal 42 2 4" xfId="6740"/>
    <cellStyle name="Normal 42 2 4 2" xfId="12799"/>
    <cellStyle name="Normal 42 2 4 2 2" xfId="24919"/>
    <cellStyle name="Normal 42 2 4 2 3" xfId="37008"/>
    <cellStyle name="Normal 42 2 4 2 4" xfId="53366"/>
    <cellStyle name="Normal 42 2 4 3" xfId="18859"/>
    <cellStyle name="Normal 42 2 4 4" xfId="30949"/>
    <cellStyle name="Normal 42 2 4 5" xfId="45089"/>
    <cellStyle name="Normal 42 2 5" xfId="8744"/>
    <cellStyle name="Normal 42 2 5 2" xfId="20864"/>
    <cellStyle name="Normal 42 2 5 2 2" xfId="49296"/>
    <cellStyle name="Normal 42 2 5 3" xfId="32953"/>
    <cellStyle name="Normal 42 2 5 4" xfId="41019"/>
    <cellStyle name="Normal 42 2 6" xfId="14804"/>
    <cellStyle name="Normal 42 2 6 2" xfId="47248"/>
    <cellStyle name="Normal 42 2 7" xfId="26919"/>
    <cellStyle name="Normal 42 2 8" xfId="39009"/>
    <cellStyle name="Normal 42 2 9" xfId="2667"/>
    <cellStyle name="Normal 42 3" xfId="1043"/>
    <cellStyle name="Normal 42 3 2" xfId="5151"/>
    <cellStyle name="Normal 42 3 2 2" xfId="11210"/>
    <cellStyle name="Normal 42 3 2 2 2" xfId="23330"/>
    <cellStyle name="Normal 42 3 2 2 3" xfId="35419"/>
    <cellStyle name="Normal 42 3 2 2 4" xfId="51777"/>
    <cellStyle name="Normal 42 3 2 3" xfId="17270"/>
    <cellStyle name="Normal 42 3 2 4" xfId="29360"/>
    <cellStyle name="Normal 42 3 2 5" xfId="43500"/>
    <cellStyle name="Normal 42 3 3" xfId="7176"/>
    <cellStyle name="Normal 42 3 3 2" xfId="13235"/>
    <cellStyle name="Normal 42 3 3 2 2" xfId="25355"/>
    <cellStyle name="Normal 42 3 3 2 3" xfId="37444"/>
    <cellStyle name="Normal 42 3 3 2 4" xfId="53802"/>
    <cellStyle name="Normal 42 3 3 3" xfId="19295"/>
    <cellStyle name="Normal 42 3 3 4" xfId="31385"/>
    <cellStyle name="Normal 42 3 3 5" xfId="45525"/>
    <cellStyle name="Normal 42 3 4" xfId="9180"/>
    <cellStyle name="Normal 42 3 4 2" xfId="21300"/>
    <cellStyle name="Normal 42 3 4 2 2" xfId="49735"/>
    <cellStyle name="Normal 42 3 4 3" xfId="33389"/>
    <cellStyle name="Normal 42 3 4 4" xfId="41458"/>
    <cellStyle name="Normal 42 3 5" xfId="15240"/>
    <cellStyle name="Normal 42 3 5 2" xfId="47686"/>
    <cellStyle name="Normal 42 3 6" xfId="27355"/>
    <cellStyle name="Normal 42 3 7" xfId="39445"/>
    <cellStyle name="Normal 42 3 8" xfId="3107"/>
    <cellStyle name="Normal 42 4" xfId="2093"/>
    <cellStyle name="Normal 42 4 2" xfId="6184"/>
    <cellStyle name="Normal 42 4 2 2" xfId="12243"/>
    <cellStyle name="Normal 42 4 2 2 2" xfId="24363"/>
    <cellStyle name="Normal 42 4 2 2 3" xfId="36452"/>
    <cellStyle name="Normal 42 4 2 2 4" xfId="52810"/>
    <cellStyle name="Normal 42 4 2 3" xfId="18303"/>
    <cellStyle name="Normal 42 4 2 4" xfId="30393"/>
    <cellStyle name="Normal 42 4 2 5" xfId="44533"/>
    <cellStyle name="Normal 42 4 3" xfId="8184"/>
    <cellStyle name="Normal 42 4 3 2" xfId="14243"/>
    <cellStyle name="Normal 42 4 3 2 2" xfId="26363"/>
    <cellStyle name="Normal 42 4 3 2 3" xfId="38452"/>
    <cellStyle name="Normal 42 4 3 2 4" xfId="54810"/>
    <cellStyle name="Normal 42 4 3 3" xfId="20303"/>
    <cellStyle name="Normal 42 4 3 4" xfId="32393"/>
    <cellStyle name="Normal 42 4 3 5" xfId="46533"/>
    <cellStyle name="Normal 42 4 4" xfId="10213"/>
    <cellStyle name="Normal 42 4 4 2" xfId="22333"/>
    <cellStyle name="Normal 42 4 4 2 2" xfId="50777"/>
    <cellStyle name="Normal 42 4 4 3" xfId="34422"/>
    <cellStyle name="Normal 42 4 4 4" xfId="42500"/>
    <cellStyle name="Normal 42 4 5" xfId="16273"/>
    <cellStyle name="Normal 42 4 5 2" xfId="48728"/>
    <cellStyle name="Normal 42 4 6" xfId="28363"/>
    <cellStyle name="Normal 42 4 7" xfId="40453"/>
    <cellStyle name="Normal 42 4 8" xfId="4151"/>
    <cellStyle name="Normal 42 5" xfId="4650"/>
    <cellStyle name="Normal 42 5 2" xfId="10710"/>
    <cellStyle name="Normal 42 5 2 2" xfId="22830"/>
    <cellStyle name="Normal 42 5 2 3" xfId="34919"/>
    <cellStyle name="Normal 42 5 2 4" xfId="51276"/>
    <cellStyle name="Normal 42 5 3" xfId="16770"/>
    <cellStyle name="Normal 42 5 4" xfId="28860"/>
    <cellStyle name="Normal 42 5 5" xfId="42999"/>
    <cellStyle name="Normal 42 6" xfId="6678"/>
    <cellStyle name="Normal 42 6 2" xfId="12737"/>
    <cellStyle name="Normal 42 6 2 2" xfId="24857"/>
    <cellStyle name="Normal 42 6 2 3" xfId="36946"/>
    <cellStyle name="Normal 42 6 2 4" xfId="53304"/>
    <cellStyle name="Normal 42 6 3" xfId="18797"/>
    <cellStyle name="Normal 42 6 4" xfId="30887"/>
    <cellStyle name="Normal 42 6 5" xfId="45027"/>
    <cellStyle name="Normal 42 7" xfId="8680"/>
    <cellStyle name="Normal 42 7 2" xfId="20800"/>
    <cellStyle name="Normal 42 7 2 2" xfId="49229"/>
    <cellStyle name="Normal 42 7 3" xfId="32889"/>
    <cellStyle name="Normal 42 7 4" xfId="40952"/>
    <cellStyle name="Normal 42 8" xfId="14740"/>
    <cellStyle name="Normal 42 8 2" xfId="47182"/>
    <cellStyle name="Normal 42 9" xfId="26857"/>
    <cellStyle name="Normal 43" xfId="94"/>
    <cellStyle name="Normal 43 10" xfId="38591"/>
    <cellStyle name="Normal 43 11" xfId="2241"/>
    <cellStyle name="Normal 43 2" xfId="1193"/>
    <cellStyle name="Normal 43 2 2" xfId="5291"/>
    <cellStyle name="Normal 43 2 2 2" xfId="11350"/>
    <cellStyle name="Normal 43 2 2 2 2" xfId="23470"/>
    <cellStyle name="Normal 43 2 2 2 3" xfId="35559"/>
    <cellStyle name="Normal 43 2 2 2 4" xfId="51917"/>
    <cellStyle name="Normal 43 2 2 3" xfId="17410"/>
    <cellStyle name="Normal 43 2 2 4" xfId="29500"/>
    <cellStyle name="Normal 43 2 2 5" xfId="43640"/>
    <cellStyle name="Normal 43 2 3" xfId="7316"/>
    <cellStyle name="Normal 43 2 3 2" xfId="13375"/>
    <cellStyle name="Normal 43 2 3 2 2" xfId="25495"/>
    <cellStyle name="Normal 43 2 3 2 3" xfId="37584"/>
    <cellStyle name="Normal 43 2 3 2 4" xfId="53942"/>
    <cellStyle name="Normal 43 2 3 3" xfId="19435"/>
    <cellStyle name="Normal 43 2 3 4" xfId="31525"/>
    <cellStyle name="Normal 43 2 3 5" xfId="45665"/>
    <cellStyle name="Normal 43 2 4" xfId="9320"/>
    <cellStyle name="Normal 43 2 4 2" xfId="21440"/>
    <cellStyle name="Normal 43 2 4 2 2" xfId="49882"/>
    <cellStyle name="Normal 43 2 4 3" xfId="33529"/>
    <cellStyle name="Normal 43 2 4 4" xfId="41605"/>
    <cellStyle name="Normal 43 2 5" xfId="15380"/>
    <cellStyle name="Normal 43 2 5 2" xfId="47833"/>
    <cellStyle name="Normal 43 2 6" xfId="27495"/>
    <cellStyle name="Normal 43 2 7" xfId="39585"/>
    <cellStyle name="Normal 43 2 8" xfId="3255"/>
    <cellStyle name="Normal 43 3" xfId="683"/>
    <cellStyle name="Normal 43 3 2" xfId="4795"/>
    <cellStyle name="Normal 43 3 2 2" xfId="10854"/>
    <cellStyle name="Normal 43 3 2 2 2" xfId="22974"/>
    <cellStyle name="Normal 43 3 2 2 3" xfId="35063"/>
    <cellStyle name="Normal 43 3 2 2 4" xfId="51421"/>
    <cellStyle name="Normal 43 3 2 3" xfId="16914"/>
    <cellStyle name="Normal 43 3 2 4" xfId="29004"/>
    <cellStyle name="Normal 43 3 2 5" xfId="43144"/>
    <cellStyle name="Normal 43 3 3" xfId="6820"/>
    <cellStyle name="Normal 43 3 3 2" xfId="12879"/>
    <cellStyle name="Normal 43 3 3 2 2" xfId="24999"/>
    <cellStyle name="Normal 43 3 3 2 3" xfId="37088"/>
    <cellStyle name="Normal 43 3 3 2 4" xfId="53446"/>
    <cellStyle name="Normal 43 3 3 3" xfId="18939"/>
    <cellStyle name="Normal 43 3 3 4" xfId="31029"/>
    <cellStyle name="Normal 43 3 3 5" xfId="45169"/>
    <cellStyle name="Normal 43 3 4" xfId="8824"/>
    <cellStyle name="Normal 43 3 4 2" xfId="20944"/>
    <cellStyle name="Normal 43 3 4 2 2" xfId="49376"/>
    <cellStyle name="Normal 43 3 4 3" xfId="33033"/>
    <cellStyle name="Normal 43 3 4 4" xfId="41099"/>
    <cellStyle name="Normal 43 3 5" xfId="14884"/>
    <cellStyle name="Normal 43 3 5 2" xfId="47328"/>
    <cellStyle name="Normal 43 3 6" xfId="26999"/>
    <cellStyle name="Normal 43 3 7" xfId="39089"/>
    <cellStyle name="Normal 43 3 8" xfId="2748"/>
    <cellStyle name="Normal 43 4" xfId="1736"/>
    <cellStyle name="Normal 43 4 2" xfId="5828"/>
    <cellStyle name="Normal 43 4 2 2" xfId="11887"/>
    <cellStyle name="Normal 43 4 2 2 2" xfId="24007"/>
    <cellStyle name="Normal 43 4 2 2 3" xfId="36096"/>
    <cellStyle name="Normal 43 4 2 2 4" xfId="52454"/>
    <cellStyle name="Normal 43 4 2 3" xfId="17947"/>
    <cellStyle name="Normal 43 4 2 4" xfId="30037"/>
    <cellStyle name="Normal 43 4 2 5" xfId="44177"/>
    <cellStyle name="Normal 43 4 3" xfId="7828"/>
    <cellStyle name="Normal 43 4 3 2" xfId="13887"/>
    <cellStyle name="Normal 43 4 3 2 2" xfId="26007"/>
    <cellStyle name="Normal 43 4 3 2 3" xfId="38096"/>
    <cellStyle name="Normal 43 4 3 2 4" xfId="54454"/>
    <cellStyle name="Normal 43 4 3 3" xfId="19947"/>
    <cellStyle name="Normal 43 4 3 4" xfId="32037"/>
    <cellStyle name="Normal 43 4 3 5" xfId="46177"/>
    <cellStyle name="Normal 43 4 4" xfId="9857"/>
    <cellStyle name="Normal 43 4 4 2" xfId="21977"/>
    <cellStyle name="Normal 43 4 4 2 2" xfId="50420"/>
    <cellStyle name="Normal 43 4 4 3" xfId="34066"/>
    <cellStyle name="Normal 43 4 4 4" xfId="42143"/>
    <cellStyle name="Normal 43 4 5" xfId="15917"/>
    <cellStyle name="Normal 43 4 5 2" xfId="48371"/>
    <cellStyle name="Normal 43 4 6" xfId="28007"/>
    <cellStyle name="Normal 43 4 7" xfId="40097"/>
    <cellStyle name="Normal 43 4 8" xfId="3794"/>
    <cellStyle name="Normal 43 5" xfId="4291"/>
    <cellStyle name="Normal 43 5 2" xfId="10351"/>
    <cellStyle name="Normal 43 5 2 2" xfId="22471"/>
    <cellStyle name="Normal 43 5 2 3" xfId="34560"/>
    <cellStyle name="Normal 43 5 2 4" xfId="50917"/>
    <cellStyle name="Normal 43 5 3" xfId="16411"/>
    <cellStyle name="Normal 43 5 4" xfId="28501"/>
    <cellStyle name="Normal 43 5 5" xfId="42640"/>
    <cellStyle name="Normal 43 6" xfId="6322"/>
    <cellStyle name="Normal 43 6 2" xfId="12381"/>
    <cellStyle name="Normal 43 6 2 2" xfId="24501"/>
    <cellStyle name="Normal 43 6 2 3" xfId="36590"/>
    <cellStyle name="Normal 43 6 2 4" xfId="52948"/>
    <cellStyle name="Normal 43 6 3" xfId="18441"/>
    <cellStyle name="Normal 43 6 4" xfId="30531"/>
    <cellStyle name="Normal 43 6 5" xfId="44671"/>
    <cellStyle name="Normal 43 7" xfId="8321"/>
    <cellStyle name="Normal 43 7 2" xfId="20441"/>
    <cellStyle name="Normal 43 7 2 2" xfId="48868"/>
    <cellStyle name="Normal 43 7 3" xfId="32530"/>
    <cellStyle name="Normal 43 7 4" xfId="40591"/>
    <cellStyle name="Normal 43 8" xfId="14381"/>
    <cellStyle name="Normal 43 8 2" xfId="46822"/>
    <cellStyle name="Normal 43 9" xfId="26501"/>
    <cellStyle name="Normal 44" xfId="510"/>
    <cellStyle name="Normal 45" xfId="600"/>
    <cellStyle name="Normal 45 2" xfId="1111"/>
    <cellStyle name="Normal 45 2 2" xfId="5210"/>
    <cellStyle name="Normal 45 2 2 2" xfId="11269"/>
    <cellStyle name="Normal 45 2 2 2 2" xfId="23389"/>
    <cellStyle name="Normal 45 2 2 2 3" xfId="35478"/>
    <cellStyle name="Normal 45 2 2 2 4" xfId="51836"/>
    <cellStyle name="Normal 45 2 2 3" xfId="17329"/>
    <cellStyle name="Normal 45 2 2 4" xfId="29419"/>
    <cellStyle name="Normal 45 2 2 5" xfId="43559"/>
    <cellStyle name="Normal 45 2 3" xfId="7235"/>
    <cellStyle name="Normal 45 2 3 2" xfId="13294"/>
    <cellStyle name="Normal 45 2 3 2 2" xfId="25414"/>
    <cellStyle name="Normal 45 2 3 2 3" xfId="37503"/>
    <cellStyle name="Normal 45 2 3 2 4" xfId="53861"/>
    <cellStyle name="Normal 45 2 3 3" xfId="19354"/>
    <cellStyle name="Normal 45 2 3 4" xfId="31444"/>
    <cellStyle name="Normal 45 2 3 5" xfId="45584"/>
    <cellStyle name="Normal 45 2 4" xfId="9239"/>
    <cellStyle name="Normal 45 2 4 2" xfId="21359"/>
    <cellStyle name="Normal 45 2 4 2 2" xfId="49801"/>
    <cellStyle name="Normal 45 2 4 3" xfId="33448"/>
    <cellStyle name="Normal 45 2 4 4" xfId="41524"/>
    <cellStyle name="Normal 45 2 5" xfId="15299"/>
    <cellStyle name="Normal 45 2 5 2" xfId="47752"/>
    <cellStyle name="Normal 45 2 6" xfId="27414"/>
    <cellStyle name="Normal 45 2 7" xfId="39504"/>
    <cellStyle name="Normal 45 2 8" xfId="3173"/>
    <cellStyle name="Normal 45 3" xfId="4714"/>
    <cellStyle name="Normal 45 3 2" xfId="10773"/>
    <cellStyle name="Normal 45 3 2 2" xfId="22893"/>
    <cellStyle name="Normal 45 3 2 3" xfId="34982"/>
    <cellStyle name="Normal 45 3 2 4" xfId="51340"/>
    <cellStyle name="Normal 45 3 3" xfId="16833"/>
    <cellStyle name="Normal 45 3 4" xfId="28923"/>
    <cellStyle name="Normal 45 3 5" xfId="43063"/>
    <cellStyle name="Normal 45 4" xfId="6739"/>
    <cellStyle name="Normal 45 4 2" xfId="12798"/>
    <cellStyle name="Normal 45 4 2 2" xfId="24918"/>
    <cellStyle name="Normal 45 4 2 3" xfId="37007"/>
    <cellStyle name="Normal 45 4 2 4" xfId="53365"/>
    <cellStyle name="Normal 45 4 3" xfId="18858"/>
    <cellStyle name="Normal 45 4 4" xfId="30948"/>
    <cellStyle name="Normal 45 4 5" xfId="45088"/>
    <cellStyle name="Normal 45 5" xfId="8743"/>
    <cellStyle name="Normal 45 5 2" xfId="20863"/>
    <cellStyle name="Normal 45 5 2 2" xfId="49295"/>
    <cellStyle name="Normal 45 5 3" xfId="32952"/>
    <cellStyle name="Normal 45 5 4" xfId="41018"/>
    <cellStyle name="Normal 45 6" xfId="14803"/>
    <cellStyle name="Normal 45 6 2" xfId="47247"/>
    <cellStyle name="Normal 45 7" xfId="26918"/>
    <cellStyle name="Normal 45 8" xfId="39008"/>
    <cellStyle name="Normal 45 9" xfId="2666"/>
    <cellStyle name="Normal 46" xfId="598"/>
    <cellStyle name="Normal 46 2" xfId="1649"/>
    <cellStyle name="Normal 46 2 2" xfId="5741"/>
    <cellStyle name="Normal 46 2 2 2" xfId="11800"/>
    <cellStyle name="Normal 46 2 2 2 2" xfId="23920"/>
    <cellStyle name="Normal 46 2 2 2 3" xfId="36009"/>
    <cellStyle name="Normal 46 2 2 2 4" xfId="52367"/>
    <cellStyle name="Normal 46 2 2 3" xfId="17860"/>
    <cellStyle name="Normal 46 2 2 4" xfId="29950"/>
    <cellStyle name="Normal 46 2 2 5" xfId="44090"/>
    <cellStyle name="Normal 46 2 3" xfId="7741"/>
    <cellStyle name="Normal 46 2 3 2" xfId="13800"/>
    <cellStyle name="Normal 46 2 3 2 2" xfId="25920"/>
    <cellStyle name="Normal 46 2 3 2 3" xfId="38009"/>
    <cellStyle name="Normal 46 2 3 2 4" xfId="54367"/>
    <cellStyle name="Normal 46 2 3 3" xfId="19860"/>
    <cellStyle name="Normal 46 2 3 4" xfId="31950"/>
    <cellStyle name="Normal 46 2 3 5" xfId="46090"/>
    <cellStyle name="Normal 46 2 4" xfId="9770"/>
    <cellStyle name="Normal 46 2 4 2" xfId="21890"/>
    <cellStyle name="Normal 46 2 4 2 2" xfId="50333"/>
    <cellStyle name="Normal 46 2 4 3" xfId="33979"/>
    <cellStyle name="Normal 46 2 4 4" xfId="42056"/>
    <cellStyle name="Normal 46 2 5" xfId="15830"/>
    <cellStyle name="Normal 46 2 5 2" xfId="48284"/>
    <cellStyle name="Normal 46 2 6" xfId="27920"/>
    <cellStyle name="Normal 46 2 7" xfId="40010"/>
    <cellStyle name="Normal 46 2 8" xfId="3707"/>
    <cellStyle name="Normal 46 3" xfId="4712"/>
    <cellStyle name="Normal 46 3 2" xfId="10771"/>
    <cellStyle name="Normal 46 3 2 2" xfId="22891"/>
    <cellStyle name="Normal 46 3 2 3" xfId="34980"/>
    <cellStyle name="Normal 46 3 2 4" xfId="51338"/>
    <cellStyle name="Normal 46 3 3" xfId="16831"/>
    <cellStyle name="Normal 46 3 4" xfId="28921"/>
    <cellStyle name="Normal 46 3 5" xfId="43061"/>
    <cellStyle name="Normal 46 4" xfId="6737"/>
    <cellStyle name="Normal 46 4 2" xfId="12796"/>
    <cellStyle name="Normal 46 4 2 2" xfId="24916"/>
    <cellStyle name="Normal 46 4 2 3" xfId="37005"/>
    <cellStyle name="Normal 46 4 2 4" xfId="53363"/>
    <cellStyle name="Normal 46 4 3" xfId="18856"/>
    <cellStyle name="Normal 46 4 4" xfId="30946"/>
    <cellStyle name="Normal 46 4 5" xfId="45086"/>
    <cellStyle name="Normal 46 5" xfId="8741"/>
    <cellStyle name="Normal 46 5 2" xfId="20861"/>
    <cellStyle name="Normal 46 5 2 2" xfId="49293"/>
    <cellStyle name="Normal 46 5 3" xfId="32950"/>
    <cellStyle name="Normal 46 5 4" xfId="41016"/>
    <cellStyle name="Normal 46 6" xfId="14801"/>
    <cellStyle name="Normal 46 6 2" xfId="47245"/>
    <cellStyle name="Normal 46 7" xfId="26916"/>
    <cellStyle name="Normal 46 8" xfId="39006"/>
    <cellStyle name="Normal 46 9" xfId="2664"/>
    <cellStyle name="Normal 47" xfId="603"/>
    <cellStyle name="Normal 47 2" xfId="4716"/>
    <cellStyle name="Normal 47 2 2" xfId="10775"/>
    <cellStyle name="Normal 47 2 2 2" xfId="22895"/>
    <cellStyle name="Normal 47 2 2 3" xfId="34984"/>
    <cellStyle name="Normal 47 2 2 4" xfId="51342"/>
    <cellStyle name="Normal 47 2 3" xfId="16835"/>
    <cellStyle name="Normal 47 2 4" xfId="28925"/>
    <cellStyle name="Normal 47 2 5" xfId="43065"/>
    <cellStyle name="Normal 47 3" xfId="6741"/>
    <cellStyle name="Normal 47 3 2" xfId="12800"/>
    <cellStyle name="Normal 47 3 2 2" xfId="24920"/>
    <cellStyle name="Normal 47 3 2 3" xfId="37009"/>
    <cellStyle name="Normal 47 3 2 4" xfId="53367"/>
    <cellStyle name="Normal 47 3 3" xfId="18860"/>
    <cellStyle name="Normal 47 3 4" xfId="30950"/>
    <cellStyle name="Normal 47 3 5" xfId="45090"/>
    <cellStyle name="Normal 47 4" xfId="8745"/>
    <cellStyle name="Normal 47 4 2" xfId="20865"/>
    <cellStyle name="Normal 47 4 2 2" xfId="49297"/>
    <cellStyle name="Normal 47 4 3" xfId="32954"/>
    <cellStyle name="Normal 47 4 4" xfId="41020"/>
    <cellStyle name="Normal 47 5" xfId="14805"/>
    <cellStyle name="Normal 47 5 2" xfId="47249"/>
    <cellStyle name="Normal 47 6" xfId="26920"/>
    <cellStyle name="Normal 47 7" xfId="39010"/>
    <cellStyle name="Normal 47 8" xfId="2668"/>
    <cellStyle name="Normal 48" xfId="2156"/>
    <cellStyle name="Normal 49" xfId="2157"/>
    <cellStyle name="Normal 49 2" xfId="10272"/>
    <cellStyle name="Normal 49 2 2" xfId="22392"/>
    <cellStyle name="Normal 49 2 3" xfId="34481"/>
    <cellStyle name="Normal 49 2 4" xfId="50838"/>
    <cellStyle name="Normal 49 3" xfId="16332"/>
    <cellStyle name="Normal 49 4" xfId="28422"/>
    <cellStyle name="Normal 49 5" xfId="42561"/>
    <cellStyle name="Normal 49 6" xfId="4212"/>
    <cellStyle name="Normal 5" xfId="512"/>
    <cellStyle name="Normal 5 10" xfId="14742"/>
    <cellStyle name="Normal 5 10 2" xfId="47184"/>
    <cellStyle name="Normal 5 11" xfId="26859"/>
    <cellStyle name="Normal 5 12" xfId="38949"/>
    <cellStyle name="Normal 5 13" xfId="2604"/>
    <cellStyle name="Normal 5 2" xfId="16"/>
    <cellStyle name="Normal 5 2 10" xfId="26433"/>
    <cellStyle name="Normal 5 2 11" xfId="38523"/>
    <cellStyle name="Normal 5 2 12" xfId="2171"/>
    <cellStyle name="Normal 5 2 2" xfId="395"/>
    <cellStyle name="Normal 5 2 2 10" xfId="38869"/>
    <cellStyle name="Normal 5 2 2 11" xfId="2521"/>
    <cellStyle name="Normal 5 2 2 2" xfId="1473"/>
    <cellStyle name="Normal 5 2 2 2 2" xfId="5570"/>
    <cellStyle name="Normal 5 2 2 2 2 2" xfId="11629"/>
    <cellStyle name="Normal 5 2 2 2 2 2 2" xfId="23749"/>
    <cellStyle name="Normal 5 2 2 2 2 2 3" xfId="35838"/>
    <cellStyle name="Normal 5 2 2 2 2 2 4" xfId="52196"/>
    <cellStyle name="Normal 5 2 2 2 2 3" xfId="17689"/>
    <cellStyle name="Normal 5 2 2 2 2 4" xfId="29779"/>
    <cellStyle name="Normal 5 2 2 2 2 5" xfId="43919"/>
    <cellStyle name="Normal 5 2 2 2 3" xfId="7594"/>
    <cellStyle name="Normal 5 2 2 2 3 2" xfId="13653"/>
    <cellStyle name="Normal 5 2 2 2 3 2 2" xfId="25773"/>
    <cellStyle name="Normal 5 2 2 2 3 2 3" xfId="37862"/>
    <cellStyle name="Normal 5 2 2 2 3 2 4" xfId="54220"/>
    <cellStyle name="Normal 5 2 2 2 3 3" xfId="19713"/>
    <cellStyle name="Normal 5 2 2 2 3 4" xfId="31803"/>
    <cellStyle name="Normal 5 2 2 2 3 5" xfId="45943"/>
    <cellStyle name="Normal 5 2 2 2 4" xfId="9599"/>
    <cellStyle name="Normal 5 2 2 2 4 2" xfId="21719"/>
    <cellStyle name="Normal 5 2 2 2 4 2 2" xfId="50162"/>
    <cellStyle name="Normal 5 2 2 2 4 3" xfId="33808"/>
    <cellStyle name="Normal 5 2 2 2 4 4" xfId="41885"/>
    <cellStyle name="Normal 5 2 2 2 5" xfId="15659"/>
    <cellStyle name="Normal 5 2 2 2 5 2" xfId="48113"/>
    <cellStyle name="Normal 5 2 2 2 6" xfId="27773"/>
    <cellStyle name="Normal 5 2 2 2 7" xfId="39863"/>
    <cellStyle name="Normal 5 2 2 2 8" xfId="3535"/>
    <cellStyle name="Normal 5 2 2 3" xfId="963"/>
    <cellStyle name="Normal 5 2 2 3 2" xfId="5073"/>
    <cellStyle name="Normal 5 2 2 3 2 2" xfId="11132"/>
    <cellStyle name="Normal 5 2 2 3 2 2 2" xfId="23252"/>
    <cellStyle name="Normal 5 2 2 3 2 2 3" xfId="35341"/>
    <cellStyle name="Normal 5 2 2 3 2 2 4" xfId="51699"/>
    <cellStyle name="Normal 5 2 2 3 2 3" xfId="17192"/>
    <cellStyle name="Normal 5 2 2 3 2 4" xfId="29282"/>
    <cellStyle name="Normal 5 2 2 3 2 5" xfId="43422"/>
    <cellStyle name="Normal 5 2 2 3 3" xfId="7098"/>
    <cellStyle name="Normal 5 2 2 3 3 2" xfId="13157"/>
    <cellStyle name="Normal 5 2 2 3 3 2 2" xfId="25277"/>
    <cellStyle name="Normal 5 2 2 3 3 2 3" xfId="37366"/>
    <cellStyle name="Normal 5 2 2 3 3 2 4" xfId="53724"/>
    <cellStyle name="Normal 5 2 2 3 3 3" xfId="19217"/>
    <cellStyle name="Normal 5 2 2 3 3 4" xfId="31307"/>
    <cellStyle name="Normal 5 2 2 3 3 5" xfId="45447"/>
    <cellStyle name="Normal 5 2 2 3 4" xfId="9102"/>
    <cellStyle name="Normal 5 2 2 3 4 2" xfId="21222"/>
    <cellStyle name="Normal 5 2 2 3 4 2 2" xfId="49656"/>
    <cellStyle name="Normal 5 2 2 3 4 3" xfId="33311"/>
    <cellStyle name="Normal 5 2 2 3 4 4" xfId="41379"/>
    <cellStyle name="Normal 5 2 2 3 5" xfId="15162"/>
    <cellStyle name="Normal 5 2 2 3 5 2" xfId="47608"/>
    <cellStyle name="Normal 5 2 2 3 6" xfId="27277"/>
    <cellStyle name="Normal 5 2 2 3 7" xfId="39367"/>
    <cellStyle name="Normal 5 2 2 3 8" xfId="3028"/>
    <cellStyle name="Normal 5 2 2 4" xfId="2015"/>
    <cellStyle name="Normal 5 2 2 4 2" xfId="6106"/>
    <cellStyle name="Normal 5 2 2 4 2 2" xfId="12165"/>
    <cellStyle name="Normal 5 2 2 4 2 2 2" xfId="24285"/>
    <cellStyle name="Normal 5 2 2 4 2 2 3" xfId="36374"/>
    <cellStyle name="Normal 5 2 2 4 2 2 4" xfId="52732"/>
    <cellStyle name="Normal 5 2 2 4 2 3" xfId="18225"/>
    <cellStyle name="Normal 5 2 2 4 2 4" xfId="30315"/>
    <cellStyle name="Normal 5 2 2 4 2 5" xfId="44455"/>
    <cellStyle name="Normal 5 2 2 4 3" xfId="8106"/>
    <cellStyle name="Normal 5 2 2 4 3 2" xfId="14165"/>
    <cellStyle name="Normal 5 2 2 4 3 2 2" xfId="26285"/>
    <cellStyle name="Normal 5 2 2 4 3 2 3" xfId="38374"/>
    <cellStyle name="Normal 5 2 2 4 3 2 4" xfId="54732"/>
    <cellStyle name="Normal 5 2 2 4 3 3" xfId="20225"/>
    <cellStyle name="Normal 5 2 2 4 3 4" xfId="32315"/>
    <cellStyle name="Normal 5 2 2 4 3 5" xfId="46455"/>
    <cellStyle name="Normal 5 2 2 4 4" xfId="10135"/>
    <cellStyle name="Normal 5 2 2 4 4 2" xfId="22255"/>
    <cellStyle name="Normal 5 2 2 4 4 2 2" xfId="50699"/>
    <cellStyle name="Normal 5 2 2 4 4 3" xfId="34344"/>
    <cellStyle name="Normal 5 2 2 4 4 4" xfId="42422"/>
    <cellStyle name="Normal 5 2 2 4 5" xfId="16195"/>
    <cellStyle name="Normal 5 2 2 4 5 2" xfId="48650"/>
    <cellStyle name="Normal 5 2 2 4 6" xfId="28285"/>
    <cellStyle name="Normal 5 2 2 4 7" xfId="40375"/>
    <cellStyle name="Normal 5 2 2 4 8" xfId="4073"/>
    <cellStyle name="Normal 5 2 2 5" xfId="4570"/>
    <cellStyle name="Normal 5 2 2 5 2" xfId="10630"/>
    <cellStyle name="Normal 5 2 2 5 2 2" xfId="22750"/>
    <cellStyle name="Normal 5 2 2 5 2 3" xfId="34839"/>
    <cellStyle name="Normal 5 2 2 5 2 4" xfId="51196"/>
    <cellStyle name="Normal 5 2 2 5 3" xfId="16690"/>
    <cellStyle name="Normal 5 2 2 5 4" xfId="28780"/>
    <cellStyle name="Normal 5 2 2 5 5" xfId="42919"/>
    <cellStyle name="Normal 5 2 2 6" xfId="6600"/>
    <cellStyle name="Normal 5 2 2 6 2" xfId="12659"/>
    <cellStyle name="Normal 5 2 2 6 2 2" xfId="24779"/>
    <cellStyle name="Normal 5 2 2 6 2 3" xfId="36868"/>
    <cellStyle name="Normal 5 2 2 6 2 4" xfId="53226"/>
    <cellStyle name="Normal 5 2 2 6 3" xfId="18719"/>
    <cellStyle name="Normal 5 2 2 6 4" xfId="30809"/>
    <cellStyle name="Normal 5 2 2 6 5" xfId="44949"/>
    <cellStyle name="Normal 5 2 2 7" xfId="8600"/>
    <cellStyle name="Normal 5 2 2 7 2" xfId="20720"/>
    <cellStyle name="Normal 5 2 2 7 2 2" xfId="49149"/>
    <cellStyle name="Normal 5 2 2 7 3" xfId="32809"/>
    <cellStyle name="Normal 5 2 2 7 4" xfId="40872"/>
    <cellStyle name="Normal 5 2 2 8" xfId="14660"/>
    <cellStyle name="Normal 5 2 2 8 2" xfId="47102"/>
    <cellStyle name="Normal 5 2 2 9" xfId="26779"/>
    <cellStyle name="Normal 5 2 3" xfId="1122"/>
    <cellStyle name="Normal 5 2 3 2" xfId="5221"/>
    <cellStyle name="Normal 5 2 3 2 2" xfId="11280"/>
    <cellStyle name="Normal 5 2 3 2 2 2" xfId="23400"/>
    <cellStyle name="Normal 5 2 3 2 2 3" xfId="35489"/>
    <cellStyle name="Normal 5 2 3 2 2 4" xfId="51847"/>
    <cellStyle name="Normal 5 2 3 2 3" xfId="17340"/>
    <cellStyle name="Normal 5 2 3 2 4" xfId="29430"/>
    <cellStyle name="Normal 5 2 3 2 5" xfId="43570"/>
    <cellStyle name="Normal 5 2 3 3" xfId="7246"/>
    <cellStyle name="Normal 5 2 3 3 2" xfId="13305"/>
    <cellStyle name="Normal 5 2 3 3 2 2" xfId="25425"/>
    <cellStyle name="Normal 5 2 3 3 2 3" xfId="37514"/>
    <cellStyle name="Normal 5 2 3 3 2 4" xfId="53872"/>
    <cellStyle name="Normal 5 2 3 3 3" xfId="19365"/>
    <cellStyle name="Normal 5 2 3 3 4" xfId="31455"/>
    <cellStyle name="Normal 5 2 3 3 5" xfId="45595"/>
    <cellStyle name="Normal 5 2 3 4" xfId="9250"/>
    <cellStyle name="Normal 5 2 3 4 2" xfId="21370"/>
    <cellStyle name="Normal 5 2 3 4 2 2" xfId="49812"/>
    <cellStyle name="Normal 5 2 3 4 3" xfId="33459"/>
    <cellStyle name="Normal 5 2 3 4 4" xfId="41535"/>
    <cellStyle name="Normal 5 2 3 5" xfId="15310"/>
    <cellStyle name="Normal 5 2 3 5 2" xfId="47763"/>
    <cellStyle name="Normal 5 2 3 6" xfId="27425"/>
    <cellStyle name="Normal 5 2 3 7" xfId="39515"/>
    <cellStyle name="Normal 5 2 3 8" xfId="3184"/>
    <cellStyle name="Normal 5 2 4" xfId="614"/>
    <cellStyle name="Normal 5 2 4 2" xfId="4727"/>
    <cellStyle name="Normal 5 2 4 2 2" xfId="10786"/>
    <cellStyle name="Normal 5 2 4 2 2 2" xfId="22906"/>
    <cellStyle name="Normal 5 2 4 2 2 3" xfId="34995"/>
    <cellStyle name="Normal 5 2 4 2 2 4" xfId="51353"/>
    <cellStyle name="Normal 5 2 4 2 3" xfId="16846"/>
    <cellStyle name="Normal 5 2 4 2 4" xfId="28936"/>
    <cellStyle name="Normal 5 2 4 2 5" xfId="43076"/>
    <cellStyle name="Normal 5 2 4 3" xfId="6752"/>
    <cellStyle name="Normal 5 2 4 3 2" xfId="12811"/>
    <cellStyle name="Normal 5 2 4 3 2 2" xfId="24931"/>
    <cellStyle name="Normal 5 2 4 3 2 3" xfId="37020"/>
    <cellStyle name="Normal 5 2 4 3 2 4" xfId="53378"/>
    <cellStyle name="Normal 5 2 4 3 3" xfId="18871"/>
    <cellStyle name="Normal 5 2 4 3 4" xfId="30961"/>
    <cellStyle name="Normal 5 2 4 3 5" xfId="45101"/>
    <cellStyle name="Normal 5 2 4 4" xfId="8756"/>
    <cellStyle name="Normal 5 2 4 4 2" xfId="20876"/>
    <cellStyle name="Normal 5 2 4 4 2 2" xfId="49308"/>
    <cellStyle name="Normal 5 2 4 4 3" xfId="32965"/>
    <cellStyle name="Normal 5 2 4 4 4" xfId="41031"/>
    <cellStyle name="Normal 5 2 4 5" xfId="14816"/>
    <cellStyle name="Normal 5 2 4 5 2" xfId="47260"/>
    <cellStyle name="Normal 5 2 4 6" xfId="26931"/>
    <cellStyle name="Normal 5 2 4 7" xfId="39021"/>
    <cellStyle name="Normal 5 2 4 8" xfId="2679"/>
    <cellStyle name="Normal 5 2 5" xfId="1668"/>
    <cellStyle name="Normal 5 2 5 2" xfId="5760"/>
    <cellStyle name="Normal 5 2 5 2 2" xfId="11819"/>
    <cellStyle name="Normal 5 2 5 2 2 2" xfId="23939"/>
    <cellStyle name="Normal 5 2 5 2 2 3" xfId="36028"/>
    <cellStyle name="Normal 5 2 5 2 2 4" xfId="52386"/>
    <cellStyle name="Normal 5 2 5 2 3" xfId="17879"/>
    <cellStyle name="Normal 5 2 5 2 4" xfId="29969"/>
    <cellStyle name="Normal 5 2 5 2 5" xfId="44109"/>
    <cellStyle name="Normal 5 2 5 3" xfId="7760"/>
    <cellStyle name="Normal 5 2 5 3 2" xfId="13819"/>
    <cellStyle name="Normal 5 2 5 3 2 2" xfId="25939"/>
    <cellStyle name="Normal 5 2 5 3 2 3" xfId="38028"/>
    <cellStyle name="Normal 5 2 5 3 2 4" xfId="54386"/>
    <cellStyle name="Normal 5 2 5 3 3" xfId="19879"/>
    <cellStyle name="Normal 5 2 5 3 4" xfId="31969"/>
    <cellStyle name="Normal 5 2 5 3 5" xfId="46109"/>
    <cellStyle name="Normal 5 2 5 4" xfId="9789"/>
    <cellStyle name="Normal 5 2 5 4 2" xfId="21909"/>
    <cellStyle name="Normal 5 2 5 4 2 2" xfId="50352"/>
    <cellStyle name="Normal 5 2 5 4 3" xfId="33998"/>
    <cellStyle name="Normal 5 2 5 4 4" xfId="42075"/>
    <cellStyle name="Normal 5 2 5 5" xfId="15849"/>
    <cellStyle name="Normal 5 2 5 5 2" xfId="48303"/>
    <cellStyle name="Normal 5 2 5 6" xfId="27939"/>
    <cellStyle name="Normal 5 2 5 7" xfId="40029"/>
    <cellStyle name="Normal 5 2 5 8" xfId="3726"/>
    <cellStyle name="Normal 5 2 6" xfId="4223"/>
    <cellStyle name="Normal 5 2 6 2" xfId="10283"/>
    <cellStyle name="Normal 5 2 6 2 2" xfId="22403"/>
    <cellStyle name="Normal 5 2 6 2 3" xfId="34492"/>
    <cellStyle name="Normal 5 2 6 2 4" xfId="50849"/>
    <cellStyle name="Normal 5 2 6 3" xfId="16343"/>
    <cellStyle name="Normal 5 2 6 4" xfId="28433"/>
    <cellStyle name="Normal 5 2 6 5" xfId="42572"/>
    <cellStyle name="Normal 5 2 7" xfId="6254"/>
    <cellStyle name="Normal 5 2 7 2" xfId="12313"/>
    <cellStyle name="Normal 5 2 7 2 2" xfId="24433"/>
    <cellStyle name="Normal 5 2 7 2 3" xfId="36522"/>
    <cellStyle name="Normal 5 2 7 2 4" xfId="52880"/>
    <cellStyle name="Normal 5 2 7 3" xfId="18373"/>
    <cellStyle name="Normal 5 2 7 4" xfId="30463"/>
    <cellStyle name="Normal 5 2 7 5" xfId="44603"/>
    <cellStyle name="Normal 5 2 8" xfId="8253"/>
    <cellStyle name="Normal 5 2 8 2" xfId="20373"/>
    <cellStyle name="Normal 5 2 8 2 2" xfId="48799"/>
    <cellStyle name="Normal 5 2 8 3" xfId="32462"/>
    <cellStyle name="Normal 5 2 8 4" xfId="40522"/>
    <cellStyle name="Normal 5 2 9" xfId="14313"/>
    <cellStyle name="Normal 5 2 9 2" xfId="46754"/>
    <cellStyle name="Normal 5 3" xfId="513"/>
    <cellStyle name="Normal 5 3 10" xfId="38950"/>
    <cellStyle name="Normal 5 3 11" xfId="2605"/>
    <cellStyle name="Normal 5 3 2" xfId="1558"/>
    <cellStyle name="Normal 5 3 2 2" xfId="5653"/>
    <cellStyle name="Normal 5 3 2 2 2" xfId="11712"/>
    <cellStyle name="Normal 5 3 2 2 2 2" xfId="23832"/>
    <cellStyle name="Normal 5 3 2 2 2 3" xfId="35921"/>
    <cellStyle name="Normal 5 3 2 2 2 4" xfId="52279"/>
    <cellStyle name="Normal 5 3 2 2 3" xfId="17772"/>
    <cellStyle name="Normal 5 3 2 2 4" xfId="29862"/>
    <cellStyle name="Normal 5 3 2 2 5" xfId="44002"/>
    <cellStyle name="Normal 5 3 2 3" xfId="7675"/>
    <cellStyle name="Normal 5 3 2 3 2" xfId="13734"/>
    <cellStyle name="Normal 5 3 2 3 2 2" xfId="25854"/>
    <cellStyle name="Normal 5 3 2 3 2 3" xfId="37943"/>
    <cellStyle name="Normal 5 3 2 3 2 4" xfId="54301"/>
    <cellStyle name="Normal 5 3 2 3 3" xfId="19794"/>
    <cellStyle name="Normal 5 3 2 3 4" xfId="31884"/>
    <cellStyle name="Normal 5 3 2 3 5" xfId="46024"/>
    <cellStyle name="Normal 5 3 2 4" xfId="9682"/>
    <cellStyle name="Normal 5 3 2 4 2" xfId="21802"/>
    <cellStyle name="Normal 5 3 2 4 2 2" xfId="50245"/>
    <cellStyle name="Normal 5 3 2 4 3" xfId="33891"/>
    <cellStyle name="Normal 5 3 2 4 4" xfId="41968"/>
    <cellStyle name="Normal 5 3 2 5" xfId="15742"/>
    <cellStyle name="Normal 5 3 2 5 2" xfId="48196"/>
    <cellStyle name="Normal 5 3 2 6" xfId="27854"/>
    <cellStyle name="Normal 5 3 2 7" xfId="39944"/>
    <cellStyle name="Normal 5 3 2 8" xfId="3619"/>
    <cellStyle name="Normal 5 3 3" xfId="1046"/>
    <cellStyle name="Normal 5 3 3 2" xfId="5154"/>
    <cellStyle name="Normal 5 3 3 2 2" xfId="11213"/>
    <cellStyle name="Normal 5 3 3 2 2 2" xfId="23333"/>
    <cellStyle name="Normal 5 3 3 2 2 3" xfId="35422"/>
    <cellStyle name="Normal 5 3 3 2 2 4" xfId="51780"/>
    <cellStyle name="Normal 5 3 3 2 3" xfId="17273"/>
    <cellStyle name="Normal 5 3 3 2 4" xfId="29363"/>
    <cellStyle name="Normal 5 3 3 2 5" xfId="43503"/>
    <cellStyle name="Normal 5 3 3 3" xfId="7179"/>
    <cellStyle name="Normal 5 3 3 3 2" xfId="13238"/>
    <cellStyle name="Normal 5 3 3 3 2 2" xfId="25358"/>
    <cellStyle name="Normal 5 3 3 3 2 3" xfId="37447"/>
    <cellStyle name="Normal 5 3 3 3 2 4" xfId="53805"/>
    <cellStyle name="Normal 5 3 3 3 3" xfId="19298"/>
    <cellStyle name="Normal 5 3 3 3 4" xfId="31388"/>
    <cellStyle name="Normal 5 3 3 3 5" xfId="45528"/>
    <cellStyle name="Normal 5 3 3 4" xfId="9183"/>
    <cellStyle name="Normal 5 3 3 4 2" xfId="21303"/>
    <cellStyle name="Normal 5 3 3 4 2 2" xfId="49738"/>
    <cellStyle name="Normal 5 3 3 4 3" xfId="33392"/>
    <cellStyle name="Normal 5 3 3 4 4" xfId="41461"/>
    <cellStyle name="Normal 5 3 3 5" xfId="15243"/>
    <cellStyle name="Normal 5 3 3 5 2" xfId="47689"/>
    <cellStyle name="Normal 5 3 3 6" xfId="27358"/>
    <cellStyle name="Normal 5 3 3 7" xfId="39448"/>
    <cellStyle name="Normal 5 3 3 8" xfId="3110"/>
    <cellStyle name="Normal 5 3 4" xfId="2096"/>
    <cellStyle name="Normal 5 3 4 2" xfId="6187"/>
    <cellStyle name="Normal 5 3 4 2 2" xfId="12246"/>
    <cellStyle name="Normal 5 3 4 2 2 2" xfId="24366"/>
    <cellStyle name="Normal 5 3 4 2 2 3" xfId="36455"/>
    <cellStyle name="Normal 5 3 4 2 2 4" xfId="52813"/>
    <cellStyle name="Normal 5 3 4 2 3" xfId="18306"/>
    <cellStyle name="Normal 5 3 4 2 4" xfId="30396"/>
    <cellStyle name="Normal 5 3 4 2 5" xfId="44536"/>
    <cellStyle name="Normal 5 3 4 3" xfId="8187"/>
    <cellStyle name="Normal 5 3 4 3 2" xfId="14246"/>
    <cellStyle name="Normal 5 3 4 3 2 2" xfId="26366"/>
    <cellStyle name="Normal 5 3 4 3 2 3" xfId="38455"/>
    <cellStyle name="Normal 5 3 4 3 2 4" xfId="54813"/>
    <cellStyle name="Normal 5 3 4 3 3" xfId="20306"/>
    <cellStyle name="Normal 5 3 4 3 4" xfId="32396"/>
    <cellStyle name="Normal 5 3 4 3 5" xfId="46536"/>
    <cellStyle name="Normal 5 3 4 4" xfId="10216"/>
    <cellStyle name="Normal 5 3 4 4 2" xfId="22336"/>
    <cellStyle name="Normal 5 3 4 4 2 2" xfId="50780"/>
    <cellStyle name="Normal 5 3 4 4 3" xfId="34425"/>
    <cellStyle name="Normal 5 3 4 4 4" xfId="42503"/>
    <cellStyle name="Normal 5 3 4 5" xfId="16276"/>
    <cellStyle name="Normal 5 3 4 5 2" xfId="48731"/>
    <cellStyle name="Normal 5 3 4 6" xfId="28366"/>
    <cellStyle name="Normal 5 3 4 7" xfId="40456"/>
    <cellStyle name="Normal 5 3 4 8" xfId="4154"/>
    <cellStyle name="Normal 5 3 5" xfId="4653"/>
    <cellStyle name="Normal 5 3 5 2" xfId="10713"/>
    <cellStyle name="Normal 5 3 5 2 2" xfId="22833"/>
    <cellStyle name="Normal 5 3 5 2 3" xfId="34922"/>
    <cellStyle name="Normal 5 3 5 2 4" xfId="51279"/>
    <cellStyle name="Normal 5 3 5 3" xfId="16773"/>
    <cellStyle name="Normal 5 3 5 4" xfId="28863"/>
    <cellStyle name="Normal 5 3 5 5" xfId="43002"/>
    <cellStyle name="Normal 5 3 6" xfId="6681"/>
    <cellStyle name="Normal 5 3 6 2" xfId="12740"/>
    <cellStyle name="Normal 5 3 6 2 2" xfId="24860"/>
    <cellStyle name="Normal 5 3 6 2 3" xfId="36949"/>
    <cellStyle name="Normal 5 3 6 2 4" xfId="53307"/>
    <cellStyle name="Normal 5 3 6 3" xfId="18800"/>
    <cellStyle name="Normal 5 3 6 4" xfId="30890"/>
    <cellStyle name="Normal 5 3 6 5" xfId="45030"/>
    <cellStyle name="Normal 5 3 7" xfId="8683"/>
    <cellStyle name="Normal 5 3 7 2" xfId="20803"/>
    <cellStyle name="Normal 5 3 7 2 2" xfId="49232"/>
    <cellStyle name="Normal 5 3 7 3" xfId="32892"/>
    <cellStyle name="Normal 5 3 7 4" xfId="40955"/>
    <cellStyle name="Normal 5 3 8" xfId="14743"/>
    <cellStyle name="Normal 5 3 8 2" xfId="47185"/>
    <cellStyle name="Normal 5 3 9" xfId="26860"/>
    <cellStyle name="Normal 5 4" xfId="1557"/>
    <cellStyle name="Normal 5 4 2" xfId="5652"/>
    <cellStyle name="Normal 5 4 2 2" xfId="11711"/>
    <cellStyle name="Normal 5 4 2 2 2" xfId="23831"/>
    <cellStyle name="Normal 5 4 2 2 3" xfId="35920"/>
    <cellStyle name="Normal 5 4 2 2 4" xfId="52278"/>
    <cellStyle name="Normal 5 4 2 3" xfId="17771"/>
    <cellStyle name="Normal 5 4 2 4" xfId="29861"/>
    <cellStyle name="Normal 5 4 2 5" xfId="44001"/>
    <cellStyle name="Normal 5 4 3" xfId="7674"/>
    <cellStyle name="Normal 5 4 3 2" xfId="13733"/>
    <cellStyle name="Normal 5 4 3 2 2" xfId="25853"/>
    <cellStyle name="Normal 5 4 3 2 3" xfId="37942"/>
    <cellStyle name="Normal 5 4 3 2 4" xfId="54300"/>
    <cellStyle name="Normal 5 4 3 3" xfId="19793"/>
    <cellStyle name="Normal 5 4 3 4" xfId="31883"/>
    <cellStyle name="Normal 5 4 3 5" xfId="46023"/>
    <cellStyle name="Normal 5 4 4" xfId="9681"/>
    <cellStyle name="Normal 5 4 4 2" xfId="21801"/>
    <cellStyle name="Normal 5 4 4 2 2" xfId="50244"/>
    <cellStyle name="Normal 5 4 4 3" xfId="33890"/>
    <cellStyle name="Normal 5 4 4 4" xfId="41967"/>
    <cellStyle name="Normal 5 4 5" xfId="15741"/>
    <cellStyle name="Normal 5 4 5 2" xfId="48195"/>
    <cellStyle name="Normal 5 4 6" xfId="27853"/>
    <cellStyle name="Normal 5 4 7" xfId="39943"/>
    <cellStyle name="Normal 5 4 8" xfId="3618"/>
    <cellStyle name="Normal 5 5" xfId="1045"/>
    <cellStyle name="Normal 5 5 2" xfId="5153"/>
    <cellStyle name="Normal 5 5 2 2" xfId="11212"/>
    <cellStyle name="Normal 5 5 2 2 2" xfId="23332"/>
    <cellStyle name="Normal 5 5 2 2 3" xfId="35421"/>
    <cellStyle name="Normal 5 5 2 2 4" xfId="51779"/>
    <cellStyle name="Normal 5 5 2 3" xfId="17272"/>
    <cellStyle name="Normal 5 5 2 4" xfId="29362"/>
    <cellStyle name="Normal 5 5 2 5" xfId="43502"/>
    <cellStyle name="Normal 5 5 3" xfId="7178"/>
    <cellStyle name="Normal 5 5 3 2" xfId="13237"/>
    <cellStyle name="Normal 5 5 3 2 2" xfId="25357"/>
    <cellStyle name="Normal 5 5 3 2 3" xfId="37446"/>
    <cellStyle name="Normal 5 5 3 2 4" xfId="53804"/>
    <cellStyle name="Normal 5 5 3 3" xfId="19297"/>
    <cellStyle name="Normal 5 5 3 4" xfId="31387"/>
    <cellStyle name="Normal 5 5 3 5" xfId="45527"/>
    <cellStyle name="Normal 5 5 4" xfId="9182"/>
    <cellStyle name="Normal 5 5 4 2" xfId="21302"/>
    <cellStyle name="Normal 5 5 4 2 2" xfId="49737"/>
    <cellStyle name="Normal 5 5 4 3" xfId="33391"/>
    <cellStyle name="Normal 5 5 4 4" xfId="41460"/>
    <cellStyle name="Normal 5 5 5" xfId="15242"/>
    <cellStyle name="Normal 5 5 5 2" xfId="47688"/>
    <cellStyle name="Normal 5 5 6" xfId="27357"/>
    <cellStyle name="Normal 5 5 7" xfId="39447"/>
    <cellStyle name="Normal 5 5 8" xfId="3109"/>
    <cellStyle name="Normal 5 6" xfId="2095"/>
    <cellStyle name="Normal 5 6 2" xfId="6186"/>
    <cellStyle name="Normal 5 6 2 2" xfId="12245"/>
    <cellStyle name="Normal 5 6 2 2 2" xfId="24365"/>
    <cellStyle name="Normal 5 6 2 2 3" xfId="36454"/>
    <cellStyle name="Normal 5 6 2 2 4" xfId="52812"/>
    <cellStyle name="Normal 5 6 2 3" xfId="18305"/>
    <cellStyle name="Normal 5 6 2 4" xfId="30395"/>
    <cellStyle name="Normal 5 6 2 5" xfId="44535"/>
    <cellStyle name="Normal 5 6 3" xfId="8186"/>
    <cellStyle name="Normal 5 6 3 2" xfId="14245"/>
    <cellStyle name="Normal 5 6 3 2 2" xfId="26365"/>
    <cellStyle name="Normal 5 6 3 2 3" xfId="38454"/>
    <cellStyle name="Normal 5 6 3 2 4" xfId="54812"/>
    <cellStyle name="Normal 5 6 3 3" xfId="20305"/>
    <cellStyle name="Normal 5 6 3 4" xfId="32395"/>
    <cellStyle name="Normal 5 6 3 5" xfId="46535"/>
    <cellStyle name="Normal 5 6 4" xfId="10215"/>
    <cellStyle name="Normal 5 6 4 2" xfId="22335"/>
    <cellStyle name="Normal 5 6 4 2 2" xfId="50779"/>
    <cellStyle name="Normal 5 6 4 3" xfId="34424"/>
    <cellStyle name="Normal 5 6 4 4" xfId="42502"/>
    <cellStyle name="Normal 5 6 5" xfId="16275"/>
    <cellStyle name="Normal 5 6 5 2" xfId="48730"/>
    <cellStyle name="Normal 5 6 6" xfId="28365"/>
    <cellStyle name="Normal 5 6 7" xfId="40455"/>
    <cellStyle name="Normal 5 6 8" xfId="4153"/>
    <cellStyle name="Normal 5 7" xfId="4652"/>
    <cellStyle name="Normal 5 7 2" xfId="10712"/>
    <cellStyle name="Normal 5 7 2 2" xfId="22832"/>
    <cellStyle name="Normal 5 7 2 3" xfId="34921"/>
    <cellStyle name="Normal 5 7 2 4" xfId="51278"/>
    <cellStyle name="Normal 5 7 3" xfId="16772"/>
    <cellStyle name="Normal 5 7 4" xfId="28862"/>
    <cellStyle name="Normal 5 7 5" xfId="43001"/>
    <cellStyle name="Normal 5 8" xfId="6680"/>
    <cellStyle name="Normal 5 8 2" xfId="12739"/>
    <cellStyle name="Normal 5 8 2 2" xfId="24859"/>
    <cellStyle name="Normal 5 8 2 3" xfId="36948"/>
    <cellStyle name="Normal 5 8 2 4" xfId="53306"/>
    <cellStyle name="Normal 5 8 3" xfId="18799"/>
    <cellStyle name="Normal 5 8 4" xfId="30889"/>
    <cellStyle name="Normal 5 8 5" xfId="45029"/>
    <cellStyle name="Normal 5 9" xfId="8682"/>
    <cellStyle name="Normal 5 9 2" xfId="20802"/>
    <cellStyle name="Normal 5 9 2 2" xfId="49231"/>
    <cellStyle name="Normal 5 9 3" xfId="32891"/>
    <cellStyle name="Normal 5 9 4" xfId="40954"/>
    <cellStyle name="Normal 50" xfId="6243"/>
    <cellStyle name="Normal 50 2" xfId="12302"/>
    <cellStyle name="Normal 50 2 2" xfId="24422"/>
    <cellStyle name="Normal 50 2 3" xfId="36511"/>
    <cellStyle name="Normal 50 2 4" xfId="52869"/>
    <cellStyle name="Normal 50 3" xfId="18362"/>
    <cellStyle name="Normal 50 4" xfId="30452"/>
    <cellStyle name="Normal 50 5" xfId="44592"/>
    <cellStyle name="Normal 52" xfId="2160"/>
    <cellStyle name="Normal 52 2" xfId="38512"/>
    <cellStyle name="Normal 6" xfId="514"/>
    <cellStyle name="Normal 6 10" xfId="26861"/>
    <cellStyle name="Normal 6 11" xfId="38951"/>
    <cellStyle name="Normal 6 12" xfId="2606"/>
    <cellStyle name="Normal 6 2" xfId="515"/>
    <cellStyle name="Normal 6 2 10" xfId="38952"/>
    <cellStyle name="Normal 6 2 11" xfId="2607"/>
    <cellStyle name="Normal 6 2 2" xfId="1560"/>
    <cellStyle name="Normal 6 2 2 2" xfId="5655"/>
    <cellStyle name="Normal 6 2 2 2 2" xfId="11714"/>
    <cellStyle name="Normal 6 2 2 2 2 2" xfId="23834"/>
    <cellStyle name="Normal 6 2 2 2 2 3" xfId="35923"/>
    <cellStyle name="Normal 6 2 2 2 2 4" xfId="52281"/>
    <cellStyle name="Normal 6 2 2 2 3" xfId="17774"/>
    <cellStyle name="Normal 6 2 2 2 4" xfId="29864"/>
    <cellStyle name="Normal 6 2 2 2 5" xfId="44004"/>
    <cellStyle name="Normal 6 2 2 3" xfId="7677"/>
    <cellStyle name="Normal 6 2 2 3 2" xfId="13736"/>
    <cellStyle name="Normal 6 2 2 3 2 2" xfId="25856"/>
    <cellStyle name="Normal 6 2 2 3 2 3" xfId="37945"/>
    <cellStyle name="Normal 6 2 2 3 2 4" xfId="54303"/>
    <cellStyle name="Normal 6 2 2 3 3" xfId="19796"/>
    <cellStyle name="Normal 6 2 2 3 4" xfId="31886"/>
    <cellStyle name="Normal 6 2 2 3 5" xfId="46026"/>
    <cellStyle name="Normal 6 2 2 4" xfId="9684"/>
    <cellStyle name="Normal 6 2 2 4 2" xfId="21804"/>
    <cellStyle name="Normal 6 2 2 4 2 2" xfId="50247"/>
    <cellStyle name="Normal 6 2 2 4 3" xfId="33893"/>
    <cellStyle name="Normal 6 2 2 4 4" xfId="41970"/>
    <cellStyle name="Normal 6 2 2 5" xfId="15744"/>
    <cellStyle name="Normal 6 2 2 5 2" xfId="48198"/>
    <cellStyle name="Normal 6 2 2 6" xfId="27856"/>
    <cellStyle name="Normal 6 2 2 7" xfId="39946"/>
    <cellStyle name="Normal 6 2 2 8" xfId="3621"/>
    <cellStyle name="Normal 6 2 3" xfId="1048"/>
    <cellStyle name="Normal 6 2 3 2" xfId="5156"/>
    <cellStyle name="Normal 6 2 3 2 2" xfId="11215"/>
    <cellStyle name="Normal 6 2 3 2 2 2" xfId="23335"/>
    <cellStyle name="Normal 6 2 3 2 2 3" xfId="35424"/>
    <cellStyle name="Normal 6 2 3 2 2 4" xfId="51782"/>
    <cellStyle name="Normal 6 2 3 2 3" xfId="17275"/>
    <cellStyle name="Normal 6 2 3 2 4" xfId="29365"/>
    <cellStyle name="Normal 6 2 3 2 5" xfId="43505"/>
    <cellStyle name="Normal 6 2 3 3" xfId="7181"/>
    <cellStyle name="Normal 6 2 3 3 2" xfId="13240"/>
    <cellStyle name="Normal 6 2 3 3 2 2" xfId="25360"/>
    <cellStyle name="Normal 6 2 3 3 2 3" xfId="37449"/>
    <cellStyle name="Normal 6 2 3 3 2 4" xfId="53807"/>
    <cellStyle name="Normal 6 2 3 3 3" xfId="19300"/>
    <cellStyle name="Normal 6 2 3 3 4" xfId="31390"/>
    <cellStyle name="Normal 6 2 3 3 5" xfId="45530"/>
    <cellStyle name="Normal 6 2 3 4" xfId="9185"/>
    <cellStyle name="Normal 6 2 3 4 2" xfId="21305"/>
    <cellStyle name="Normal 6 2 3 4 2 2" xfId="49740"/>
    <cellStyle name="Normal 6 2 3 4 3" xfId="33394"/>
    <cellStyle name="Normal 6 2 3 4 4" xfId="41463"/>
    <cellStyle name="Normal 6 2 3 5" xfId="15245"/>
    <cellStyle name="Normal 6 2 3 5 2" xfId="47691"/>
    <cellStyle name="Normal 6 2 3 6" xfId="27360"/>
    <cellStyle name="Normal 6 2 3 7" xfId="39450"/>
    <cellStyle name="Normal 6 2 3 8" xfId="3112"/>
    <cellStyle name="Normal 6 2 4" xfId="2098"/>
    <cellStyle name="Normal 6 2 4 2" xfId="6189"/>
    <cellStyle name="Normal 6 2 4 2 2" xfId="12248"/>
    <cellStyle name="Normal 6 2 4 2 2 2" xfId="24368"/>
    <cellStyle name="Normal 6 2 4 2 2 3" xfId="36457"/>
    <cellStyle name="Normal 6 2 4 2 2 4" xfId="52815"/>
    <cellStyle name="Normal 6 2 4 2 3" xfId="18308"/>
    <cellStyle name="Normal 6 2 4 2 4" xfId="30398"/>
    <cellStyle name="Normal 6 2 4 2 5" xfId="44538"/>
    <cellStyle name="Normal 6 2 4 3" xfId="8189"/>
    <cellStyle name="Normal 6 2 4 3 2" xfId="14248"/>
    <cellStyle name="Normal 6 2 4 3 2 2" xfId="26368"/>
    <cellStyle name="Normal 6 2 4 3 2 3" xfId="38457"/>
    <cellStyle name="Normal 6 2 4 3 2 4" xfId="54815"/>
    <cellStyle name="Normal 6 2 4 3 3" xfId="20308"/>
    <cellStyle name="Normal 6 2 4 3 4" xfId="32398"/>
    <cellStyle name="Normal 6 2 4 3 5" xfId="46538"/>
    <cellStyle name="Normal 6 2 4 4" xfId="10218"/>
    <cellStyle name="Normal 6 2 4 4 2" xfId="22338"/>
    <cellStyle name="Normal 6 2 4 4 2 2" xfId="50782"/>
    <cellStyle name="Normal 6 2 4 4 3" xfId="34427"/>
    <cellStyle name="Normal 6 2 4 4 4" xfId="42505"/>
    <cellStyle name="Normal 6 2 4 5" xfId="16278"/>
    <cellStyle name="Normal 6 2 4 5 2" xfId="48733"/>
    <cellStyle name="Normal 6 2 4 6" xfId="28368"/>
    <cellStyle name="Normal 6 2 4 7" xfId="40458"/>
    <cellStyle name="Normal 6 2 4 8" xfId="4156"/>
    <cellStyle name="Normal 6 2 5" xfId="4655"/>
    <cellStyle name="Normal 6 2 5 2" xfId="10715"/>
    <cellStyle name="Normal 6 2 5 2 2" xfId="22835"/>
    <cellStyle name="Normal 6 2 5 2 3" xfId="34924"/>
    <cellStyle name="Normal 6 2 5 2 4" xfId="51281"/>
    <cellStyle name="Normal 6 2 5 3" xfId="16775"/>
    <cellStyle name="Normal 6 2 5 4" xfId="28865"/>
    <cellStyle name="Normal 6 2 5 5" xfId="43004"/>
    <cellStyle name="Normal 6 2 6" xfId="6683"/>
    <cellStyle name="Normal 6 2 6 2" xfId="12742"/>
    <cellStyle name="Normal 6 2 6 2 2" xfId="24862"/>
    <cellStyle name="Normal 6 2 6 2 3" xfId="36951"/>
    <cellStyle name="Normal 6 2 6 2 4" xfId="53309"/>
    <cellStyle name="Normal 6 2 6 3" xfId="18802"/>
    <cellStyle name="Normal 6 2 6 4" xfId="30892"/>
    <cellStyle name="Normal 6 2 6 5" xfId="45032"/>
    <cellStyle name="Normal 6 2 7" xfId="8685"/>
    <cellStyle name="Normal 6 2 7 2" xfId="20805"/>
    <cellStyle name="Normal 6 2 7 2 2" xfId="49234"/>
    <cellStyle name="Normal 6 2 7 3" xfId="32894"/>
    <cellStyle name="Normal 6 2 7 4" xfId="40957"/>
    <cellStyle name="Normal 6 2 8" xfId="14745"/>
    <cellStyle name="Normal 6 2 8 2" xfId="47187"/>
    <cellStyle name="Normal 6 2 9" xfId="26862"/>
    <cellStyle name="Normal 6 3" xfId="1559"/>
    <cellStyle name="Normal 6 3 2" xfId="5654"/>
    <cellStyle name="Normal 6 3 2 2" xfId="11713"/>
    <cellStyle name="Normal 6 3 2 2 2" xfId="23833"/>
    <cellStyle name="Normal 6 3 2 2 3" xfId="35922"/>
    <cellStyle name="Normal 6 3 2 2 4" xfId="52280"/>
    <cellStyle name="Normal 6 3 2 3" xfId="17773"/>
    <cellStyle name="Normal 6 3 2 4" xfId="29863"/>
    <cellStyle name="Normal 6 3 2 5" xfId="44003"/>
    <cellStyle name="Normal 6 3 3" xfId="7676"/>
    <cellStyle name="Normal 6 3 3 2" xfId="13735"/>
    <cellStyle name="Normal 6 3 3 2 2" xfId="25855"/>
    <cellStyle name="Normal 6 3 3 2 3" xfId="37944"/>
    <cellStyle name="Normal 6 3 3 2 4" xfId="54302"/>
    <cellStyle name="Normal 6 3 3 3" xfId="19795"/>
    <cellStyle name="Normal 6 3 3 4" xfId="31885"/>
    <cellStyle name="Normal 6 3 3 5" xfId="46025"/>
    <cellStyle name="Normal 6 3 4" xfId="9683"/>
    <cellStyle name="Normal 6 3 4 2" xfId="21803"/>
    <cellStyle name="Normal 6 3 4 2 2" xfId="50246"/>
    <cellStyle name="Normal 6 3 4 3" xfId="33892"/>
    <cellStyle name="Normal 6 3 4 4" xfId="41969"/>
    <cellStyle name="Normal 6 3 5" xfId="15743"/>
    <cellStyle name="Normal 6 3 5 2" xfId="48197"/>
    <cellStyle name="Normal 6 3 6" xfId="27855"/>
    <cellStyle name="Normal 6 3 7" xfId="39945"/>
    <cellStyle name="Normal 6 3 8" xfId="3620"/>
    <cellStyle name="Normal 6 4" xfId="1047"/>
    <cellStyle name="Normal 6 4 2" xfId="5155"/>
    <cellStyle name="Normal 6 4 2 2" xfId="11214"/>
    <cellStyle name="Normal 6 4 2 2 2" xfId="23334"/>
    <cellStyle name="Normal 6 4 2 2 3" xfId="35423"/>
    <cellStyle name="Normal 6 4 2 2 4" xfId="51781"/>
    <cellStyle name="Normal 6 4 2 3" xfId="17274"/>
    <cellStyle name="Normal 6 4 2 4" xfId="29364"/>
    <cellStyle name="Normal 6 4 2 5" xfId="43504"/>
    <cellStyle name="Normal 6 4 3" xfId="7180"/>
    <cellStyle name="Normal 6 4 3 2" xfId="13239"/>
    <cellStyle name="Normal 6 4 3 2 2" xfId="25359"/>
    <cellStyle name="Normal 6 4 3 2 3" xfId="37448"/>
    <cellStyle name="Normal 6 4 3 2 4" xfId="53806"/>
    <cellStyle name="Normal 6 4 3 3" xfId="19299"/>
    <cellStyle name="Normal 6 4 3 4" xfId="31389"/>
    <cellStyle name="Normal 6 4 3 5" xfId="45529"/>
    <cellStyle name="Normal 6 4 4" xfId="9184"/>
    <cellStyle name="Normal 6 4 4 2" xfId="21304"/>
    <cellStyle name="Normal 6 4 4 2 2" xfId="49739"/>
    <cellStyle name="Normal 6 4 4 3" xfId="33393"/>
    <cellStyle name="Normal 6 4 4 4" xfId="41462"/>
    <cellStyle name="Normal 6 4 5" xfId="15244"/>
    <cellStyle name="Normal 6 4 5 2" xfId="47690"/>
    <cellStyle name="Normal 6 4 6" xfId="27359"/>
    <cellStyle name="Normal 6 4 7" xfId="39449"/>
    <cellStyle name="Normal 6 4 8" xfId="3111"/>
    <cellStyle name="Normal 6 5" xfId="2097"/>
    <cellStyle name="Normal 6 5 2" xfId="6188"/>
    <cellStyle name="Normal 6 5 2 2" xfId="12247"/>
    <cellStyle name="Normal 6 5 2 2 2" xfId="24367"/>
    <cellStyle name="Normal 6 5 2 2 3" xfId="36456"/>
    <cellStyle name="Normal 6 5 2 2 4" xfId="52814"/>
    <cellStyle name="Normal 6 5 2 3" xfId="18307"/>
    <cellStyle name="Normal 6 5 2 4" xfId="30397"/>
    <cellStyle name="Normal 6 5 2 5" xfId="44537"/>
    <cellStyle name="Normal 6 5 3" xfId="8188"/>
    <cellStyle name="Normal 6 5 3 2" xfId="14247"/>
    <cellStyle name="Normal 6 5 3 2 2" xfId="26367"/>
    <cellStyle name="Normal 6 5 3 2 3" xfId="38456"/>
    <cellStyle name="Normal 6 5 3 2 4" xfId="54814"/>
    <cellStyle name="Normal 6 5 3 3" xfId="20307"/>
    <cellStyle name="Normal 6 5 3 4" xfId="32397"/>
    <cellStyle name="Normal 6 5 3 5" xfId="46537"/>
    <cellStyle name="Normal 6 5 4" xfId="10217"/>
    <cellStyle name="Normal 6 5 4 2" xfId="22337"/>
    <cellStyle name="Normal 6 5 4 2 2" xfId="50781"/>
    <cellStyle name="Normal 6 5 4 3" xfId="34426"/>
    <cellStyle name="Normal 6 5 4 4" xfId="42504"/>
    <cellStyle name="Normal 6 5 5" xfId="16277"/>
    <cellStyle name="Normal 6 5 5 2" xfId="48732"/>
    <cellStyle name="Normal 6 5 6" xfId="28367"/>
    <cellStyle name="Normal 6 5 7" xfId="40457"/>
    <cellStyle name="Normal 6 5 8" xfId="4155"/>
    <cellStyle name="Normal 6 6" xfId="4654"/>
    <cellStyle name="Normal 6 6 2" xfId="10714"/>
    <cellStyle name="Normal 6 6 2 2" xfId="22834"/>
    <cellStyle name="Normal 6 6 2 3" xfId="34923"/>
    <cellStyle name="Normal 6 6 2 4" xfId="51280"/>
    <cellStyle name="Normal 6 6 3" xfId="16774"/>
    <cellStyle name="Normal 6 6 4" xfId="28864"/>
    <cellStyle name="Normal 6 6 5" xfId="43003"/>
    <cellStyle name="Normal 6 7" xfId="6682"/>
    <cellStyle name="Normal 6 7 2" xfId="12741"/>
    <cellStyle name="Normal 6 7 2 2" xfId="24861"/>
    <cellStyle name="Normal 6 7 2 3" xfId="36950"/>
    <cellStyle name="Normal 6 7 2 4" xfId="53308"/>
    <cellStyle name="Normal 6 7 3" xfId="18801"/>
    <cellStyle name="Normal 6 7 4" xfId="30891"/>
    <cellStyle name="Normal 6 7 5" xfId="45031"/>
    <cellStyle name="Normal 6 8" xfId="8684"/>
    <cellStyle name="Normal 6 8 2" xfId="20804"/>
    <cellStyle name="Normal 6 8 2 2" xfId="49233"/>
    <cellStyle name="Normal 6 8 3" xfId="32893"/>
    <cellStyle name="Normal 6 8 4" xfId="40956"/>
    <cellStyle name="Normal 6 9" xfId="14744"/>
    <cellStyle name="Normal 6 9 2" xfId="47186"/>
    <cellStyle name="Normal 7" xfId="480"/>
    <cellStyle name="Normal 7 10" xfId="26836"/>
    <cellStyle name="Normal 7 11" xfId="38926"/>
    <cellStyle name="Normal 7 12" xfId="2580"/>
    <cellStyle name="Normal 7 2" xfId="12"/>
    <cellStyle name="Normal 7 2 10" xfId="38522"/>
    <cellStyle name="Normal 7 2 11" xfId="2170"/>
    <cellStyle name="Normal 7 2 2" xfId="1121"/>
    <cellStyle name="Normal 7 2 2 2" xfId="5220"/>
    <cellStyle name="Normal 7 2 2 2 2" xfId="11279"/>
    <cellStyle name="Normal 7 2 2 2 2 2" xfId="23399"/>
    <cellStyle name="Normal 7 2 2 2 2 3" xfId="35488"/>
    <cellStyle name="Normal 7 2 2 2 2 4" xfId="51846"/>
    <cellStyle name="Normal 7 2 2 2 3" xfId="17339"/>
    <cellStyle name="Normal 7 2 2 2 4" xfId="29429"/>
    <cellStyle name="Normal 7 2 2 2 5" xfId="43569"/>
    <cellStyle name="Normal 7 2 2 3" xfId="7245"/>
    <cellStyle name="Normal 7 2 2 3 2" xfId="13304"/>
    <cellStyle name="Normal 7 2 2 3 2 2" xfId="25424"/>
    <cellStyle name="Normal 7 2 2 3 2 3" xfId="37513"/>
    <cellStyle name="Normal 7 2 2 3 2 4" xfId="53871"/>
    <cellStyle name="Normal 7 2 2 3 3" xfId="19364"/>
    <cellStyle name="Normal 7 2 2 3 4" xfId="31454"/>
    <cellStyle name="Normal 7 2 2 3 5" xfId="45594"/>
    <cellStyle name="Normal 7 2 2 4" xfId="9249"/>
    <cellStyle name="Normal 7 2 2 4 2" xfId="21369"/>
    <cellStyle name="Normal 7 2 2 4 2 2" xfId="49811"/>
    <cellStyle name="Normal 7 2 2 4 3" xfId="33458"/>
    <cellStyle name="Normal 7 2 2 4 4" xfId="41534"/>
    <cellStyle name="Normal 7 2 2 5" xfId="15309"/>
    <cellStyle name="Normal 7 2 2 5 2" xfId="47762"/>
    <cellStyle name="Normal 7 2 2 6" xfId="27424"/>
    <cellStyle name="Normal 7 2 2 7" xfId="39514"/>
    <cellStyle name="Normal 7 2 2 8" xfId="3183"/>
    <cellStyle name="Normal 7 2 3" xfId="613"/>
    <cellStyle name="Normal 7 2 3 2" xfId="4726"/>
    <cellStyle name="Normal 7 2 3 2 2" xfId="10785"/>
    <cellStyle name="Normal 7 2 3 2 2 2" xfId="22905"/>
    <cellStyle name="Normal 7 2 3 2 2 3" xfId="34994"/>
    <cellStyle name="Normal 7 2 3 2 2 4" xfId="51352"/>
    <cellStyle name="Normal 7 2 3 2 3" xfId="16845"/>
    <cellStyle name="Normal 7 2 3 2 4" xfId="28935"/>
    <cellStyle name="Normal 7 2 3 2 5" xfId="43075"/>
    <cellStyle name="Normal 7 2 3 3" xfId="6751"/>
    <cellStyle name="Normal 7 2 3 3 2" xfId="12810"/>
    <cellStyle name="Normal 7 2 3 3 2 2" xfId="24930"/>
    <cellStyle name="Normal 7 2 3 3 2 3" xfId="37019"/>
    <cellStyle name="Normal 7 2 3 3 2 4" xfId="53377"/>
    <cellStyle name="Normal 7 2 3 3 3" xfId="18870"/>
    <cellStyle name="Normal 7 2 3 3 4" xfId="30960"/>
    <cellStyle name="Normal 7 2 3 3 5" xfId="45100"/>
    <cellStyle name="Normal 7 2 3 4" xfId="8755"/>
    <cellStyle name="Normal 7 2 3 4 2" xfId="20875"/>
    <cellStyle name="Normal 7 2 3 4 2 2" xfId="49307"/>
    <cellStyle name="Normal 7 2 3 4 3" xfId="32964"/>
    <cellStyle name="Normal 7 2 3 4 4" xfId="41030"/>
    <cellStyle name="Normal 7 2 3 5" xfId="14815"/>
    <cellStyle name="Normal 7 2 3 5 2" xfId="47259"/>
    <cellStyle name="Normal 7 2 3 6" xfId="26930"/>
    <cellStyle name="Normal 7 2 3 7" xfId="39020"/>
    <cellStyle name="Normal 7 2 3 8" xfId="2678"/>
    <cellStyle name="Normal 7 2 4" xfId="1667"/>
    <cellStyle name="Normal 7 2 4 2" xfId="5759"/>
    <cellStyle name="Normal 7 2 4 2 2" xfId="11818"/>
    <cellStyle name="Normal 7 2 4 2 2 2" xfId="23938"/>
    <cellStyle name="Normal 7 2 4 2 2 3" xfId="36027"/>
    <cellStyle name="Normal 7 2 4 2 2 4" xfId="52385"/>
    <cellStyle name="Normal 7 2 4 2 3" xfId="17878"/>
    <cellStyle name="Normal 7 2 4 2 4" xfId="29968"/>
    <cellStyle name="Normal 7 2 4 2 5" xfId="44108"/>
    <cellStyle name="Normal 7 2 4 3" xfId="7759"/>
    <cellStyle name="Normal 7 2 4 3 2" xfId="13818"/>
    <cellStyle name="Normal 7 2 4 3 2 2" xfId="25938"/>
    <cellStyle name="Normal 7 2 4 3 2 3" xfId="38027"/>
    <cellStyle name="Normal 7 2 4 3 2 4" xfId="54385"/>
    <cellStyle name="Normal 7 2 4 3 3" xfId="19878"/>
    <cellStyle name="Normal 7 2 4 3 4" xfId="31968"/>
    <cellStyle name="Normal 7 2 4 3 5" xfId="46108"/>
    <cellStyle name="Normal 7 2 4 4" xfId="9788"/>
    <cellStyle name="Normal 7 2 4 4 2" xfId="21908"/>
    <cellStyle name="Normal 7 2 4 4 2 2" xfId="50351"/>
    <cellStyle name="Normal 7 2 4 4 3" xfId="33997"/>
    <cellStyle name="Normal 7 2 4 4 4" xfId="42074"/>
    <cellStyle name="Normal 7 2 4 5" xfId="15848"/>
    <cellStyle name="Normal 7 2 4 5 2" xfId="48302"/>
    <cellStyle name="Normal 7 2 4 6" xfId="27938"/>
    <cellStyle name="Normal 7 2 4 7" xfId="40028"/>
    <cellStyle name="Normal 7 2 4 8" xfId="3725"/>
    <cellStyle name="Normal 7 2 5" xfId="4222"/>
    <cellStyle name="Normal 7 2 5 2" xfId="10282"/>
    <cellStyle name="Normal 7 2 5 2 2" xfId="22402"/>
    <cellStyle name="Normal 7 2 5 2 3" xfId="34491"/>
    <cellStyle name="Normal 7 2 5 2 4" xfId="50848"/>
    <cellStyle name="Normal 7 2 5 3" xfId="16342"/>
    <cellStyle name="Normal 7 2 5 4" xfId="28432"/>
    <cellStyle name="Normal 7 2 5 5" xfId="42571"/>
    <cellStyle name="Normal 7 2 6" xfId="6253"/>
    <cellStyle name="Normal 7 2 6 2" xfId="12312"/>
    <cellStyle name="Normal 7 2 6 2 2" xfId="24432"/>
    <cellStyle name="Normal 7 2 6 2 3" xfId="36521"/>
    <cellStyle name="Normal 7 2 6 2 4" xfId="52879"/>
    <cellStyle name="Normal 7 2 6 3" xfId="18372"/>
    <cellStyle name="Normal 7 2 6 4" xfId="30462"/>
    <cellStyle name="Normal 7 2 6 5" xfId="44602"/>
    <cellStyle name="Normal 7 2 7" xfId="8252"/>
    <cellStyle name="Normal 7 2 7 2" xfId="20372"/>
    <cellStyle name="Normal 7 2 7 2 2" xfId="48798"/>
    <cellStyle name="Normal 7 2 7 3" xfId="32461"/>
    <cellStyle name="Normal 7 2 7 4" xfId="40521"/>
    <cellStyle name="Normal 7 2 8" xfId="14312"/>
    <cellStyle name="Normal 7 2 8 2" xfId="46753"/>
    <cellStyle name="Normal 7 2 9" xfId="26432"/>
    <cellStyle name="Normal 7 3" xfId="1532"/>
    <cellStyle name="Normal 7 3 2" xfId="5629"/>
    <cellStyle name="Normal 7 3 2 2" xfId="11688"/>
    <cellStyle name="Normal 7 3 2 2 2" xfId="23808"/>
    <cellStyle name="Normal 7 3 2 2 3" xfId="35897"/>
    <cellStyle name="Normal 7 3 2 2 4" xfId="52255"/>
    <cellStyle name="Normal 7 3 2 3" xfId="17748"/>
    <cellStyle name="Normal 7 3 2 4" xfId="29838"/>
    <cellStyle name="Normal 7 3 2 5" xfId="43978"/>
    <cellStyle name="Normal 7 3 3" xfId="7651"/>
    <cellStyle name="Normal 7 3 3 2" xfId="13710"/>
    <cellStyle name="Normal 7 3 3 2 2" xfId="25830"/>
    <cellStyle name="Normal 7 3 3 2 3" xfId="37919"/>
    <cellStyle name="Normal 7 3 3 2 4" xfId="54277"/>
    <cellStyle name="Normal 7 3 3 3" xfId="19770"/>
    <cellStyle name="Normal 7 3 3 4" xfId="31860"/>
    <cellStyle name="Normal 7 3 3 5" xfId="46000"/>
    <cellStyle name="Normal 7 3 4" xfId="9658"/>
    <cellStyle name="Normal 7 3 4 2" xfId="21778"/>
    <cellStyle name="Normal 7 3 4 2 2" xfId="50221"/>
    <cellStyle name="Normal 7 3 4 3" xfId="33867"/>
    <cellStyle name="Normal 7 3 4 4" xfId="41944"/>
    <cellStyle name="Normal 7 3 5" xfId="15718"/>
    <cellStyle name="Normal 7 3 5 2" xfId="48172"/>
    <cellStyle name="Normal 7 3 6" xfId="27830"/>
    <cellStyle name="Normal 7 3 7" xfId="39920"/>
    <cellStyle name="Normal 7 3 8" xfId="3594"/>
    <cellStyle name="Normal 7 4" xfId="1020"/>
    <cellStyle name="Normal 7 4 2" xfId="5130"/>
    <cellStyle name="Normal 7 4 2 2" xfId="11189"/>
    <cellStyle name="Normal 7 4 2 2 2" xfId="23309"/>
    <cellStyle name="Normal 7 4 2 2 3" xfId="35398"/>
    <cellStyle name="Normal 7 4 2 2 4" xfId="51756"/>
    <cellStyle name="Normal 7 4 2 3" xfId="17249"/>
    <cellStyle name="Normal 7 4 2 4" xfId="29339"/>
    <cellStyle name="Normal 7 4 2 5" xfId="43479"/>
    <cellStyle name="Normal 7 4 3" xfId="7155"/>
    <cellStyle name="Normal 7 4 3 2" xfId="13214"/>
    <cellStyle name="Normal 7 4 3 2 2" xfId="25334"/>
    <cellStyle name="Normal 7 4 3 2 3" xfId="37423"/>
    <cellStyle name="Normal 7 4 3 2 4" xfId="53781"/>
    <cellStyle name="Normal 7 4 3 3" xfId="19274"/>
    <cellStyle name="Normal 7 4 3 4" xfId="31364"/>
    <cellStyle name="Normal 7 4 3 5" xfId="45504"/>
    <cellStyle name="Normal 7 4 4" xfId="9159"/>
    <cellStyle name="Normal 7 4 4 2" xfId="21279"/>
    <cellStyle name="Normal 7 4 4 2 2" xfId="49713"/>
    <cellStyle name="Normal 7 4 4 3" xfId="33368"/>
    <cellStyle name="Normal 7 4 4 4" xfId="41436"/>
    <cellStyle name="Normal 7 4 5" xfId="15219"/>
    <cellStyle name="Normal 7 4 5 2" xfId="47665"/>
    <cellStyle name="Normal 7 4 6" xfId="27334"/>
    <cellStyle name="Normal 7 4 7" xfId="39424"/>
    <cellStyle name="Normal 7 4 8" xfId="3085"/>
    <cellStyle name="Normal 7 5" xfId="2072"/>
    <cellStyle name="Normal 7 5 2" xfId="6163"/>
    <cellStyle name="Normal 7 5 2 2" xfId="12222"/>
    <cellStyle name="Normal 7 5 2 2 2" xfId="24342"/>
    <cellStyle name="Normal 7 5 2 2 3" xfId="36431"/>
    <cellStyle name="Normal 7 5 2 2 4" xfId="52789"/>
    <cellStyle name="Normal 7 5 2 3" xfId="18282"/>
    <cellStyle name="Normal 7 5 2 4" xfId="30372"/>
    <cellStyle name="Normal 7 5 2 5" xfId="44512"/>
    <cellStyle name="Normal 7 5 3" xfId="8163"/>
    <cellStyle name="Normal 7 5 3 2" xfId="14222"/>
    <cellStyle name="Normal 7 5 3 2 2" xfId="26342"/>
    <cellStyle name="Normal 7 5 3 2 3" xfId="38431"/>
    <cellStyle name="Normal 7 5 3 2 4" xfId="54789"/>
    <cellStyle name="Normal 7 5 3 3" xfId="20282"/>
    <cellStyle name="Normal 7 5 3 4" xfId="32372"/>
    <cellStyle name="Normal 7 5 3 5" xfId="46512"/>
    <cellStyle name="Normal 7 5 4" xfId="10192"/>
    <cellStyle name="Normal 7 5 4 2" xfId="22312"/>
    <cellStyle name="Normal 7 5 4 2 2" xfId="50756"/>
    <cellStyle name="Normal 7 5 4 3" xfId="34401"/>
    <cellStyle name="Normal 7 5 4 4" xfId="42479"/>
    <cellStyle name="Normal 7 5 5" xfId="16252"/>
    <cellStyle name="Normal 7 5 5 2" xfId="48707"/>
    <cellStyle name="Normal 7 5 6" xfId="28342"/>
    <cellStyle name="Normal 7 5 7" xfId="40432"/>
    <cellStyle name="Normal 7 5 8" xfId="4130"/>
    <cellStyle name="Normal 7 6" xfId="4629"/>
    <cellStyle name="Normal 7 6 2" xfId="10689"/>
    <cellStyle name="Normal 7 6 2 2" xfId="22809"/>
    <cellStyle name="Normal 7 6 2 3" xfId="34898"/>
    <cellStyle name="Normal 7 6 2 4" xfId="51255"/>
    <cellStyle name="Normal 7 6 3" xfId="16749"/>
    <cellStyle name="Normal 7 6 4" xfId="28839"/>
    <cellStyle name="Normal 7 6 5" xfId="42978"/>
    <cellStyle name="Normal 7 7" xfId="6657"/>
    <cellStyle name="Normal 7 7 2" xfId="12716"/>
    <cellStyle name="Normal 7 7 2 2" xfId="24836"/>
    <cellStyle name="Normal 7 7 2 3" xfId="36925"/>
    <cellStyle name="Normal 7 7 2 4" xfId="53283"/>
    <cellStyle name="Normal 7 7 3" xfId="18776"/>
    <cellStyle name="Normal 7 7 4" xfId="30866"/>
    <cellStyle name="Normal 7 7 5" xfId="45006"/>
    <cellStyle name="Normal 7 8" xfId="8659"/>
    <cellStyle name="Normal 7 8 2" xfId="20779"/>
    <cellStyle name="Normal 7 8 2 2" xfId="49208"/>
    <cellStyle name="Normal 7 8 3" xfId="32868"/>
    <cellStyle name="Normal 7 8 4" xfId="40931"/>
    <cellStyle name="Normal 7 9" xfId="14719"/>
    <cellStyle name="Normal 7 9 2" xfId="47161"/>
    <cellStyle name="Normal 8" xfId="518"/>
    <cellStyle name="Normal 8 10" xfId="26865"/>
    <cellStyle name="Normal 8 11" xfId="38955"/>
    <cellStyle name="Normal 8 12" xfId="2610"/>
    <cellStyle name="Normal 8 2" xfId="521"/>
    <cellStyle name="Normal 8 2 10" xfId="38958"/>
    <cellStyle name="Normal 8 2 11" xfId="2613"/>
    <cellStyle name="Normal 8 2 2" xfId="1566"/>
    <cellStyle name="Normal 8 2 2 2" xfId="5661"/>
    <cellStyle name="Normal 8 2 2 2 2" xfId="11720"/>
    <cellStyle name="Normal 8 2 2 2 2 2" xfId="23840"/>
    <cellStyle name="Normal 8 2 2 2 2 3" xfId="35929"/>
    <cellStyle name="Normal 8 2 2 2 2 4" xfId="52287"/>
    <cellStyle name="Normal 8 2 2 2 3" xfId="17780"/>
    <cellStyle name="Normal 8 2 2 2 4" xfId="29870"/>
    <cellStyle name="Normal 8 2 2 2 5" xfId="44010"/>
    <cellStyle name="Normal 8 2 2 3" xfId="7683"/>
    <cellStyle name="Normal 8 2 2 3 2" xfId="13742"/>
    <cellStyle name="Normal 8 2 2 3 2 2" xfId="25862"/>
    <cellStyle name="Normal 8 2 2 3 2 3" xfId="37951"/>
    <cellStyle name="Normal 8 2 2 3 2 4" xfId="54309"/>
    <cellStyle name="Normal 8 2 2 3 3" xfId="19802"/>
    <cellStyle name="Normal 8 2 2 3 4" xfId="31892"/>
    <cellStyle name="Normal 8 2 2 3 5" xfId="46032"/>
    <cellStyle name="Normal 8 2 2 4" xfId="9690"/>
    <cellStyle name="Normal 8 2 2 4 2" xfId="21810"/>
    <cellStyle name="Normal 8 2 2 4 2 2" xfId="50253"/>
    <cellStyle name="Normal 8 2 2 4 3" xfId="33899"/>
    <cellStyle name="Normal 8 2 2 4 4" xfId="41976"/>
    <cellStyle name="Normal 8 2 2 5" xfId="15750"/>
    <cellStyle name="Normal 8 2 2 5 2" xfId="48204"/>
    <cellStyle name="Normal 8 2 2 6" xfId="27862"/>
    <cellStyle name="Normal 8 2 2 7" xfId="39952"/>
    <cellStyle name="Normal 8 2 2 8" xfId="3627"/>
    <cellStyle name="Normal 8 2 3" xfId="1054"/>
    <cellStyle name="Normal 8 2 3 2" xfId="5162"/>
    <cellStyle name="Normal 8 2 3 2 2" xfId="11221"/>
    <cellStyle name="Normal 8 2 3 2 2 2" xfId="23341"/>
    <cellStyle name="Normal 8 2 3 2 2 3" xfId="35430"/>
    <cellStyle name="Normal 8 2 3 2 2 4" xfId="51788"/>
    <cellStyle name="Normal 8 2 3 2 3" xfId="17281"/>
    <cellStyle name="Normal 8 2 3 2 4" xfId="29371"/>
    <cellStyle name="Normal 8 2 3 2 5" xfId="43511"/>
    <cellStyle name="Normal 8 2 3 3" xfId="7187"/>
    <cellStyle name="Normal 8 2 3 3 2" xfId="13246"/>
    <cellStyle name="Normal 8 2 3 3 2 2" xfId="25366"/>
    <cellStyle name="Normal 8 2 3 3 2 3" xfId="37455"/>
    <cellStyle name="Normal 8 2 3 3 2 4" xfId="53813"/>
    <cellStyle name="Normal 8 2 3 3 3" xfId="19306"/>
    <cellStyle name="Normal 8 2 3 3 4" xfId="31396"/>
    <cellStyle name="Normal 8 2 3 3 5" xfId="45536"/>
    <cellStyle name="Normal 8 2 3 4" xfId="9191"/>
    <cellStyle name="Normal 8 2 3 4 2" xfId="21311"/>
    <cellStyle name="Normal 8 2 3 4 2 2" xfId="49746"/>
    <cellStyle name="Normal 8 2 3 4 3" xfId="33400"/>
    <cellStyle name="Normal 8 2 3 4 4" xfId="41469"/>
    <cellStyle name="Normal 8 2 3 5" xfId="15251"/>
    <cellStyle name="Normal 8 2 3 5 2" xfId="47697"/>
    <cellStyle name="Normal 8 2 3 6" xfId="27366"/>
    <cellStyle name="Normal 8 2 3 7" xfId="39456"/>
    <cellStyle name="Normal 8 2 3 8" xfId="3118"/>
    <cellStyle name="Normal 8 2 4" xfId="2104"/>
    <cellStyle name="Normal 8 2 4 2" xfId="6195"/>
    <cellStyle name="Normal 8 2 4 2 2" xfId="12254"/>
    <cellStyle name="Normal 8 2 4 2 2 2" xfId="24374"/>
    <cellStyle name="Normal 8 2 4 2 2 3" xfId="36463"/>
    <cellStyle name="Normal 8 2 4 2 2 4" xfId="52821"/>
    <cellStyle name="Normal 8 2 4 2 3" xfId="18314"/>
    <cellStyle name="Normal 8 2 4 2 4" xfId="30404"/>
    <cellStyle name="Normal 8 2 4 2 5" xfId="44544"/>
    <cellStyle name="Normal 8 2 4 3" xfId="8195"/>
    <cellStyle name="Normal 8 2 4 3 2" xfId="14254"/>
    <cellStyle name="Normal 8 2 4 3 2 2" xfId="26374"/>
    <cellStyle name="Normal 8 2 4 3 2 3" xfId="38463"/>
    <cellStyle name="Normal 8 2 4 3 2 4" xfId="54821"/>
    <cellStyle name="Normal 8 2 4 3 3" xfId="20314"/>
    <cellStyle name="Normal 8 2 4 3 4" xfId="32404"/>
    <cellStyle name="Normal 8 2 4 3 5" xfId="46544"/>
    <cellStyle name="Normal 8 2 4 4" xfId="10224"/>
    <cellStyle name="Normal 8 2 4 4 2" xfId="22344"/>
    <cellStyle name="Normal 8 2 4 4 2 2" xfId="50788"/>
    <cellStyle name="Normal 8 2 4 4 3" xfId="34433"/>
    <cellStyle name="Normal 8 2 4 4 4" xfId="42511"/>
    <cellStyle name="Normal 8 2 4 5" xfId="16284"/>
    <cellStyle name="Normal 8 2 4 5 2" xfId="48739"/>
    <cellStyle name="Normal 8 2 4 6" xfId="28374"/>
    <cellStyle name="Normal 8 2 4 7" xfId="40464"/>
    <cellStyle name="Normal 8 2 4 8" xfId="4162"/>
    <cellStyle name="Normal 8 2 5" xfId="4661"/>
    <cellStyle name="Normal 8 2 5 2" xfId="10721"/>
    <cellStyle name="Normal 8 2 5 2 2" xfId="22841"/>
    <cellStyle name="Normal 8 2 5 2 3" xfId="34930"/>
    <cellStyle name="Normal 8 2 5 2 4" xfId="51287"/>
    <cellStyle name="Normal 8 2 5 3" xfId="16781"/>
    <cellStyle name="Normal 8 2 5 4" xfId="28871"/>
    <cellStyle name="Normal 8 2 5 5" xfId="43010"/>
    <cellStyle name="Normal 8 2 6" xfId="6689"/>
    <cellStyle name="Normal 8 2 6 2" xfId="12748"/>
    <cellStyle name="Normal 8 2 6 2 2" xfId="24868"/>
    <cellStyle name="Normal 8 2 6 2 3" xfId="36957"/>
    <cellStyle name="Normal 8 2 6 2 4" xfId="53315"/>
    <cellStyle name="Normal 8 2 6 3" xfId="18808"/>
    <cellStyle name="Normal 8 2 6 4" xfId="30898"/>
    <cellStyle name="Normal 8 2 6 5" xfId="45038"/>
    <cellStyle name="Normal 8 2 7" xfId="8691"/>
    <cellStyle name="Normal 8 2 7 2" xfId="20811"/>
    <cellStyle name="Normal 8 2 7 2 2" xfId="49240"/>
    <cellStyle name="Normal 8 2 7 3" xfId="32900"/>
    <cellStyle name="Normal 8 2 7 4" xfId="40963"/>
    <cellStyle name="Normal 8 2 8" xfId="14751"/>
    <cellStyle name="Normal 8 2 8 2" xfId="47193"/>
    <cellStyle name="Normal 8 2 9" xfId="26868"/>
    <cellStyle name="Normal 8 3" xfId="1563"/>
    <cellStyle name="Normal 8 3 2" xfId="5658"/>
    <cellStyle name="Normal 8 3 2 2" xfId="11717"/>
    <cellStyle name="Normal 8 3 2 2 2" xfId="23837"/>
    <cellStyle name="Normal 8 3 2 2 3" xfId="35926"/>
    <cellStyle name="Normal 8 3 2 2 4" xfId="52284"/>
    <cellStyle name="Normal 8 3 2 3" xfId="17777"/>
    <cellStyle name="Normal 8 3 2 4" xfId="29867"/>
    <cellStyle name="Normal 8 3 2 5" xfId="44007"/>
    <cellStyle name="Normal 8 3 3" xfId="7680"/>
    <cellStyle name="Normal 8 3 3 2" xfId="13739"/>
    <cellStyle name="Normal 8 3 3 2 2" xfId="25859"/>
    <cellStyle name="Normal 8 3 3 2 3" xfId="37948"/>
    <cellStyle name="Normal 8 3 3 2 4" xfId="54306"/>
    <cellStyle name="Normal 8 3 3 3" xfId="19799"/>
    <cellStyle name="Normal 8 3 3 4" xfId="31889"/>
    <cellStyle name="Normal 8 3 3 5" xfId="46029"/>
    <cellStyle name="Normal 8 3 4" xfId="9687"/>
    <cellStyle name="Normal 8 3 4 2" xfId="21807"/>
    <cellStyle name="Normal 8 3 4 2 2" xfId="50250"/>
    <cellStyle name="Normal 8 3 4 3" xfId="33896"/>
    <cellStyle name="Normal 8 3 4 4" xfId="41973"/>
    <cellStyle name="Normal 8 3 5" xfId="15747"/>
    <cellStyle name="Normal 8 3 5 2" xfId="48201"/>
    <cellStyle name="Normal 8 3 6" xfId="27859"/>
    <cellStyle name="Normal 8 3 7" xfId="39949"/>
    <cellStyle name="Normal 8 3 8" xfId="3624"/>
    <cellStyle name="Normal 8 4" xfId="1051"/>
    <cellStyle name="Normal 8 4 2" xfId="5159"/>
    <cellStyle name="Normal 8 4 2 2" xfId="11218"/>
    <cellStyle name="Normal 8 4 2 2 2" xfId="23338"/>
    <cellStyle name="Normal 8 4 2 2 3" xfId="35427"/>
    <cellStyle name="Normal 8 4 2 2 4" xfId="51785"/>
    <cellStyle name="Normal 8 4 2 3" xfId="17278"/>
    <cellStyle name="Normal 8 4 2 4" xfId="29368"/>
    <cellStyle name="Normal 8 4 2 5" xfId="43508"/>
    <cellStyle name="Normal 8 4 3" xfId="7184"/>
    <cellStyle name="Normal 8 4 3 2" xfId="13243"/>
    <cellStyle name="Normal 8 4 3 2 2" xfId="25363"/>
    <cellStyle name="Normal 8 4 3 2 3" xfId="37452"/>
    <cellStyle name="Normal 8 4 3 2 4" xfId="53810"/>
    <cellStyle name="Normal 8 4 3 3" xfId="19303"/>
    <cellStyle name="Normal 8 4 3 4" xfId="31393"/>
    <cellStyle name="Normal 8 4 3 5" xfId="45533"/>
    <cellStyle name="Normal 8 4 4" xfId="9188"/>
    <cellStyle name="Normal 8 4 4 2" xfId="21308"/>
    <cellStyle name="Normal 8 4 4 2 2" xfId="49743"/>
    <cellStyle name="Normal 8 4 4 3" xfId="33397"/>
    <cellStyle name="Normal 8 4 4 4" xfId="41466"/>
    <cellStyle name="Normal 8 4 5" xfId="15248"/>
    <cellStyle name="Normal 8 4 5 2" xfId="47694"/>
    <cellStyle name="Normal 8 4 6" xfId="27363"/>
    <cellStyle name="Normal 8 4 7" xfId="39453"/>
    <cellStyle name="Normal 8 4 8" xfId="3115"/>
    <cellStyle name="Normal 8 5" xfId="2101"/>
    <cellStyle name="Normal 8 5 2" xfId="6192"/>
    <cellStyle name="Normal 8 5 2 2" xfId="12251"/>
    <cellStyle name="Normal 8 5 2 2 2" xfId="24371"/>
    <cellStyle name="Normal 8 5 2 2 3" xfId="36460"/>
    <cellStyle name="Normal 8 5 2 2 4" xfId="52818"/>
    <cellStyle name="Normal 8 5 2 3" xfId="18311"/>
    <cellStyle name="Normal 8 5 2 4" xfId="30401"/>
    <cellStyle name="Normal 8 5 2 5" xfId="44541"/>
    <cellStyle name="Normal 8 5 3" xfId="8192"/>
    <cellStyle name="Normal 8 5 3 2" xfId="14251"/>
    <cellStyle name="Normal 8 5 3 2 2" xfId="26371"/>
    <cellStyle name="Normal 8 5 3 2 3" xfId="38460"/>
    <cellStyle name="Normal 8 5 3 2 4" xfId="54818"/>
    <cellStyle name="Normal 8 5 3 3" xfId="20311"/>
    <cellStyle name="Normal 8 5 3 4" xfId="32401"/>
    <cellStyle name="Normal 8 5 3 5" xfId="46541"/>
    <cellStyle name="Normal 8 5 4" xfId="10221"/>
    <cellStyle name="Normal 8 5 4 2" xfId="22341"/>
    <cellStyle name="Normal 8 5 4 2 2" xfId="50785"/>
    <cellStyle name="Normal 8 5 4 3" xfId="34430"/>
    <cellStyle name="Normal 8 5 4 4" xfId="42508"/>
    <cellStyle name="Normal 8 5 5" xfId="16281"/>
    <cellStyle name="Normal 8 5 5 2" xfId="48736"/>
    <cellStyle name="Normal 8 5 6" xfId="28371"/>
    <cellStyle name="Normal 8 5 7" xfId="40461"/>
    <cellStyle name="Normal 8 5 8" xfId="4159"/>
    <cellStyle name="Normal 8 6" xfId="4658"/>
    <cellStyle name="Normal 8 6 2" xfId="10718"/>
    <cellStyle name="Normal 8 6 2 2" xfId="22838"/>
    <cellStyle name="Normal 8 6 2 3" xfId="34927"/>
    <cellStyle name="Normal 8 6 2 4" xfId="51284"/>
    <cellStyle name="Normal 8 6 3" xfId="16778"/>
    <cellStyle name="Normal 8 6 4" xfId="28868"/>
    <cellStyle name="Normal 8 6 5" xfId="43007"/>
    <cellStyle name="Normal 8 7" xfId="6686"/>
    <cellStyle name="Normal 8 7 2" xfId="12745"/>
    <cellStyle name="Normal 8 7 2 2" xfId="24865"/>
    <cellStyle name="Normal 8 7 2 3" xfId="36954"/>
    <cellStyle name="Normal 8 7 2 4" xfId="53312"/>
    <cellStyle name="Normal 8 7 3" xfId="18805"/>
    <cellStyle name="Normal 8 7 4" xfId="30895"/>
    <cellStyle name="Normal 8 7 5" xfId="45035"/>
    <cellStyle name="Normal 8 8" xfId="8688"/>
    <cellStyle name="Normal 8 8 2" xfId="20808"/>
    <cellStyle name="Normal 8 8 2 2" xfId="49237"/>
    <cellStyle name="Normal 8 8 3" xfId="32897"/>
    <cellStyle name="Normal 8 8 4" xfId="40960"/>
    <cellStyle name="Normal 8 9" xfId="14748"/>
    <cellStyle name="Normal 8 9 2" xfId="47190"/>
    <cellStyle name="Normal 9" xfId="524"/>
    <cellStyle name="Normal 9 10" xfId="14754"/>
    <cellStyle name="Normal 9 10 2" xfId="47196"/>
    <cellStyle name="Normal 9 11" xfId="26871"/>
    <cellStyle name="Normal 9 12" xfId="38961"/>
    <cellStyle name="Normal 9 13" xfId="2616"/>
    <cellStyle name="Normal 9 2" xfId="526"/>
    <cellStyle name="Normal 9 2 2" xfId="597"/>
    <cellStyle name="Normal 9 2 2 2" xfId="2155"/>
    <cellStyle name="Normal 9 3" xfId="527"/>
    <cellStyle name="Normal 9 3 10" xfId="38963"/>
    <cellStyle name="Normal 9 3 11" xfId="2618"/>
    <cellStyle name="Normal 9 3 2" xfId="1571"/>
    <cellStyle name="Normal 9 3 2 2" xfId="5666"/>
    <cellStyle name="Normal 9 3 2 2 2" xfId="11725"/>
    <cellStyle name="Normal 9 3 2 2 2 2" xfId="23845"/>
    <cellStyle name="Normal 9 3 2 2 2 3" xfId="35934"/>
    <cellStyle name="Normal 9 3 2 2 2 4" xfId="52292"/>
    <cellStyle name="Normal 9 3 2 2 3" xfId="17785"/>
    <cellStyle name="Normal 9 3 2 2 4" xfId="29875"/>
    <cellStyle name="Normal 9 3 2 2 5" xfId="44015"/>
    <cellStyle name="Normal 9 3 2 3" xfId="7688"/>
    <cellStyle name="Normal 9 3 2 3 2" xfId="13747"/>
    <cellStyle name="Normal 9 3 2 3 2 2" xfId="25867"/>
    <cellStyle name="Normal 9 3 2 3 2 3" xfId="37956"/>
    <cellStyle name="Normal 9 3 2 3 2 4" xfId="54314"/>
    <cellStyle name="Normal 9 3 2 3 3" xfId="19807"/>
    <cellStyle name="Normal 9 3 2 3 4" xfId="31897"/>
    <cellStyle name="Normal 9 3 2 3 5" xfId="46037"/>
    <cellStyle name="Normal 9 3 2 4" xfId="9695"/>
    <cellStyle name="Normal 9 3 2 4 2" xfId="21815"/>
    <cellStyle name="Normal 9 3 2 4 2 2" xfId="50258"/>
    <cellStyle name="Normal 9 3 2 4 3" xfId="33904"/>
    <cellStyle name="Normal 9 3 2 4 4" xfId="41981"/>
    <cellStyle name="Normal 9 3 2 5" xfId="15755"/>
    <cellStyle name="Normal 9 3 2 5 2" xfId="48209"/>
    <cellStyle name="Normal 9 3 2 6" xfId="27867"/>
    <cellStyle name="Normal 9 3 2 7" xfId="39957"/>
    <cellStyle name="Normal 9 3 2 8" xfId="3632"/>
    <cellStyle name="Normal 9 3 3" xfId="1059"/>
    <cellStyle name="Normal 9 3 3 2" xfId="5167"/>
    <cellStyle name="Normal 9 3 3 2 2" xfId="11226"/>
    <cellStyle name="Normal 9 3 3 2 2 2" xfId="23346"/>
    <cellStyle name="Normal 9 3 3 2 2 3" xfId="35435"/>
    <cellStyle name="Normal 9 3 3 2 2 4" xfId="51793"/>
    <cellStyle name="Normal 9 3 3 2 3" xfId="17286"/>
    <cellStyle name="Normal 9 3 3 2 4" xfId="29376"/>
    <cellStyle name="Normal 9 3 3 2 5" xfId="43516"/>
    <cellStyle name="Normal 9 3 3 3" xfId="7192"/>
    <cellStyle name="Normal 9 3 3 3 2" xfId="13251"/>
    <cellStyle name="Normal 9 3 3 3 2 2" xfId="25371"/>
    <cellStyle name="Normal 9 3 3 3 2 3" xfId="37460"/>
    <cellStyle name="Normal 9 3 3 3 2 4" xfId="53818"/>
    <cellStyle name="Normal 9 3 3 3 3" xfId="19311"/>
    <cellStyle name="Normal 9 3 3 3 4" xfId="31401"/>
    <cellStyle name="Normal 9 3 3 3 5" xfId="45541"/>
    <cellStyle name="Normal 9 3 3 4" xfId="9196"/>
    <cellStyle name="Normal 9 3 3 4 2" xfId="21316"/>
    <cellStyle name="Normal 9 3 3 4 2 2" xfId="49751"/>
    <cellStyle name="Normal 9 3 3 4 3" xfId="33405"/>
    <cellStyle name="Normal 9 3 3 4 4" xfId="41474"/>
    <cellStyle name="Normal 9 3 3 5" xfId="15256"/>
    <cellStyle name="Normal 9 3 3 5 2" xfId="47702"/>
    <cellStyle name="Normal 9 3 3 6" xfId="27371"/>
    <cellStyle name="Normal 9 3 3 7" xfId="39461"/>
    <cellStyle name="Normal 9 3 3 8" xfId="3123"/>
    <cellStyle name="Normal 9 3 4" xfId="2109"/>
    <cellStyle name="Normal 9 3 4 2" xfId="6200"/>
    <cellStyle name="Normal 9 3 4 2 2" xfId="12259"/>
    <cellStyle name="Normal 9 3 4 2 2 2" xfId="24379"/>
    <cellStyle name="Normal 9 3 4 2 2 3" xfId="36468"/>
    <cellStyle name="Normal 9 3 4 2 2 4" xfId="52826"/>
    <cellStyle name="Normal 9 3 4 2 3" xfId="18319"/>
    <cellStyle name="Normal 9 3 4 2 4" xfId="30409"/>
    <cellStyle name="Normal 9 3 4 2 5" xfId="44549"/>
    <cellStyle name="Normal 9 3 4 3" xfId="8200"/>
    <cellStyle name="Normal 9 3 4 3 2" xfId="14259"/>
    <cellStyle name="Normal 9 3 4 3 2 2" xfId="26379"/>
    <cellStyle name="Normal 9 3 4 3 2 3" xfId="38468"/>
    <cellStyle name="Normal 9 3 4 3 2 4" xfId="54826"/>
    <cellStyle name="Normal 9 3 4 3 3" xfId="20319"/>
    <cellStyle name="Normal 9 3 4 3 4" xfId="32409"/>
    <cellStyle name="Normal 9 3 4 3 5" xfId="46549"/>
    <cellStyle name="Normal 9 3 4 4" xfId="10229"/>
    <cellStyle name="Normal 9 3 4 4 2" xfId="22349"/>
    <cellStyle name="Normal 9 3 4 4 2 2" xfId="50793"/>
    <cellStyle name="Normal 9 3 4 4 3" xfId="34438"/>
    <cellStyle name="Normal 9 3 4 4 4" xfId="42516"/>
    <cellStyle name="Normal 9 3 4 5" xfId="16289"/>
    <cellStyle name="Normal 9 3 4 5 2" xfId="48744"/>
    <cellStyle name="Normal 9 3 4 6" xfId="28379"/>
    <cellStyle name="Normal 9 3 4 7" xfId="40469"/>
    <cellStyle name="Normal 9 3 4 8" xfId="4167"/>
    <cellStyle name="Normal 9 3 5" xfId="4666"/>
    <cellStyle name="Normal 9 3 5 2" xfId="10726"/>
    <cellStyle name="Normal 9 3 5 2 2" xfId="22846"/>
    <cellStyle name="Normal 9 3 5 2 3" xfId="34935"/>
    <cellStyle name="Normal 9 3 5 2 4" xfId="51292"/>
    <cellStyle name="Normal 9 3 5 3" xfId="16786"/>
    <cellStyle name="Normal 9 3 5 4" xfId="28876"/>
    <cellStyle name="Normal 9 3 5 5" xfId="43015"/>
    <cellStyle name="Normal 9 3 6" xfId="6694"/>
    <cellStyle name="Normal 9 3 6 2" xfId="12753"/>
    <cellStyle name="Normal 9 3 6 2 2" xfId="24873"/>
    <cellStyle name="Normal 9 3 6 2 3" xfId="36962"/>
    <cellStyle name="Normal 9 3 6 2 4" xfId="53320"/>
    <cellStyle name="Normal 9 3 6 3" xfId="18813"/>
    <cellStyle name="Normal 9 3 6 4" xfId="30903"/>
    <cellStyle name="Normal 9 3 6 5" xfId="45043"/>
    <cellStyle name="Normal 9 3 7" xfId="8696"/>
    <cellStyle name="Normal 9 3 7 2" xfId="20816"/>
    <cellStyle name="Normal 9 3 7 2 2" xfId="49245"/>
    <cellStyle name="Normal 9 3 7 3" xfId="32905"/>
    <cellStyle name="Normal 9 3 7 4" xfId="40968"/>
    <cellStyle name="Normal 9 3 8" xfId="14756"/>
    <cellStyle name="Normal 9 3 8 2" xfId="47198"/>
    <cellStyle name="Normal 9 3 9" xfId="26873"/>
    <cellStyle name="Normal 9 4" xfId="1569"/>
    <cellStyle name="Normal 9 4 2" xfId="5664"/>
    <cellStyle name="Normal 9 4 2 2" xfId="11723"/>
    <cellStyle name="Normal 9 4 2 2 2" xfId="23843"/>
    <cellStyle name="Normal 9 4 2 2 3" xfId="35932"/>
    <cellStyle name="Normal 9 4 2 2 4" xfId="52290"/>
    <cellStyle name="Normal 9 4 2 3" xfId="17783"/>
    <cellStyle name="Normal 9 4 2 4" xfId="29873"/>
    <cellStyle name="Normal 9 4 2 5" xfId="44013"/>
    <cellStyle name="Normal 9 4 3" xfId="7686"/>
    <cellStyle name="Normal 9 4 3 2" xfId="13745"/>
    <cellStyle name="Normal 9 4 3 2 2" xfId="25865"/>
    <cellStyle name="Normal 9 4 3 2 3" xfId="37954"/>
    <cellStyle name="Normal 9 4 3 2 4" xfId="54312"/>
    <cellStyle name="Normal 9 4 3 3" xfId="19805"/>
    <cellStyle name="Normal 9 4 3 4" xfId="31895"/>
    <cellStyle name="Normal 9 4 3 5" xfId="46035"/>
    <cellStyle name="Normal 9 4 4" xfId="9693"/>
    <cellStyle name="Normal 9 4 4 2" xfId="21813"/>
    <cellStyle name="Normal 9 4 4 2 2" xfId="50256"/>
    <cellStyle name="Normal 9 4 4 3" xfId="33902"/>
    <cellStyle name="Normal 9 4 4 4" xfId="41979"/>
    <cellStyle name="Normal 9 4 5" xfId="15753"/>
    <cellStyle name="Normal 9 4 5 2" xfId="48207"/>
    <cellStyle name="Normal 9 4 6" xfId="27865"/>
    <cellStyle name="Normal 9 4 7" xfId="39955"/>
    <cellStyle name="Normal 9 4 8" xfId="3630"/>
    <cellStyle name="Normal 9 5" xfId="1057"/>
    <cellStyle name="Normal 9 5 2" xfId="5165"/>
    <cellStyle name="Normal 9 5 2 2" xfId="11224"/>
    <cellStyle name="Normal 9 5 2 2 2" xfId="23344"/>
    <cellStyle name="Normal 9 5 2 2 3" xfId="35433"/>
    <cellStyle name="Normal 9 5 2 2 4" xfId="51791"/>
    <cellStyle name="Normal 9 5 2 3" xfId="17284"/>
    <cellStyle name="Normal 9 5 2 4" xfId="29374"/>
    <cellStyle name="Normal 9 5 2 5" xfId="43514"/>
    <cellStyle name="Normal 9 5 3" xfId="7190"/>
    <cellStyle name="Normal 9 5 3 2" xfId="13249"/>
    <cellStyle name="Normal 9 5 3 2 2" xfId="25369"/>
    <cellStyle name="Normal 9 5 3 2 3" xfId="37458"/>
    <cellStyle name="Normal 9 5 3 2 4" xfId="53816"/>
    <cellStyle name="Normal 9 5 3 3" xfId="19309"/>
    <cellStyle name="Normal 9 5 3 4" xfId="31399"/>
    <cellStyle name="Normal 9 5 3 5" xfId="45539"/>
    <cellStyle name="Normal 9 5 4" xfId="9194"/>
    <cellStyle name="Normal 9 5 4 2" xfId="21314"/>
    <cellStyle name="Normal 9 5 4 2 2" xfId="49749"/>
    <cellStyle name="Normal 9 5 4 3" xfId="33403"/>
    <cellStyle name="Normal 9 5 4 4" xfId="41472"/>
    <cellStyle name="Normal 9 5 5" xfId="15254"/>
    <cellStyle name="Normal 9 5 5 2" xfId="47700"/>
    <cellStyle name="Normal 9 5 6" xfId="27369"/>
    <cellStyle name="Normal 9 5 7" xfId="39459"/>
    <cellStyle name="Normal 9 5 8" xfId="3121"/>
    <cellStyle name="Normal 9 6" xfId="2107"/>
    <cellStyle name="Normal 9 6 2" xfId="6198"/>
    <cellStyle name="Normal 9 6 2 2" xfId="12257"/>
    <cellStyle name="Normal 9 6 2 2 2" xfId="24377"/>
    <cellStyle name="Normal 9 6 2 2 3" xfId="36466"/>
    <cellStyle name="Normal 9 6 2 2 4" xfId="52824"/>
    <cellStyle name="Normal 9 6 2 3" xfId="18317"/>
    <cellStyle name="Normal 9 6 2 4" xfId="30407"/>
    <cellStyle name="Normal 9 6 2 5" xfId="44547"/>
    <cellStyle name="Normal 9 6 3" xfId="8198"/>
    <cellStyle name="Normal 9 6 3 2" xfId="14257"/>
    <cellStyle name="Normal 9 6 3 2 2" xfId="26377"/>
    <cellStyle name="Normal 9 6 3 2 3" xfId="38466"/>
    <cellStyle name="Normal 9 6 3 2 4" xfId="54824"/>
    <cellStyle name="Normal 9 6 3 3" xfId="20317"/>
    <cellStyle name="Normal 9 6 3 4" xfId="32407"/>
    <cellStyle name="Normal 9 6 3 5" xfId="46547"/>
    <cellStyle name="Normal 9 6 4" xfId="10227"/>
    <cellStyle name="Normal 9 6 4 2" xfId="22347"/>
    <cellStyle name="Normal 9 6 4 2 2" xfId="50791"/>
    <cellStyle name="Normal 9 6 4 3" xfId="34436"/>
    <cellStyle name="Normal 9 6 4 4" xfId="42514"/>
    <cellStyle name="Normal 9 6 5" xfId="16287"/>
    <cellStyle name="Normal 9 6 5 2" xfId="48742"/>
    <cellStyle name="Normal 9 6 6" xfId="28377"/>
    <cellStyle name="Normal 9 6 7" xfId="40467"/>
    <cellStyle name="Normal 9 6 8" xfId="4165"/>
    <cellStyle name="Normal 9 7" xfId="4664"/>
    <cellStyle name="Normal 9 7 2" xfId="10724"/>
    <cellStyle name="Normal 9 7 2 2" xfId="22844"/>
    <cellStyle name="Normal 9 7 2 3" xfId="34933"/>
    <cellStyle name="Normal 9 7 2 4" xfId="51290"/>
    <cellStyle name="Normal 9 7 3" xfId="16784"/>
    <cellStyle name="Normal 9 7 4" xfId="28874"/>
    <cellStyle name="Normal 9 7 5" xfId="43013"/>
    <cellStyle name="Normal 9 8" xfId="6692"/>
    <cellStyle name="Normal 9 8 2" xfId="12751"/>
    <cellStyle name="Normal 9 8 2 2" xfId="24871"/>
    <cellStyle name="Normal 9 8 2 3" xfId="36960"/>
    <cellStyle name="Normal 9 8 2 4" xfId="53318"/>
    <cellStyle name="Normal 9 8 3" xfId="18811"/>
    <cellStyle name="Normal 9 8 4" xfId="30901"/>
    <cellStyle name="Normal 9 8 5" xfId="45041"/>
    <cellStyle name="Normal 9 9" xfId="8694"/>
    <cellStyle name="Normal 9 9 2" xfId="20814"/>
    <cellStyle name="Normal 9 9 2 2" xfId="49243"/>
    <cellStyle name="Normal 9 9 3" xfId="32903"/>
    <cellStyle name="Normal 9 9 4" xfId="40966"/>
    <cellStyle name="Normal_Modelo Planilha Financeira" xfId="528"/>
    <cellStyle name="Nota 10" xfId="529"/>
    <cellStyle name="Nota 10 10" xfId="26874"/>
    <cellStyle name="Nota 10 11" xfId="38964"/>
    <cellStyle name="Nota 10 12" xfId="2619"/>
    <cellStyle name="Nota 10 2" xfId="530"/>
    <cellStyle name="Nota 10 2 10" xfId="38965"/>
    <cellStyle name="Nota 10 2 11" xfId="2620"/>
    <cellStyle name="Nota 10 2 2" xfId="1573"/>
    <cellStyle name="Nota 10 2 2 2" xfId="5668"/>
    <cellStyle name="Nota 10 2 2 2 2" xfId="11727"/>
    <cellStyle name="Nota 10 2 2 2 2 2" xfId="23847"/>
    <cellStyle name="Nota 10 2 2 2 2 3" xfId="35936"/>
    <cellStyle name="Nota 10 2 2 2 2 4" xfId="52294"/>
    <cellStyle name="Nota 10 2 2 2 3" xfId="17787"/>
    <cellStyle name="Nota 10 2 2 2 4" xfId="29877"/>
    <cellStyle name="Nota 10 2 2 2 5" xfId="44017"/>
    <cellStyle name="Nota 10 2 2 3" xfId="7690"/>
    <cellStyle name="Nota 10 2 2 3 2" xfId="13749"/>
    <cellStyle name="Nota 10 2 2 3 2 2" xfId="25869"/>
    <cellStyle name="Nota 10 2 2 3 2 3" xfId="37958"/>
    <cellStyle name="Nota 10 2 2 3 2 4" xfId="54316"/>
    <cellStyle name="Nota 10 2 2 3 3" xfId="19809"/>
    <cellStyle name="Nota 10 2 2 3 4" xfId="31899"/>
    <cellStyle name="Nota 10 2 2 3 5" xfId="46039"/>
    <cellStyle name="Nota 10 2 2 4" xfId="9697"/>
    <cellStyle name="Nota 10 2 2 4 2" xfId="21817"/>
    <cellStyle name="Nota 10 2 2 4 2 2" xfId="50260"/>
    <cellStyle name="Nota 10 2 2 4 3" xfId="33906"/>
    <cellStyle name="Nota 10 2 2 4 4" xfId="41983"/>
    <cellStyle name="Nota 10 2 2 5" xfId="15757"/>
    <cellStyle name="Nota 10 2 2 5 2" xfId="48211"/>
    <cellStyle name="Nota 10 2 2 6" xfId="27869"/>
    <cellStyle name="Nota 10 2 2 7" xfId="39959"/>
    <cellStyle name="Nota 10 2 2 8" xfId="3634"/>
    <cellStyle name="Nota 10 2 3" xfId="1061"/>
    <cellStyle name="Nota 10 2 3 2" xfId="5169"/>
    <cellStyle name="Nota 10 2 3 2 2" xfId="11228"/>
    <cellStyle name="Nota 10 2 3 2 2 2" xfId="23348"/>
    <cellStyle name="Nota 10 2 3 2 2 3" xfId="35437"/>
    <cellStyle name="Nota 10 2 3 2 2 4" xfId="51795"/>
    <cellStyle name="Nota 10 2 3 2 3" xfId="17288"/>
    <cellStyle name="Nota 10 2 3 2 4" xfId="29378"/>
    <cellStyle name="Nota 10 2 3 2 5" xfId="43518"/>
    <cellStyle name="Nota 10 2 3 3" xfId="7194"/>
    <cellStyle name="Nota 10 2 3 3 2" xfId="13253"/>
    <cellStyle name="Nota 10 2 3 3 2 2" xfId="25373"/>
    <cellStyle name="Nota 10 2 3 3 2 3" xfId="37462"/>
    <cellStyle name="Nota 10 2 3 3 2 4" xfId="53820"/>
    <cellStyle name="Nota 10 2 3 3 3" xfId="19313"/>
    <cellStyle name="Nota 10 2 3 3 4" xfId="31403"/>
    <cellStyle name="Nota 10 2 3 3 5" xfId="45543"/>
    <cellStyle name="Nota 10 2 3 4" xfId="9198"/>
    <cellStyle name="Nota 10 2 3 4 2" xfId="21318"/>
    <cellStyle name="Nota 10 2 3 4 2 2" xfId="49753"/>
    <cellStyle name="Nota 10 2 3 4 3" xfId="33407"/>
    <cellStyle name="Nota 10 2 3 4 4" xfId="41476"/>
    <cellStyle name="Nota 10 2 3 5" xfId="15258"/>
    <cellStyle name="Nota 10 2 3 5 2" xfId="47704"/>
    <cellStyle name="Nota 10 2 3 6" xfId="27373"/>
    <cellStyle name="Nota 10 2 3 7" xfId="39463"/>
    <cellStyle name="Nota 10 2 3 8" xfId="3125"/>
    <cellStyle name="Nota 10 2 4" xfId="2111"/>
    <cellStyle name="Nota 10 2 4 2" xfId="6202"/>
    <cellStyle name="Nota 10 2 4 2 2" xfId="12261"/>
    <cellStyle name="Nota 10 2 4 2 2 2" xfId="24381"/>
    <cellStyle name="Nota 10 2 4 2 2 3" xfId="36470"/>
    <cellStyle name="Nota 10 2 4 2 2 4" xfId="52828"/>
    <cellStyle name="Nota 10 2 4 2 3" xfId="18321"/>
    <cellStyle name="Nota 10 2 4 2 4" xfId="30411"/>
    <cellStyle name="Nota 10 2 4 2 5" xfId="44551"/>
    <cellStyle name="Nota 10 2 4 3" xfId="8202"/>
    <cellStyle name="Nota 10 2 4 3 2" xfId="14261"/>
    <cellStyle name="Nota 10 2 4 3 2 2" xfId="26381"/>
    <cellStyle name="Nota 10 2 4 3 2 3" xfId="38470"/>
    <cellStyle name="Nota 10 2 4 3 2 4" xfId="54828"/>
    <cellStyle name="Nota 10 2 4 3 3" xfId="20321"/>
    <cellStyle name="Nota 10 2 4 3 4" xfId="32411"/>
    <cellStyle name="Nota 10 2 4 3 5" xfId="46551"/>
    <cellStyle name="Nota 10 2 4 4" xfId="10231"/>
    <cellStyle name="Nota 10 2 4 4 2" xfId="22351"/>
    <cellStyle name="Nota 10 2 4 4 2 2" xfId="50795"/>
    <cellStyle name="Nota 10 2 4 4 3" xfId="34440"/>
    <cellStyle name="Nota 10 2 4 4 4" xfId="42518"/>
    <cellStyle name="Nota 10 2 4 5" xfId="16291"/>
    <cellStyle name="Nota 10 2 4 5 2" xfId="48746"/>
    <cellStyle name="Nota 10 2 4 6" xfId="28381"/>
    <cellStyle name="Nota 10 2 4 7" xfId="40471"/>
    <cellStyle name="Nota 10 2 4 8" xfId="4169"/>
    <cellStyle name="Nota 10 2 5" xfId="4668"/>
    <cellStyle name="Nota 10 2 5 2" xfId="10728"/>
    <cellStyle name="Nota 10 2 5 2 2" xfId="22848"/>
    <cellStyle name="Nota 10 2 5 2 3" xfId="34937"/>
    <cellStyle name="Nota 10 2 5 2 4" xfId="51294"/>
    <cellStyle name="Nota 10 2 5 3" xfId="16788"/>
    <cellStyle name="Nota 10 2 5 4" xfId="28878"/>
    <cellStyle name="Nota 10 2 5 5" xfId="43017"/>
    <cellStyle name="Nota 10 2 6" xfId="6696"/>
    <cellStyle name="Nota 10 2 6 2" xfId="12755"/>
    <cellStyle name="Nota 10 2 6 2 2" xfId="24875"/>
    <cellStyle name="Nota 10 2 6 2 3" xfId="36964"/>
    <cellStyle name="Nota 10 2 6 2 4" xfId="53322"/>
    <cellStyle name="Nota 10 2 6 3" xfId="18815"/>
    <cellStyle name="Nota 10 2 6 4" xfId="30905"/>
    <cellStyle name="Nota 10 2 6 5" xfId="45045"/>
    <cellStyle name="Nota 10 2 7" xfId="8698"/>
    <cellStyle name="Nota 10 2 7 2" xfId="20818"/>
    <cellStyle name="Nota 10 2 7 2 2" xfId="49247"/>
    <cellStyle name="Nota 10 2 7 3" xfId="32907"/>
    <cellStyle name="Nota 10 2 7 4" xfId="40970"/>
    <cellStyle name="Nota 10 2 8" xfId="14758"/>
    <cellStyle name="Nota 10 2 8 2" xfId="47200"/>
    <cellStyle name="Nota 10 2 9" xfId="26875"/>
    <cellStyle name="Nota 10 3" xfId="1572"/>
    <cellStyle name="Nota 10 3 2" xfId="5667"/>
    <cellStyle name="Nota 10 3 2 2" xfId="11726"/>
    <cellStyle name="Nota 10 3 2 2 2" xfId="23846"/>
    <cellStyle name="Nota 10 3 2 2 3" xfId="35935"/>
    <cellStyle name="Nota 10 3 2 2 4" xfId="52293"/>
    <cellStyle name="Nota 10 3 2 3" xfId="17786"/>
    <cellStyle name="Nota 10 3 2 4" xfId="29876"/>
    <cellStyle name="Nota 10 3 2 5" xfId="44016"/>
    <cellStyle name="Nota 10 3 3" xfId="7689"/>
    <cellStyle name="Nota 10 3 3 2" xfId="13748"/>
    <cellStyle name="Nota 10 3 3 2 2" xfId="25868"/>
    <cellStyle name="Nota 10 3 3 2 3" xfId="37957"/>
    <cellStyle name="Nota 10 3 3 2 4" xfId="54315"/>
    <cellStyle name="Nota 10 3 3 3" xfId="19808"/>
    <cellStyle name="Nota 10 3 3 4" xfId="31898"/>
    <cellStyle name="Nota 10 3 3 5" xfId="46038"/>
    <cellStyle name="Nota 10 3 4" xfId="9696"/>
    <cellStyle name="Nota 10 3 4 2" xfId="21816"/>
    <cellStyle name="Nota 10 3 4 2 2" xfId="50259"/>
    <cellStyle name="Nota 10 3 4 3" xfId="33905"/>
    <cellStyle name="Nota 10 3 4 4" xfId="41982"/>
    <cellStyle name="Nota 10 3 5" xfId="15756"/>
    <cellStyle name="Nota 10 3 5 2" xfId="48210"/>
    <cellStyle name="Nota 10 3 6" xfId="27868"/>
    <cellStyle name="Nota 10 3 7" xfId="39958"/>
    <cellStyle name="Nota 10 3 8" xfId="3633"/>
    <cellStyle name="Nota 10 4" xfId="1060"/>
    <cellStyle name="Nota 10 4 2" xfId="5168"/>
    <cellStyle name="Nota 10 4 2 2" xfId="11227"/>
    <cellStyle name="Nota 10 4 2 2 2" xfId="23347"/>
    <cellStyle name="Nota 10 4 2 2 3" xfId="35436"/>
    <cellStyle name="Nota 10 4 2 2 4" xfId="51794"/>
    <cellStyle name="Nota 10 4 2 3" xfId="17287"/>
    <cellStyle name="Nota 10 4 2 4" xfId="29377"/>
    <cellStyle name="Nota 10 4 2 5" xfId="43517"/>
    <cellStyle name="Nota 10 4 3" xfId="7193"/>
    <cellStyle name="Nota 10 4 3 2" xfId="13252"/>
    <cellStyle name="Nota 10 4 3 2 2" xfId="25372"/>
    <cellStyle name="Nota 10 4 3 2 3" xfId="37461"/>
    <cellStyle name="Nota 10 4 3 2 4" xfId="53819"/>
    <cellStyle name="Nota 10 4 3 3" xfId="19312"/>
    <cellStyle name="Nota 10 4 3 4" xfId="31402"/>
    <cellStyle name="Nota 10 4 3 5" xfId="45542"/>
    <cellStyle name="Nota 10 4 4" xfId="9197"/>
    <cellStyle name="Nota 10 4 4 2" xfId="21317"/>
    <cellStyle name="Nota 10 4 4 2 2" xfId="49752"/>
    <cellStyle name="Nota 10 4 4 3" xfId="33406"/>
    <cellStyle name="Nota 10 4 4 4" xfId="41475"/>
    <cellStyle name="Nota 10 4 5" xfId="15257"/>
    <cellStyle name="Nota 10 4 5 2" xfId="47703"/>
    <cellStyle name="Nota 10 4 6" xfId="27372"/>
    <cellStyle name="Nota 10 4 7" xfId="39462"/>
    <cellStyle name="Nota 10 4 8" xfId="3124"/>
    <cellStyle name="Nota 10 5" xfId="2110"/>
    <cellStyle name="Nota 10 5 2" xfId="6201"/>
    <cellStyle name="Nota 10 5 2 2" xfId="12260"/>
    <cellStyle name="Nota 10 5 2 2 2" xfId="24380"/>
    <cellStyle name="Nota 10 5 2 2 3" xfId="36469"/>
    <cellStyle name="Nota 10 5 2 2 4" xfId="52827"/>
    <cellStyle name="Nota 10 5 2 3" xfId="18320"/>
    <cellStyle name="Nota 10 5 2 4" xfId="30410"/>
    <cellStyle name="Nota 10 5 2 5" xfId="44550"/>
    <cellStyle name="Nota 10 5 3" xfId="8201"/>
    <cellStyle name="Nota 10 5 3 2" xfId="14260"/>
    <cellStyle name="Nota 10 5 3 2 2" xfId="26380"/>
    <cellStyle name="Nota 10 5 3 2 3" xfId="38469"/>
    <cellStyle name="Nota 10 5 3 2 4" xfId="54827"/>
    <cellStyle name="Nota 10 5 3 3" xfId="20320"/>
    <cellStyle name="Nota 10 5 3 4" xfId="32410"/>
    <cellStyle name="Nota 10 5 3 5" xfId="46550"/>
    <cellStyle name="Nota 10 5 4" xfId="10230"/>
    <cellStyle name="Nota 10 5 4 2" xfId="22350"/>
    <cellStyle name="Nota 10 5 4 2 2" xfId="50794"/>
    <cellStyle name="Nota 10 5 4 3" xfId="34439"/>
    <cellStyle name="Nota 10 5 4 4" xfId="42517"/>
    <cellStyle name="Nota 10 5 5" xfId="16290"/>
    <cellStyle name="Nota 10 5 5 2" xfId="48745"/>
    <cellStyle name="Nota 10 5 6" xfId="28380"/>
    <cellStyle name="Nota 10 5 7" xfId="40470"/>
    <cellStyle name="Nota 10 5 8" xfId="4168"/>
    <cellStyle name="Nota 10 6" xfId="4667"/>
    <cellStyle name="Nota 10 6 2" xfId="10727"/>
    <cellStyle name="Nota 10 6 2 2" xfId="22847"/>
    <cellStyle name="Nota 10 6 2 3" xfId="34936"/>
    <cellStyle name="Nota 10 6 2 4" xfId="51293"/>
    <cellStyle name="Nota 10 6 3" xfId="16787"/>
    <cellStyle name="Nota 10 6 4" xfId="28877"/>
    <cellStyle name="Nota 10 6 5" xfId="43016"/>
    <cellStyle name="Nota 10 7" xfId="6695"/>
    <cellStyle name="Nota 10 7 2" xfId="12754"/>
    <cellStyle name="Nota 10 7 2 2" xfId="24874"/>
    <cellStyle name="Nota 10 7 2 3" xfId="36963"/>
    <cellStyle name="Nota 10 7 2 4" xfId="53321"/>
    <cellStyle name="Nota 10 7 3" xfId="18814"/>
    <cellStyle name="Nota 10 7 4" xfId="30904"/>
    <cellStyle name="Nota 10 7 5" xfId="45044"/>
    <cellStyle name="Nota 10 8" xfId="8697"/>
    <cellStyle name="Nota 10 8 2" xfId="20817"/>
    <cellStyle name="Nota 10 8 2 2" xfId="49246"/>
    <cellStyle name="Nota 10 8 3" xfId="32906"/>
    <cellStyle name="Nota 10 8 4" xfId="40969"/>
    <cellStyle name="Nota 10 9" xfId="14757"/>
    <cellStyle name="Nota 10 9 2" xfId="47199"/>
    <cellStyle name="Nota 11" xfId="399"/>
    <cellStyle name="Nota 11 10" xfId="26782"/>
    <cellStyle name="Nota 11 11" xfId="38872"/>
    <cellStyle name="Nota 11 12" xfId="2524"/>
    <cellStyle name="Nota 11 2" xfId="531"/>
    <cellStyle name="Nota 11 2 10" xfId="38966"/>
    <cellStyle name="Nota 11 2 11" xfId="2621"/>
    <cellStyle name="Nota 11 2 2" xfId="1574"/>
    <cellStyle name="Nota 11 2 2 2" xfId="5669"/>
    <cellStyle name="Nota 11 2 2 2 2" xfId="11728"/>
    <cellStyle name="Nota 11 2 2 2 2 2" xfId="23848"/>
    <cellStyle name="Nota 11 2 2 2 2 3" xfId="35937"/>
    <cellStyle name="Nota 11 2 2 2 2 4" xfId="52295"/>
    <cellStyle name="Nota 11 2 2 2 3" xfId="17788"/>
    <cellStyle name="Nota 11 2 2 2 4" xfId="29878"/>
    <cellStyle name="Nota 11 2 2 2 5" xfId="44018"/>
    <cellStyle name="Nota 11 2 2 3" xfId="7691"/>
    <cellStyle name="Nota 11 2 2 3 2" xfId="13750"/>
    <cellStyle name="Nota 11 2 2 3 2 2" xfId="25870"/>
    <cellStyle name="Nota 11 2 2 3 2 3" xfId="37959"/>
    <cellStyle name="Nota 11 2 2 3 2 4" xfId="54317"/>
    <cellStyle name="Nota 11 2 2 3 3" xfId="19810"/>
    <cellStyle name="Nota 11 2 2 3 4" xfId="31900"/>
    <cellStyle name="Nota 11 2 2 3 5" xfId="46040"/>
    <cellStyle name="Nota 11 2 2 4" xfId="9698"/>
    <cellStyle name="Nota 11 2 2 4 2" xfId="21818"/>
    <cellStyle name="Nota 11 2 2 4 2 2" xfId="50261"/>
    <cellStyle name="Nota 11 2 2 4 3" xfId="33907"/>
    <cellStyle name="Nota 11 2 2 4 4" xfId="41984"/>
    <cellStyle name="Nota 11 2 2 5" xfId="15758"/>
    <cellStyle name="Nota 11 2 2 5 2" xfId="48212"/>
    <cellStyle name="Nota 11 2 2 6" xfId="27870"/>
    <cellStyle name="Nota 11 2 2 7" xfId="39960"/>
    <cellStyle name="Nota 11 2 2 8" xfId="3635"/>
    <cellStyle name="Nota 11 2 3" xfId="1062"/>
    <cellStyle name="Nota 11 2 3 2" xfId="5170"/>
    <cellStyle name="Nota 11 2 3 2 2" xfId="11229"/>
    <cellStyle name="Nota 11 2 3 2 2 2" xfId="23349"/>
    <cellStyle name="Nota 11 2 3 2 2 3" xfId="35438"/>
    <cellStyle name="Nota 11 2 3 2 2 4" xfId="51796"/>
    <cellStyle name="Nota 11 2 3 2 3" xfId="17289"/>
    <cellStyle name="Nota 11 2 3 2 4" xfId="29379"/>
    <cellStyle name="Nota 11 2 3 2 5" xfId="43519"/>
    <cellStyle name="Nota 11 2 3 3" xfId="7195"/>
    <cellStyle name="Nota 11 2 3 3 2" xfId="13254"/>
    <cellStyle name="Nota 11 2 3 3 2 2" xfId="25374"/>
    <cellStyle name="Nota 11 2 3 3 2 3" xfId="37463"/>
    <cellStyle name="Nota 11 2 3 3 2 4" xfId="53821"/>
    <cellStyle name="Nota 11 2 3 3 3" xfId="19314"/>
    <cellStyle name="Nota 11 2 3 3 4" xfId="31404"/>
    <cellStyle name="Nota 11 2 3 3 5" xfId="45544"/>
    <cellStyle name="Nota 11 2 3 4" xfId="9199"/>
    <cellStyle name="Nota 11 2 3 4 2" xfId="21319"/>
    <cellStyle name="Nota 11 2 3 4 2 2" xfId="49754"/>
    <cellStyle name="Nota 11 2 3 4 3" xfId="33408"/>
    <cellStyle name="Nota 11 2 3 4 4" xfId="41477"/>
    <cellStyle name="Nota 11 2 3 5" xfId="15259"/>
    <cellStyle name="Nota 11 2 3 5 2" xfId="47705"/>
    <cellStyle name="Nota 11 2 3 6" xfId="27374"/>
    <cellStyle name="Nota 11 2 3 7" xfId="39464"/>
    <cellStyle name="Nota 11 2 3 8" xfId="3126"/>
    <cellStyle name="Nota 11 2 4" xfId="2112"/>
    <cellStyle name="Nota 11 2 4 2" xfId="6203"/>
    <cellStyle name="Nota 11 2 4 2 2" xfId="12262"/>
    <cellStyle name="Nota 11 2 4 2 2 2" xfId="24382"/>
    <cellStyle name="Nota 11 2 4 2 2 3" xfId="36471"/>
    <cellStyle name="Nota 11 2 4 2 2 4" xfId="52829"/>
    <cellStyle name="Nota 11 2 4 2 3" xfId="18322"/>
    <cellStyle name="Nota 11 2 4 2 4" xfId="30412"/>
    <cellStyle name="Nota 11 2 4 2 5" xfId="44552"/>
    <cellStyle name="Nota 11 2 4 3" xfId="8203"/>
    <cellStyle name="Nota 11 2 4 3 2" xfId="14262"/>
    <cellStyle name="Nota 11 2 4 3 2 2" xfId="26382"/>
    <cellStyle name="Nota 11 2 4 3 2 3" xfId="38471"/>
    <cellStyle name="Nota 11 2 4 3 2 4" xfId="54829"/>
    <cellStyle name="Nota 11 2 4 3 3" xfId="20322"/>
    <cellStyle name="Nota 11 2 4 3 4" xfId="32412"/>
    <cellStyle name="Nota 11 2 4 3 5" xfId="46552"/>
    <cellStyle name="Nota 11 2 4 4" xfId="10232"/>
    <cellStyle name="Nota 11 2 4 4 2" xfId="22352"/>
    <cellStyle name="Nota 11 2 4 4 2 2" xfId="50796"/>
    <cellStyle name="Nota 11 2 4 4 3" xfId="34441"/>
    <cellStyle name="Nota 11 2 4 4 4" xfId="42519"/>
    <cellStyle name="Nota 11 2 4 5" xfId="16292"/>
    <cellStyle name="Nota 11 2 4 5 2" xfId="48747"/>
    <cellStyle name="Nota 11 2 4 6" xfId="28382"/>
    <cellStyle name="Nota 11 2 4 7" xfId="40472"/>
    <cellStyle name="Nota 11 2 4 8" xfId="4170"/>
    <cellStyle name="Nota 11 2 5" xfId="4669"/>
    <cellStyle name="Nota 11 2 5 2" xfId="10729"/>
    <cellStyle name="Nota 11 2 5 2 2" xfId="22849"/>
    <cellStyle name="Nota 11 2 5 2 3" xfId="34938"/>
    <cellStyle name="Nota 11 2 5 2 4" xfId="51295"/>
    <cellStyle name="Nota 11 2 5 3" xfId="16789"/>
    <cellStyle name="Nota 11 2 5 4" xfId="28879"/>
    <cellStyle name="Nota 11 2 5 5" xfId="43018"/>
    <cellStyle name="Nota 11 2 6" xfId="6697"/>
    <cellStyle name="Nota 11 2 6 2" xfId="12756"/>
    <cellStyle name="Nota 11 2 6 2 2" xfId="24876"/>
    <cellStyle name="Nota 11 2 6 2 3" xfId="36965"/>
    <cellStyle name="Nota 11 2 6 2 4" xfId="53323"/>
    <cellStyle name="Nota 11 2 6 3" xfId="18816"/>
    <cellStyle name="Nota 11 2 6 4" xfId="30906"/>
    <cellStyle name="Nota 11 2 6 5" xfId="45046"/>
    <cellStyle name="Nota 11 2 7" xfId="8699"/>
    <cellStyle name="Nota 11 2 7 2" xfId="20819"/>
    <cellStyle name="Nota 11 2 7 2 2" xfId="49248"/>
    <cellStyle name="Nota 11 2 7 3" xfId="32908"/>
    <cellStyle name="Nota 11 2 7 4" xfId="40971"/>
    <cellStyle name="Nota 11 2 8" xfId="14759"/>
    <cellStyle name="Nota 11 2 8 2" xfId="47201"/>
    <cellStyle name="Nota 11 2 9" xfId="26876"/>
    <cellStyle name="Nota 11 3" xfId="1476"/>
    <cellStyle name="Nota 11 3 2" xfId="5573"/>
    <cellStyle name="Nota 11 3 2 2" xfId="11632"/>
    <cellStyle name="Nota 11 3 2 2 2" xfId="23752"/>
    <cellStyle name="Nota 11 3 2 2 3" xfId="35841"/>
    <cellStyle name="Nota 11 3 2 2 4" xfId="52199"/>
    <cellStyle name="Nota 11 3 2 3" xfId="17692"/>
    <cellStyle name="Nota 11 3 2 4" xfId="29782"/>
    <cellStyle name="Nota 11 3 2 5" xfId="43922"/>
    <cellStyle name="Nota 11 3 3" xfId="7597"/>
    <cellStyle name="Nota 11 3 3 2" xfId="13656"/>
    <cellStyle name="Nota 11 3 3 2 2" xfId="25776"/>
    <cellStyle name="Nota 11 3 3 2 3" xfId="37865"/>
    <cellStyle name="Nota 11 3 3 2 4" xfId="54223"/>
    <cellStyle name="Nota 11 3 3 3" xfId="19716"/>
    <cellStyle name="Nota 11 3 3 4" xfId="31806"/>
    <cellStyle name="Nota 11 3 3 5" xfId="45946"/>
    <cellStyle name="Nota 11 3 4" xfId="9602"/>
    <cellStyle name="Nota 11 3 4 2" xfId="21722"/>
    <cellStyle name="Nota 11 3 4 2 2" xfId="50165"/>
    <cellStyle name="Nota 11 3 4 3" xfId="33811"/>
    <cellStyle name="Nota 11 3 4 4" xfId="41888"/>
    <cellStyle name="Nota 11 3 5" xfId="15662"/>
    <cellStyle name="Nota 11 3 5 2" xfId="48116"/>
    <cellStyle name="Nota 11 3 6" xfId="27776"/>
    <cellStyle name="Nota 11 3 7" xfId="39866"/>
    <cellStyle name="Nota 11 3 8" xfId="3538"/>
    <cellStyle name="Nota 11 4" xfId="966"/>
    <cellStyle name="Nota 11 4 2" xfId="5076"/>
    <cellStyle name="Nota 11 4 2 2" xfId="11135"/>
    <cellStyle name="Nota 11 4 2 2 2" xfId="23255"/>
    <cellStyle name="Nota 11 4 2 2 3" xfId="35344"/>
    <cellStyle name="Nota 11 4 2 2 4" xfId="51702"/>
    <cellStyle name="Nota 11 4 2 3" xfId="17195"/>
    <cellStyle name="Nota 11 4 2 4" xfId="29285"/>
    <cellStyle name="Nota 11 4 2 5" xfId="43425"/>
    <cellStyle name="Nota 11 4 3" xfId="7101"/>
    <cellStyle name="Nota 11 4 3 2" xfId="13160"/>
    <cellStyle name="Nota 11 4 3 2 2" xfId="25280"/>
    <cellStyle name="Nota 11 4 3 2 3" xfId="37369"/>
    <cellStyle name="Nota 11 4 3 2 4" xfId="53727"/>
    <cellStyle name="Nota 11 4 3 3" xfId="19220"/>
    <cellStyle name="Nota 11 4 3 4" xfId="31310"/>
    <cellStyle name="Nota 11 4 3 5" xfId="45450"/>
    <cellStyle name="Nota 11 4 4" xfId="9105"/>
    <cellStyle name="Nota 11 4 4 2" xfId="21225"/>
    <cellStyle name="Nota 11 4 4 2 2" xfId="49659"/>
    <cellStyle name="Nota 11 4 4 3" xfId="33314"/>
    <cellStyle name="Nota 11 4 4 4" xfId="41382"/>
    <cellStyle name="Nota 11 4 5" xfId="15165"/>
    <cellStyle name="Nota 11 4 5 2" xfId="47611"/>
    <cellStyle name="Nota 11 4 6" xfId="27280"/>
    <cellStyle name="Nota 11 4 7" xfId="39370"/>
    <cellStyle name="Nota 11 4 8" xfId="3031"/>
    <cellStyle name="Nota 11 5" xfId="2018"/>
    <cellStyle name="Nota 11 5 2" xfId="6109"/>
    <cellStyle name="Nota 11 5 2 2" xfId="12168"/>
    <cellStyle name="Nota 11 5 2 2 2" xfId="24288"/>
    <cellStyle name="Nota 11 5 2 2 3" xfId="36377"/>
    <cellStyle name="Nota 11 5 2 2 4" xfId="52735"/>
    <cellStyle name="Nota 11 5 2 3" xfId="18228"/>
    <cellStyle name="Nota 11 5 2 4" xfId="30318"/>
    <cellStyle name="Nota 11 5 2 5" xfId="44458"/>
    <cellStyle name="Nota 11 5 3" xfId="8109"/>
    <cellStyle name="Nota 11 5 3 2" xfId="14168"/>
    <cellStyle name="Nota 11 5 3 2 2" xfId="26288"/>
    <cellStyle name="Nota 11 5 3 2 3" xfId="38377"/>
    <cellStyle name="Nota 11 5 3 2 4" xfId="54735"/>
    <cellStyle name="Nota 11 5 3 3" xfId="20228"/>
    <cellStyle name="Nota 11 5 3 4" xfId="32318"/>
    <cellStyle name="Nota 11 5 3 5" xfId="46458"/>
    <cellStyle name="Nota 11 5 4" xfId="10138"/>
    <cellStyle name="Nota 11 5 4 2" xfId="22258"/>
    <cellStyle name="Nota 11 5 4 2 2" xfId="50702"/>
    <cellStyle name="Nota 11 5 4 3" xfId="34347"/>
    <cellStyle name="Nota 11 5 4 4" xfId="42425"/>
    <cellStyle name="Nota 11 5 5" xfId="16198"/>
    <cellStyle name="Nota 11 5 5 2" xfId="48653"/>
    <cellStyle name="Nota 11 5 6" xfId="28288"/>
    <cellStyle name="Nota 11 5 7" xfId="40378"/>
    <cellStyle name="Nota 11 5 8" xfId="4076"/>
    <cellStyle name="Nota 11 6" xfId="4573"/>
    <cellStyle name="Nota 11 6 2" xfId="10633"/>
    <cellStyle name="Nota 11 6 2 2" xfId="22753"/>
    <cellStyle name="Nota 11 6 2 3" xfId="34842"/>
    <cellStyle name="Nota 11 6 2 4" xfId="51199"/>
    <cellStyle name="Nota 11 6 3" xfId="16693"/>
    <cellStyle name="Nota 11 6 4" xfId="28783"/>
    <cellStyle name="Nota 11 6 5" xfId="42922"/>
    <cellStyle name="Nota 11 7" xfId="6603"/>
    <cellStyle name="Nota 11 7 2" xfId="12662"/>
    <cellStyle name="Nota 11 7 2 2" xfId="24782"/>
    <cellStyle name="Nota 11 7 2 3" xfId="36871"/>
    <cellStyle name="Nota 11 7 2 4" xfId="53229"/>
    <cellStyle name="Nota 11 7 3" xfId="18722"/>
    <cellStyle name="Nota 11 7 4" xfId="30812"/>
    <cellStyle name="Nota 11 7 5" xfId="44952"/>
    <cellStyle name="Nota 11 8" xfId="8603"/>
    <cellStyle name="Nota 11 8 2" xfId="20723"/>
    <cellStyle name="Nota 11 8 2 2" xfId="49152"/>
    <cellStyle name="Nota 11 8 3" xfId="32812"/>
    <cellStyle name="Nota 11 8 4" xfId="40875"/>
    <cellStyle name="Nota 11 9" xfId="14663"/>
    <cellStyle name="Nota 11 9 2" xfId="47105"/>
    <cellStyle name="Nota 12" xfId="532"/>
    <cellStyle name="Nota 12 10" xfId="38967"/>
    <cellStyle name="Nota 12 11" xfId="2622"/>
    <cellStyle name="Nota 12 2" xfId="1575"/>
    <cellStyle name="Nota 12 2 2" xfId="5670"/>
    <cellStyle name="Nota 12 2 2 2" xfId="11729"/>
    <cellStyle name="Nota 12 2 2 2 2" xfId="23849"/>
    <cellStyle name="Nota 12 2 2 2 3" xfId="35938"/>
    <cellStyle name="Nota 12 2 2 2 4" xfId="52296"/>
    <cellStyle name="Nota 12 2 2 3" xfId="17789"/>
    <cellStyle name="Nota 12 2 2 4" xfId="29879"/>
    <cellStyle name="Nota 12 2 2 5" xfId="44019"/>
    <cellStyle name="Nota 12 2 3" xfId="7692"/>
    <cellStyle name="Nota 12 2 3 2" xfId="13751"/>
    <cellStyle name="Nota 12 2 3 2 2" xfId="25871"/>
    <cellStyle name="Nota 12 2 3 2 3" xfId="37960"/>
    <cellStyle name="Nota 12 2 3 2 4" xfId="54318"/>
    <cellStyle name="Nota 12 2 3 3" xfId="19811"/>
    <cellStyle name="Nota 12 2 3 4" xfId="31901"/>
    <cellStyle name="Nota 12 2 3 5" xfId="46041"/>
    <cellStyle name="Nota 12 2 4" xfId="9699"/>
    <cellStyle name="Nota 12 2 4 2" xfId="21819"/>
    <cellStyle name="Nota 12 2 4 2 2" xfId="50262"/>
    <cellStyle name="Nota 12 2 4 3" xfId="33908"/>
    <cellStyle name="Nota 12 2 4 4" xfId="41985"/>
    <cellStyle name="Nota 12 2 5" xfId="15759"/>
    <cellStyle name="Nota 12 2 5 2" xfId="48213"/>
    <cellStyle name="Nota 12 2 6" xfId="27871"/>
    <cellStyle name="Nota 12 2 7" xfId="39961"/>
    <cellStyle name="Nota 12 2 8" xfId="3636"/>
    <cellStyle name="Nota 12 3" xfId="1063"/>
    <cellStyle name="Nota 12 3 2" xfId="5171"/>
    <cellStyle name="Nota 12 3 2 2" xfId="11230"/>
    <cellStyle name="Nota 12 3 2 2 2" xfId="23350"/>
    <cellStyle name="Nota 12 3 2 2 3" xfId="35439"/>
    <cellStyle name="Nota 12 3 2 2 4" xfId="51797"/>
    <cellStyle name="Nota 12 3 2 3" xfId="17290"/>
    <cellStyle name="Nota 12 3 2 4" xfId="29380"/>
    <cellStyle name="Nota 12 3 2 5" xfId="43520"/>
    <cellStyle name="Nota 12 3 3" xfId="7196"/>
    <cellStyle name="Nota 12 3 3 2" xfId="13255"/>
    <cellStyle name="Nota 12 3 3 2 2" xfId="25375"/>
    <cellStyle name="Nota 12 3 3 2 3" xfId="37464"/>
    <cellStyle name="Nota 12 3 3 2 4" xfId="53822"/>
    <cellStyle name="Nota 12 3 3 3" xfId="19315"/>
    <cellStyle name="Nota 12 3 3 4" xfId="31405"/>
    <cellStyle name="Nota 12 3 3 5" xfId="45545"/>
    <cellStyle name="Nota 12 3 4" xfId="9200"/>
    <cellStyle name="Nota 12 3 4 2" xfId="21320"/>
    <cellStyle name="Nota 12 3 4 2 2" xfId="49755"/>
    <cellStyle name="Nota 12 3 4 3" xfId="33409"/>
    <cellStyle name="Nota 12 3 4 4" xfId="41478"/>
    <cellStyle name="Nota 12 3 5" xfId="15260"/>
    <cellStyle name="Nota 12 3 5 2" xfId="47706"/>
    <cellStyle name="Nota 12 3 6" xfId="27375"/>
    <cellStyle name="Nota 12 3 7" xfId="39465"/>
    <cellStyle name="Nota 12 3 8" xfId="3127"/>
    <cellStyle name="Nota 12 4" xfId="2113"/>
    <cellStyle name="Nota 12 4 2" xfId="6204"/>
    <cellStyle name="Nota 12 4 2 2" xfId="12263"/>
    <cellStyle name="Nota 12 4 2 2 2" xfId="24383"/>
    <cellStyle name="Nota 12 4 2 2 3" xfId="36472"/>
    <cellStyle name="Nota 12 4 2 2 4" xfId="52830"/>
    <cellStyle name="Nota 12 4 2 3" xfId="18323"/>
    <cellStyle name="Nota 12 4 2 4" xfId="30413"/>
    <cellStyle name="Nota 12 4 2 5" xfId="44553"/>
    <cellStyle name="Nota 12 4 3" xfId="8204"/>
    <cellStyle name="Nota 12 4 3 2" xfId="14263"/>
    <cellStyle name="Nota 12 4 3 2 2" xfId="26383"/>
    <cellStyle name="Nota 12 4 3 2 3" xfId="38472"/>
    <cellStyle name="Nota 12 4 3 2 4" xfId="54830"/>
    <cellStyle name="Nota 12 4 3 3" xfId="20323"/>
    <cellStyle name="Nota 12 4 3 4" xfId="32413"/>
    <cellStyle name="Nota 12 4 3 5" xfId="46553"/>
    <cellStyle name="Nota 12 4 4" xfId="10233"/>
    <cellStyle name="Nota 12 4 4 2" xfId="22353"/>
    <cellStyle name="Nota 12 4 4 2 2" xfId="50797"/>
    <cellStyle name="Nota 12 4 4 3" xfId="34442"/>
    <cellStyle name="Nota 12 4 4 4" xfId="42520"/>
    <cellStyle name="Nota 12 4 5" xfId="16293"/>
    <cellStyle name="Nota 12 4 5 2" xfId="48748"/>
    <cellStyle name="Nota 12 4 6" xfId="28383"/>
    <cellStyle name="Nota 12 4 7" xfId="40473"/>
    <cellStyle name="Nota 12 4 8" xfId="4171"/>
    <cellStyle name="Nota 12 5" xfId="4670"/>
    <cellStyle name="Nota 12 5 2" xfId="10730"/>
    <cellStyle name="Nota 12 5 2 2" xfId="22850"/>
    <cellStyle name="Nota 12 5 2 3" xfId="34939"/>
    <cellStyle name="Nota 12 5 2 4" xfId="51296"/>
    <cellStyle name="Nota 12 5 3" xfId="16790"/>
    <cellStyle name="Nota 12 5 4" xfId="28880"/>
    <cellStyle name="Nota 12 5 5" xfId="43019"/>
    <cellStyle name="Nota 12 6" xfId="6698"/>
    <cellStyle name="Nota 12 6 2" xfId="12757"/>
    <cellStyle name="Nota 12 6 2 2" xfId="24877"/>
    <cellStyle name="Nota 12 6 2 3" xfId="36966"/>
    <cellStyle name="Nota 12 6 2 4" xfId="53324"/>
    <cellStyle name="Nota 12 6 3" xfId="18817"/>
    <cellStyle name="Nota 12 6 4" xfId="30907"/>
    <cellStyle name="Nota 12 6 5" xfId="45047"/>
    <cellStyle name="Nota 12 7" xfId="8700"/>
    <cellStyle name="Nota 12 7 2" xfId="20820"/>
    <cellStyle name="Nota 12 7 2 2" xfId="49249"/>
    <cellStyle name="Nota 12 7 3" xfId="32909"/>
    <cellStyle name="Nota 12 7 4" xfId="40972"/>
    <cellStyle name="Nota 12 8" xfId="14760"/>
    <cellStyle name="Nota 12 8 2" xfId="47202"/>
    <cellStyle name="Nota 12 9" xfId="26877"/>
    <cellStyle name="Nota 13" xfId="534"/>
    <cellStyle name="Nota 13 10" xfId="38968"/>
    <cellStyle name="Nota 13 11" xfId="2623"/>
    <cellStyle name="Nota 13 2" xfId="1576"/>
    <cellStyle name="Nota 13 2 2" xfId="5671"/>
    <cellStyle name="Nota 13 2 2 2" xfId="11730"/>
    <cellStyle name="Nota 13 2 2 2 2" xfId="23850"/>
    <cellStyle name="Nota 13 2 2 2 3" xfId="35939"/>
    <cellStyle name="Nota 13 2 2 2 4" xfId="52297"/>
    <cellStyle name="Nota 13 2 2 3" xfId="17790"/>
    <cellStyle name="Nota 13 2 2 4" xfId="29880"/>
    <cellStyle name="Nota 13 2 2 5" xfId="44020"/>
    <cellStyle name="Nota 13 2 3" xfId="7693"/>
    <cellStyle name="Nota 13 2 3 2" xfId="13752"/>
    <cellStyle name="Nota 13 2 3 2 2" xfId="25872"/>
    <cellStyle name="Nota 13 2 3 2 3" xfId="37961"/>
    <cellStyle name="Nota 13 2 3 2 4" xfId="54319"/>
    <cellStyle name="Nota 13 2 3 3" xfId="19812"/>
    <cellStyle name="Nota 13 2 3 4" xfId="31902"/>
    <cellStyle name="Nota 13 2 3 5" xfId="46042"/>
    <cellStyle name="Nota 13 2 4" xfId="9700"/>
    <cellStyle name="Nota 13 2 4 2" xfId="21820"/>
    <cellStyle name="Nota 13 2 4 2 2" xfId="50263"/>
    <cellStyle name="Nota 13 2 4 3" xfId="33909"/>
    <cellStyle name="Nota 13 2 4 4" xfId="41986"/>
    <cellStyle name="Nota 13 2 5" xfId="15760"/>
    <cellStyle name="Nota 13 2 5 2" xfId="48214"/>
    <cellStyle name="Nota 13 2 6" xfId="27872"/>
    <cellStyle name="Nota 13 2 7" xfId="39962"/>
    <cellStyle name="Nota 13 2 8" xfId="3637"/>
    <cellStyle name="Nota 13 3" xfId="1064"/>
    <cellStyle name="Nota 13 3 2" xfId="5172"/>
    <cellStyle name="Nota 13 3 2 2" xfId="11231"/>
    <cellStyle name="Nota 13 3 2 2 2" xfId="23351"/>
    <cellStyle name="Nota 13 3 2 2 3" xfId="35440"/>
    <cellStyle name="Nota 13 3 2 2 4" xfId="51798"/>
    <cellStyle name="Nota 13 3 2 3" xfId="17291"/>
    <cellStyle name="Nota 13 3 2 4" xfId="29381"/>
    <cellStyle name="Nota 13 3 2 5" xfId="43521"/>
    <cellStyle name="Nota 13 3 3" xfId="7197"/>
    <cellStyle name="Nota 13 3 3 2" xfId="13256"/>
    <cellStyle name="Nota 13 3 3 2 2" xfId="25376"/>
    <cellStyle name="Nota 13 3 3 2 3" xfId="37465"/>
    <cellStyle name="Nota 13 3 3 2 4" xfId="53823"/>
    <cellStyle name="Nota 13 3 3 3" xfId="19316"/>
    <cellStyle name="Nota 13 3 3 4" xfId="31406"/>
    <cellStyle name="Nota 13 3 3 5" xfId="45546"/>
    <cellStyle name="Nota 13 3 4" xfId="9201"/>
    <cellStyle name="Nota 13 3 4 2" xfId="21321"/>
    <cellStyle name="Nota 13 3 4 2 2" xfId="49756"/>
    <cellStyle name="Nota 13 3 4 3" xfId="33410"/>
    <cellStyle name="Nota 13 3 4 4" xfId="41479"/>
    <cellStyle name="Nota 13 3 5" xfId="15261"/>
    <cellStyle name="Nota 13 3 5 2" xfId="47707"/>
    <cellStyle name="Nota 13 3 6" xfId="27376"/>
    <cellStyle name="Nota 13 3 7" xfId="39466"/>
    <cellStyle name="Nota 13 3 8" xfId="3128"/>
    <cellStyle name="Nota 13 4" xfId="2114"/>
    <cellStyle name="Nota 13 4 2" xfId="6205"/>
    <cellStyle name="Nota 13 4 2 2" xfId="12264"/>
    <cellStyle name="Nota 13 4 2 2 2" xfId="24384"/>
    <cellStyle name="Nota 13 4 2 2 3" xfId="36473"/>
    <cellStyle name="Nota 13 4 2 2 4" xfId="52831"/>
    <cellStyle name="Nota 13 4 2 3" xfId="18324"/>
    <cellStyle name="Nota 13 4 2 4" xfId="30414"/>
    <cellStyle name="Nota 13 4 2 5" xfId="44554"/>
    <cellStyle name="Nota 13 4 3" xfId="8205"/>
    <cellStyle name="Nota 13 4 3 2" xfId="14264"/>
    <cellStyle name="Nota 13 4 3 2 2" xfId="26384"/>
    <cellStyle name="Nota 13 4 3 2 3" xfId="38473"/>
    <cellStyle name="Nota 13 4 3 2 4" xfId="54831"/>
    <cellStyle name="Nota 13 4 3 3" xfId="20324"/>
    <cellStyle name="Nota 13 4 3 4" xfId="32414"/>
    <cellStyle name="Nota 13 4 3 5" xfId="46554"/>
    <cellStyle name="Nota 13 4 4" xfId="10234"/>
    <cellStyle name="Nota 13 4 4 2" xfId="22354"/>
    <cellStyle name="Nota 13 4 4 2 2" xfId="50798"/>
    <cellStyle name="Nota 13 4 4 3" xfId="34443"/>
    <cellStyle name="Nota 13 4 4 4" xfId="42521"/>
    <cellStyle name="Nota 13 4 5" xfId="16294"/>
    <cellStyle name="Nota 13 4 5 2" xfId="48749"/>
    <cellStyle name="Nota 13 4 6" xfId="28384"/>
    <cellStyle name="Nota 13 4 7" xfId="40474"/>
    <cellStyle name="Nota 13 4 8" xfId="4172"/>
    <cellStyle name="Nota 13 5" xfId="4671"/>
    <cellStyle name="Nota 13 5 2" xfId="10731"/>
    <cellStyle name="Nota 13 5 2 2" xfId="22851"/>
    <cellStyle name="Nota 13 5 2 3" xfId="34940"/>
    <cellStyle name="Nota 13 5 2 4" xfId="51297"/>
    <cellStyle name="Nota 13 5 3" xfId="16791"/>
    <cellStyle name="Nota 13 5 4" xfId="28881"/>
    <cellStyle name="Nota 13 5 5" xfId="43020"/>
    <cellStyle name="Nota 13 6" xfId="6699"/>
    <cellStyle name="Nota 13 6 2" xfId="12758"/>
    <cellStyle name="Nota 13 6 2 2" xfId="24878"/>
    <cellStyle name="Nota 13 6 2 3" xfId="36967"/>
    <cellStyle name="Nota 13 6 2 4" xfId="53325"/>
    <cellStyle name="Nota 13 6 3" xfId="18818"/>
    <cellStyle name="Nota 13 6 4" xfId="30908"/>
    <cellStyle name="Nota 13 6 5" xfId="45048"/>
    <cellStyle name="Nota 13 7" xfId="8701"/>
    <cellStyle name="Nota 13 7 2" xfId="20821"/>
    <cellStyle name="Nota 13 7 2 2" xfId="49250"/>
    <cellStyle name="Nota 13 7 3" xfId="32910"/>
    <cellStyle name="Nota 13 7 4" xfId="40973"/>
    <cellStyle name="Nota 13 8" xfId="14761"/>
    <cellStyle name="Nota 13 8 2" xfId="47203"/>
    <cellStyle name="Nota 13 9" xfId="26878"/>
    <cellStyle name="Nota 14" xfId="320"/>
    <cellStyle name="Nota 14 10" xfId="38804"/>
    <cellStyle name="Nota 14 11" xfId="2455"/>
    <cellStyle name="Nota 14 2" xfId="1407"/>
    <cellStyle name="Nota 14 2 2" xfId="5504"/>
    <cellStyle name="Nota 14 2 2 2" xfId="11563"/>
    <cellStyle name="Nota 14 2 2 2 2" xfId="23683"/>
    <cellStyle name="Nota 14 2 2 2 3" xfId="35772"/>
    <cellStyle name="Nota 14 2 2 2 4" xfId="52130"/>
    <cellStyle name="Nota 14 2 2 3" xfId="17623"/>
    <cellStyle name="Nota 14 2 2 4" xfId="29713"/>
    <cellStyle name="Nota 14 2 2 5" xfId="43853"/>
    <cellStyle name="Nota 14 2 3" xfId="7529"/>
    <cellStyle name="Nota 14 2 3 2" xfId="13588"/>
    <cellStyle name="Nota 14 2 3 2 2" xfId="25708"/>
    <cellStyle name="Nota 14 2 3 2 3" xfId="37797"/>
    <cellStyle name="Nota 14 2 3 2 4" xfId="54155"/>
    <cellStyle name="Nota 14 2 3 3" xfId="19648"/>
    <cellStyle name="Nota 14 2 3 4" xfId="31738"/>
    <cellStyle name="Nota 14 2 3 5" xfId="45878"/>
    <cellStyle name="Nota 14 2 4" xfId="9533"/>
    <cellStyle name="Nota 14 2 4 2" xfId="21653"/>
    <cellStyle name="Nota 14 2 4 2 2" xfId="50096"/>
    <cellStyle name="Nota 14 2 4 3" xfId="33742"/>
    <cellStyle name="Nota 14 2 4 4" xfId="41819"/>
    <cellStyle name="Nota 14 2 5" xfId="15593"/>
    <cellStyle name="Nota 14 2 5 2" xfId="48047"/>
    <cellStyle name="Nota 14 2 6" xfId="27708"/>
    <cellStyle name="Nota 14 2 7" xfId="39798"/>
    <cellStyle name="Nota 14 2 8" xfId="3469"/>
    <cellStyle name="Nota 14 3" xfId="898"/>
    <cellStyle name="Nota 14 3 2" xfId="5008"/>
    <cellStyle name="Nota 14 3 2 2" xfId="11067"/>
    <cellStyle name="Nota 14 3 2 2 2" xfId="23187"/>
    <cellStyle name="Nota 14 3 2 2 3" xfId="35276"/>
    <cellStyle name="Nota 14 3 2 2 4" xfId="51634"/>
    <cellStyle name="Nota 14 3 2 3" xfId="17127"/>
    <cellStyle name="Nota 14 3 2 4" xfId="29217"/>
    <cellStyle name="Nota 14 3 2 5" xfId="43357"/>
    <cellStyle name="Nota 14 3 3" xfId="7033"/>
    <cellStyle name="Nota 14 3 3 2" xfId="13092"/>
    <cellStyle name="Nota 14 3 3 2 2" xfId="25212"/>
    <cellStyle name="Nota 14 3 3 2 3" xfId="37301"/>
    <cellStyle name="Nota 14 3 3 2 4" xfId="53659"/>
    <cellStyle name="Nota 14 3 3 3" xfId="19152"/>
    <cellStyle name="Nota 14 3 3 4" xfId="31242"/>
    <cellStyle name="Nota 14 3 3 5" xfId="45382"/>
    <cellStyle name="Nota 14 3 4" xfId="9037"/>
    <cellStyle name="Nota 14 3 4 2" xfId="21157"/>
    <cellStyle name="Nota 14 3 4 2 2" xfId="49591"/>
    <cellStyle name="Nota 14 3 4 3" xfId="33246"/>
    <cellStyle name="Nota 14 3 4 4" xfId="41314"/>
    <cellStyle name="Nota 14 3 5" xfId="15097"/>
    <cellStyle name="Nota 14 3 5 2" xfId="47543"/>
    <cellStyle name="Nota 14 3 6" xfId="27212"/>
    <cellStyle name="Nota 14 3 7" xfId="39302"/>
    <cellStyle name="Nota 14 3 8" xfId="2963"/>
    <cellStyle name="Nota 14 4" xfId="1950"/>
    <cellStyle name="Nota 14 4 2" xfId="6041"/>
    <cellStyle name="Nota 14 4 2 2" xfId="12100"/>
    <cellStyle name="Nota 14 4 2 2 2" xfId="24220"/>
    <cellStyle name="Nota 14 4 2 2 3" xfId="36309"/>
    <cellStyle name="Nota 14 4 2 2 4" xfId="52667"/>
    <cellStyle name="Nota 14 4 2 3" xfId="18160"/>
    <cellStyle name="Nota 14 4 2 4" xfId="30250"/>
    <cellStyle name="Nota 14 4 2 5" xfId="44390"/>
    <cellStyle name="Nota 14 4 3" xfId="8041"/>
    <cellStyle name="Nota 14 4 3 2" xfId="14100"/>
    <cellStyle name="Nota 14 4 3 2 2" xfId="26220"/>
    <cellStyle name="Nota 14 4 3 2 3" xfId="38309"/>
    <cellStyle name="Nota 14 4 3 2 4" xfId="54667"/>
    <cellStyle name="Nota 14 4 3 3" xfId="20160"/>
    <cellStyle name="Nota 14 4 3 4" xfId="32250"/>
    <cellStyle name="Nota 14 4 3 5" xfId="46390"/>
    <cellStyle name="Nota 14 4 4" xfId="10070"/>
    <cellStyle name="Nota 14 4 4 2" xfId="22190"/>
    <cellStyle name="Nota 14 4 4 2 2" xfId="50634"/>
    <cellStyle name="Nota 14 4 4 3" xfId="34279"/>
    <cellStyle name="Nota 14 4 4 4" xfId="42357"/>
    <cellStyle name="Nota 14 4 5" xfId="16130"/>
    <cellStyle name="Nota 14 4 5 2" xfId="48585"/>
    <cellStyle name="Nota 14 4 6" xfId="28220"/>
    <cellStyle name="Nota 14 4 7" xfId="40310"/>
    <cellStyle name="Nota 14 4 8" xfId="4008"/>
    <cellStyle name="Nota 14 5" xfId="4504"/>
    <cellStyle name="Nota 14 5 2" xfId="10564"/>
    <cellStyle name="Nota 14 5 2 2" xfId="22684"/>
    <cellStyle name="Nota 14 5 2 3" xfId="34773"/>
    <cellStyle name="Nota 14 5 2 4" xfId="51130"/>
    <cellStyle name="Nota 14 5 3" xfId="16624"/>
    <cellStyle name="Nota 14 5 4" xfId="28714"/>
    <cellStyle name="Nota 14 5 5" xfId="42853"/>
    <cellStyle name="Nota 14 6" xfId="6535"/>
    <cellStyle name="Nota 14 6 2" xfId="12594"/>
    <cellStyle name="Nota 14 6 2 2" xfId="24714"/>
    <cellStyle name="Nota 14 6 2 3" xfId="36803"/>
    <cellStyle name="Nota 14 6 2 4" xfId="53161"/>
    <cellStyle name="Nota 14 6 3" xfId="18654"/>
    <cellStyle name="Nota 14 6 4" xfId="30744"/>
    <cellStyle name="Nota 14 6 5" xfId="44884"/>
    <cellStyle name="Nota 14 7" xfId="8534"/>
    <cellStyle name="Nota 14 7 2" xfId="20654"/>
    <cellStyle name="Nota 14 7 2 2" xfId="49082"/>
    <cellStyle name="Nota 14 7 3" xfId="32743"/>
    <cellStyle name="Nota 14 7 4" xfId="40805"/>
    <cellStyle name="Nota 14 8" xfId="14594"/>
    <cellStyle name="Nota 14 8 2" xfId="47036"/>
    <cellStyle name="Nota 14 9" xfId="26714"/>
    <cellStyle name="Nota 15" xfId="535"/>
    <cellStyle name="Nota 15 10" xfId="38969"/>
    <cellStyle name="Nota 15 11" xfId="2624"/>
    <cellStyle name="Nota 15 2" xfId="1577"/>
    <cellStyle name="Nota 15 2 2" xfId="5672"/>
    <cellStyle name="Nota 15 2 2 2" xfId="11731"/>
    <cellStyle name="Nota 15 2 2 2 2" xfId="23851"/>
    <cellStyle name="Nota 15 2 2 2 3" xfId="35940"/>
    <cellStyle name="Nota 15 2 2 2 4" xfId="52298"/>
    <cellStyle name="Nota 15 2 2 3" xfId="17791"/>
    <cellStyle name="Nota 15 2 2 4" xfId="29881"/>
    <cellStyle name="Nota 15 2 2 5" xfId="44021"/>
    <cellStyle name="Nota 15 2 3" xfId="7694"/>
    <cellStyle name="Nota 15 2 3 2" xfId="13753"/>
    <cellStyle name="Nota 15 2 3 2 2" xfId="25873"/>
    <cellStyle name="Nota 15 2 3 2 3" xfId="37962"/>
    <cellStyle name="Nota 15 2 3 2 4" xfId="54320"/>
    <cellStyle name="Nota 15 2 3 3" xfId="19813"/>
    <cellStyle name="Nota 15 2 3 4" xfId="31903"/>
    <cellStyle name="Nota 15 2 3 5" xfId="46043"/>
    <cellStyle name="Nota 15 2 4" xfId="9701"/>
    <cellStyle name="Nota 15 2 4 2" xfId="21821"/>
    <cellStyle name="Nota 15 2 4 2 2" xfId="50264"/>
    <cellStyle name="Nota 15 2 4 3" xfId="33910"/>
    <cellStyle name="Nota 15 2 4 4" xfId="41987"/>
    <cellStyle name="Nota 15 2 5" xfId="15761"/>
    <cellStyle name="Nota 15 2 5 2" xfId="48215"/>
    <cellStyle name="Nota 15 2 6" xfId="27873"/>
    <cellStyle name="Nota 15 2 7" xfId="39963"/>
    <cellStyle name="Nota 15 2 8" xfId="3638"/>
    <cellStyle name="Nota 15 3" xfId="1065"/>
    <cellStyle name="Nota 15 3 2" xfId="5173"/>
    <cellStyle name="Nota 15 3 2 2" xfId="11232"/>
    <cellStyle name="Nota 15 3 2 2 2" xfId="23352"/>
    <cellStyle name="Nota 15 3 2 2 3" xfId="35441"/>
    <cellStyle name="Nota 15 3 2 2 4" xfId="51799"/>
    <cellStyle name="Nota 15 3 2 3" xfId="17292"/>
    <cellStyle name="Nota 15 3 2 4" xfId="29382"/>
    <cellStyle name="Nota 15 3 2 5" xfId="43522"/>
    <cellStyle name="Nota 15 3 3" xfId="7198"/>
    <cellStyle name="Nota 15 3 3 2" xfId="13257"/>
    <cellStyle name="Nota 15 3 3 2 2" xfId="25377"/>
    <cellStyle name="Nota 15 3 3 2 3" xfId="37466"/>
    <cellStyle name="Nota 15 3 3 2 4" xfId="53824"/>
    <cellStyle name="Nota 15 3 3 3" xfId="19317"/>
    <cellStyle name="Nota 15 3 3 4" xfId="31407"/>
    <cellStyle name="Nota 15 3 3 5" xfId="45547"/>
    <cellStyle name="Nota 15 3 4" xfId="9202"/>
    <cellStyle name="Nota 15 3 4 2" xfId="21322"/>
    <cellStyle name="Nota 15 3 4 2 2" xfId="49757"/>
    <cellStyle name="Nota 15 3 4 3" xfId="33411"/>
    <cellStyle name="Nota 15 3 4 4" xfId="41480"/>
    <cellStyle name="Nota 15 3 5" xfId="15262"/>
    <cellStyle name="Nota 15 3 5 2" xfId="47708"/>
    <cellStyle name="Nota 15 3 6" xfId="27377"/>
    <cellStyle name="Nota 15 3 7" xfId="39467"/>
    <cellStyle name="Nota 15 3 8" xfId="3129"/>
    <cellStyle name="Nota 15 4" xfId="2115"/>
    <cellStyle name="Nota 15 4 2" xfId="6206"/>
    <cellStyle name="Nota 15 4 2 2" xfId="12265"/>
    <cellStyle name="Nota 15 4 2 2 2" xfId="24385"/>
    <cellStyle name="Nota 15 4 2 2 3" xfId="36474"/>
    <cellStyle name="Nota 15 4 2 2 4" xfId="52832"/>
    <cellStyle name="Nota 15 4 2 3" xfId="18325"/>
    <cellStyle name="Nota 15 4 2 4" xfId="30415"/>
    <cellStyle name="Nota 15 4 2 5" xfId="44555"/>
    <cellStyle name="Nota 15 4 3" xfId="8206"/>
    <cellStyle name="Nota 15 4 3 2" xfId="14265"/>
    <cellStyle name="Nota 15 4 3 2 2" xfId="26385"/>
    <cellStyle name="Nota 15 4 3 2 3" xfId="38474"/>
    <cellStyle name="Nota 15 4 3 2 4" xfId="54832"/>
    <cellStyle name="Nota 15 4 3 3" xfId="20325"/>
    <cellStyle name="Nota 15 4 3 4" xfId="32415"/>
    <cellStyle name="Nota 15 4 3 5" xfId="46555"/>
    <cellStyle name="Nota 15 4 4" xfId="10235"/>
    <cellStyle name="Nota 15 4 4 2" xfId="22355"/>
    <cellStyle name="Nota 15 4 4 2 2" xfId="50799"/>
    <cellStyle name="Nota 15 4 4 3" xfId="34444"/>
    <cellStyle name="Nota 15 4 4 4" xfId="42522"/>
    <cellStyle name="Nota 15 4 5" xfId="16295"/>
    <cellStyle name="Nota 15 4 5 2" xfId="48750"/>
    <cellStyle name="Nota 15 4 6" xfId="28385"/>
    <cellStyle name="Nota 15 4 7" xfId="40475"/>
    <cellStyle name="Nota 15 4 8" xfId="4173"/>
    <cellStyle name="Nota 15 5" xfId="4672"/>
    <cellStyle name="Nota 15 5 2" xfId="10732"/>
    <cellStyle name="Nota 15 5 2 2" xfId="22852"/>
    <cellStyle name="Nota 15 5 2 3" xfId="34941"/>
    <cellStyle name="Nota 15 5 2 4" xfId="51298"/>
    <cellStyle name="Nota 15 5 3" xfId="16792"/>
    <cellStyle name="Nota 15 5 4" xfId="28882"/>
    <cellStyle name="Nota 15 5 5" xfId="43021"/>
    <cellStyle name="Nota 15 6" xfId="6700"/>
    <cellStyle name="Nota 15 6 2" xfId="12759"/>
    <cellStyle name="Nota 15 6 2 2" xfId="24879"/>
    <cellStyle name="Nota 15 6 2 3" xfId="36968"/>
    <cellStyle name="Nota 15 6 2 4" xfId="53326"/>
    <cellStyle name="Nota 15 6 3" xfId="18819"/>
    <cellStyle name="Nota 15 6 4" xfId="30909"/>
    <cellStyle name="Nota 15 6 5" xfId="45049"/>
    <cellStyle name="Nota 15 7" xfId="8702"/>
    <cellStyle name="Nota 15 7 2" xfId="20822"/>
    <cellStyle name="Nota 15 7 2 2" xfId="49251"/>
    <cellStyle name="Nota 15 7 3" xfId="32911"/>
    <cellStyle name="Nota 15 7 4" xfId="40974"/>
    <cellStyle name="Nota 15 8" xfId="14762"/>
    <cellStyle name="Nota 15 8 2" xfId="47204"/>
    <cellStyle name="Nota 15 9" xfId="26879"/>
    <cellStyle name="Nota 16" xfId="537"/>
    <cellStyle name="Nota 16 10" xfId="38971"/>
    <cellStyle name="Nota 16 11" xfId="2626"/>
    <cellStyle name="Nota 16 2" xfId="1579"/>
    <cellStyle name="Nota 16 2 2" xfId="5674"/>
    <cellStyle name="Nota 16 2 2 2" xfId="11733"/>
    <cellStyle name="Nota 16 2 2 2 2" xfId="23853"/>
    <cellStyle name="Nota 16 2 2 2 3" xfId="35942"/>
    <cellStyle name="Nota 16 2 2 2 4" xfId="52300"/>
    <cellStyle name="Nota 16 2 2 3" xfId="17793"/>
    <cellStyle name="Nota 16 2 2 4" xfId="29883"/>
    <cellStyle name="Nota 16 2 2 5" xfId="44023"/>
    <cellStyle name="Nota 16 2 3" xfId="7696"/>
    <cellStyle name="Nota 16 2 3 2" xfId="13755"/>
    <cellStyle name="Nota 16 2 3 2 2" xfId="25875"/>
    <cellStyle name="Nota 16 2 3 2 3" xfId="37964"/>
    <cellStyle name="Nota 16 2 3 2 4" xfId="54322"/>
    <cellStyle name="Nota 16 2 3 3" xfId="19815"/>
    <cellStyle name="Nota 16 2 3 4" xfId="31905"/>
    <cellStyle name="Nota 16 2 3 5" xfId="46045"/>
    <cellStyle name="Nota 16 2 4" xfId="9703"/>
    <cellStyle name="Nota 16 2 4 2" xfId="21823"/>
    <cellStyle name="Nota 16 2 4 2 2" xfId="50266"/>
    <cellStyle name="Nota 16 2 4 3" xfId="33912"/>
    <cellStyle name="Nota 16 2 4 4" xfId="41989"/>
    <cellStyle name="Nota 16 2 5" xfId="15763"/>
    <cellStyle name="Nota 16 2 5 2" xfId="48217"/>
    <cellStyle name="Nota 16 2 6" xfId="27875"/>
    <cellStyle name="Nota 16 2 7" xfId="39965"/>
    <cellStyle name="Nota 16 2 8" xfId="3640"/>
    <cellStyle name="Nota 16 3" xfId="1067"/>
    <cellStyle name="Nota 16 3 2" xfId="5175"/>
    <cellStyle name="Nota 16 3 2 2" xfId="11234"/>
    <cellStyle name="Nota 16 3 2 2 2" xfId="23354"/>
    <cellStyle name="Nota 16 3 2 2 3" xfId="35443"/>
    <cellStyle name="Nota 16 3 2 2 4" xfId="51801"/>
    <cellStyle name="Nota 16 3 2 3" xfId="17294"/>
    <cellStyle name="Nota 16 3 2 4" xfId="29384"/>
    <cellStyle name="Nota 16 3 2 5" xfId="43524"/>
    <cellStyle name="Nota 16 3 3" xfId="7200"/>
    <cellStyle name="Nota 16 3 3 2" xfId="13259"/>
    <cellStyle name="Nota 16 3 3 2 2" xfId="25379"/>
    <cellStyle name="Nota 16 3 3 2 3" xfId="37468"/>
    <cellStyle name="Nota 16 3 3 2 4" xfId="53826"/>
    <cellStyle name="Nota 16 3 3 3" xfId="19319"/>
    <cellStyle name="Nota 16 3 3 4" xfId="31409"/>
    <cellStyle name="Nota 16 3 3 5" xfId="45549"/>
    <cellStyle name="Nota 16 3 4" xfId="9204"/>
    <cellStyle name="Nota 16 3 4 2" xfId="21324"/>
    <cellStyle name="Nota 16 3 4 2 2" xfId="49759"/>
    <cellStyle name="Nota 16 3 4 3" xfId="33413"/>
    <cellStyle name="Nota 16 3 4 4" xfId="41482"/>
    <cellStyle name="Nota 16 3 5" xfId="15264"/>
    <cellStyle name="Nota 16 3 5 2" xfId="47710"/>
    <cellStyle name="Nota 16 3 6" xfId="27379"/>
    <cellStyle name="Nota 16 3 7" xfId="39469"/>
    <cellStyle name="Nota 16 3 8" xfId="3131"/>
    <cellStyle name="Nota 16 4" xfId="2117"/>
    <cellStyle name="Nota 16 4 2" xfId="6208"/>
    <cellStyle name="Nota 16 4 2 2" xfId="12267"/>
    <cellStyle name="Nota 16 4 2 2 2" xfId="24387"/>
    <cellStyle name="Nota 16 4 2 2 3" xfId="36476"/>
    <cellStyle name="Nota 16 4 2 2 4" xfId="52834"/>
    <cellStyle name="Nota 16 4 2 3" xfId="18327"/>
    <cellStyle name="Nota 16 4 2 4" xfId="30417"/>
    <cellStyle name="Nota 16 4 2 5" xfId="44557"/>
    <cellStyle name="Nota 16 4 3" xfId="8208"/>
    <cellStyle name="Nota 16 4 3 2" xfId="14267"/>
    <cellStyle name="Nota 16 4 3 2 2" xfId="26387"/>
    <cellStyle name="Nota 16 4 3 2 3" xfId="38476"/>
    <cellStyle name="Nota 16 4 3 2 4" xfId="54834"/>
    <cellStyle name="Nota 16 4 3 3" xfId="20327"/>
    <cellStyle name="Nota 16 4 3 4" xfId="32417"/>
    <cellStyle name="Nota 16 4 3 5" xfId="46557"/>
    <cellStyle name="Nota 16 4 4" xfId="10237"/>
    <cellStyle name="Nota 16 4 4 2" xfId="22357"/>
    <cellStyle name="Nota 16 4 4 2 2" xfId="50801"/>
    <cellStyle name="Nota 16 4 4 3" xfId="34446"/>
    <cellStyle name="Nota 16 4 4 4" xfId="42524"/>
    <cellStyle name="Nota 16 4 5" xfId="16297"/>
    <cellStyle name="Nota 16 4 5 2" xfId="48752"/>
    <cellStyle name="Nota 16 4 6" xfId="28387"/>
    <cellStyle name="Nota 16 4 7" xfId="40477"/>
    <cellStyle name="Nota 16 4 8" xfId="4175"/>
    <cellStyle name="Nota 16 5" xfId="4674"/>
    <cellStyle name="Nota 16 5 2" xfId="10734"/>
    <cellStyle name="Nota 16 5 2 2" xfId="22854"/>
    <cellStyle name="Nota 16 5 2 3" xfId="34943"/>
    <cellStyle name="Nota 16 5 2 4" xfId="51300"/>
    <cellStyle name="Nota 16 5 3" xfId="16794"/>
    <cellStyle name="Nota 16 5 4" xfId="28884"/>
    <cellStyle name="Nota 16 5 5" xfId="43023"/>
    <cellStyle name="Nota 16 6" xfId="6702"/>
    <cellStyle name="Nota 16 6 2" xfId="12761"/>
    <cellStyle name="Nota 16 6 2 2" xfId="24881"/>
    <cellStyle name="Nota 16 6 2 3" xfId="36970"/>
    <cellStyle name="Nota 16 6 2 4" xfId="53328"/>
    <cellStyle name="Nota 16 6 3" xfId="18821"/>
    <cellStyle name="Nota 16 6 4" xfId="30911"/>
    <cellStyle name="Nota 16 6 5" xfId="45051"/>
    <cellStyle name="Nota 16 7" xfId="8704"/>
    <cellStyle name="Nota 16 7 2" xfId="20824"/>
    <cellStyle name="Nota 16 7 2 2" xfId="49253"/>
    <cellStyle name="Nota 16 7 3" xfId="32913"/>
    <cellStyle name="Nota 16 7 4" xfId="40976"/>
    <cellStyle name="Nota 16 8" xfId="14764"/>
    <cellStyle name="Nota 16 8 2" xfId="47206"/>
    <cellStyle name="Nota 16 9" xfId="26881"/>
    <cellStyle name="Nota 17" xfId="539"/>
    <cellStyle name="Nota 17 10" xfId="38973"/>
    <cellStyle name="Nota 17 11" xfId="2628"/>
    <cellStyle name="Nota 17 2" xfId="1581"/>
    <cellStyle name="Nota 17 2 2" xfId="5676"/>
    <cellStyle name="Nota 17 2 2 2" xfId="11735"/>
    <cellStyle name="Nota 17 2 2 2 2" xfId="23855"/>
    <cellStyle name="Nota 17 2 2 2 3" xfId="35944"/>
    <cellStyle name="Nota 17 2 2 2 4" xfId="52302"/>
    <cellStyle name="Nota 17 2 2 3" xfId="17795"/>
    <cellStyle name="Nota 17 2 2 4" xfId="29885"/>
    <cellStyle name="Nota 17 2 2 5" xfId="44025"/>
    <cellStyle name="Nota 17 2 3" xfId="7698"/>
    <cellStyle name="Nota 17 2 3 2" xfId="13757"/>
    <cellStyle name="Nota 17 2 3 2 2" xfId="25877"/>
    <cellStyle name="Nota 17 2 3 2 3" xfId="37966"/>
    <cellStyle name="Nota 17 2 3 2 4" xfId="54324"/>
    <cellStyle name="Nota 17 2 3 3" xfId="19817"/>
    <cellStyle name="Nota 17 2 3 4" xfId="31907"/>
    <cellStyle name="Nota 17 2 3 5" xfId="46047"/>
    <cellStyle name="Nota 17 2 4" xfId="9705"/>
    <cellStyle name="Nota 17 2 4 2" xfId="21825"/>
    <cellStyle name="Nota 17 2 4 2 2" xfId="50268"/>
    <cellStyle name="Nota 17 2 4 3" xfId="33914"/>
    <cellStyle name="Nota 17 2 4 4" xfId="41991"/>
    <cellStyle name="Nota 17 2 5" xfId="15765"/>
    <cellStyle name="Nota 17 2 5 2" xfId="48219"/>
    <cellStyle name="Nota 17 2 6" xfId="27877"/>
    <cellStyle name="Nota 17 2 7" xfId="39967"/>
    <cellStyle name="Nota 17 2 8" xfId="3642"/>
    <cellStyle name="Nota 17 3" xfId="1069"/>
    <cellStyle name="Nota 17 3 2" xfId="5177"/>
    <cellStyle name="Nota 17 3 2 2" xfId="11236"/>
    <cellStyle name="Nota 17 3 2 2 2" xfId="23356"/>
    <cellStyle name="Nota 17 3 2 2 3" xfId="35445"/>
    <cellStyle name="Nota 17 3 2 2 4" xfId="51803"/>
    <cellStyle name="Nota 17 3 2 3" xfId="17296"/>
    <cellStyle name="Nota 17 3 2 4" xfId="29386"/>
    <cellStyle name="Nota 17 3 2 5" xfId="43526"/>
    <cellStyle name="Nota 17 3 3" xfId="7202"/>
    <cellStyle name="Nota 17 3 3 2" xfId="13261"/>
    <cellStyle name="Nota 17 3 3 2 2" xfId="25381"/>
    <cellStyle name="Nota 17 3 3 2 3" xfId="37470"/>
    <cellStyle name="Nota 17 3 3 2 4" xfId="53828"/>
    <cellStyle name="Nota 17 3 3 3" xfId="19321"/>
    <cellStyle name="Nota 17 3 3 4" xfId="31411"/>
    <cellStyle name="Nota 17 3 3 5" xfId="45551"/>
    <cellStyle name="Nota 17 3 4" xfId="9206"/>
    <cellStyle name="Nota 17 3 4 2" xfId="21326"/>
    <cellStyle name="Nota 17 3 4 2 2" xfId="49761"/>
    <cellStyle name="Nota 17 3 4 3" xfId="33415"/>
    <cellStyle name="Nota 17 3 4 4" xfId="41484"/>
    <cellStyle name="Nota 17 3 5" xfId="15266"/>
    <cellStyle name="Nota 17 3 5 2" xfId="47712"/>
    <cellStyle name="Nota 17 3 6" xfId="27381"/>
    <cellStyle name="Nota 17 3 7" xfId="39471"/>
    <cellStyle name="Nota 17 3 8" xfId="3133"/>
    <cellStyle name="Nota 17 4" xfId="2119"/>
    <cellStyle name="Nota 17 4 2" xfId="6210"/>
    <cellStyle name="Nota 17 4 2 2" xfId="12269"/>
    <cellStyle name="Nota 17 4 2 2 2" xfId="24389"/>
    <cellStyle name="Nota 17 4 2 2 3" xfId="36478"/>
    <cellStyle name="Nota 17 4 2 2 4" xfId="52836"/>
    <cellStyle name="Nota 17 4 2 3" xfId="18329"/>
    <cellStyle name="Nota 17 4 2 4" xfId="30419"/>
    <cellStyle name="Nota 17 4 2 5" xfId="44559"/>
    <cellStyle name="Nota 17 4 3" xfId="8210"/>
    <cellStyle name="Nota 17 4 3 2" xfId="14269"/>
    <cellStyle name="Nota 17 4 3 2 2" xfId="26389"/>
    <cellStyle name="Nota 17 4 3 2 3" xfId="38478"/>
    <cellStyle name="Nota 17 4 3 2 4" xfId="54836"/>
    <cellStyle name="Nota 17 4 3 3" xfId="20329"/>
    <cellStyle name="Nota 17 4 3 4" xfId="32419"/>
    <cellStyle name="Nota 17 4 3 5" xfId="46559"/>
    <cellStyle name="Nota 17 4 4" xfId="10239"/>
    <cellStyle name="Nota 17 4 4 2" xfId="22359"/>
    <cellStyle name="Nota 17 4 4 2 2" xfId="50803"/>
    <cellStyle name="Nota 17 4 4 3" xfId="34448"/>
    <cellStyle name="Nota 17 4 4 4" xfId="42526"/>
    <cellStyle name="Nota 17 4 5" xfId="16299"/>
    <cellStyle name="Nota 17 4 5 2" xfId="48754"/>
    <cellStyle name="Nota 17 4 6" xfId="28389"/>
    <cellStyle name="Nota 17 4 7" xfId="40479"/>
    <cellStyle name="Nota 17 4 8" xfId="4177"/>
    <cellStyle name="Nota 17 5" xfId="4676"/>
    <cellStyle name="Nota 17 5 2" xfId="10736"/>
    <cellStyle name="Nota 17 5 2 2" xfId="22856"/>
    <cellStyle name="Nota 17 5 2 3" xfId="34945"/>
    <cellStyle name="Nota 17 5 2 4" xfId="51302"/>
    <cellStyle name="Nota 17 5 3" xfId="16796"/>
    <cellStyle name="Nota 17 5 4" xfId="28886"/>
    <cellStyle name="Nota 17 5 5" xfId="43025"/>
    <cellStyle name="Nota 17 6" xfId="6704"/>
    <cellStyle name="Nota 17 6 2" xfId="12763"/>
    <cellStyle name="Nota 17 6 2 2" xfId="24883"/>
    <cellStyle name="Nota 17 6 2 3" xfId="36972"/>
    <cellStyle name="Nota 17 6 2 4" xfId="53330"/>
    <cellStyle name="Nota 17 6 3" xfId="18823"/>
    <cellStyle name="Nota 17 6 4" xfId="30913"/>
    <cellStyle name="Nota 17 6 5" xfId="45053"/>
    <cellStyle name="Nota 17 7" xfId="8706"/>
    <cellStyle name="Nota 17 7 2" xfId="20826"/>
    <cellStyle name="Nota 17 7 2 2" xfId="49255"/>
    <cellStyle name="Nota 17 7 3" xfId="32915"/>
    <cellStyle name="Nota 17 7 4" xfId="40978"/>
    <cellStyle name="Nota 17 8" xfId="14766"/>
    <cellStyle name="Nota 17 8 2" xfId="47208"/>
    <cellStyle name="Nota 17 9" xfId="26883"/>
    <cellStyle name="Nota 18" xfId="541"/>
    <cellStyle name="Nota 18 10" xfId="38975"/>
    <cellStyle name="Nota 18 11" xfId="2630"/>
    <cellStyle name="Nota 18 2" xfId="1583"/>
    <cellStyle name="Nota 18 2 2" xfId="5678"/>
    <cellStyle name="Nota 18 2 2 2" xfId="11737"/>
    <cellStyle name="Nota 18 2 2 2 2" xfId="23857"/>
    <cellStyle name="Nota 18 2 2 2 3" xfId="35946"/>
    <cellStyle name="Nota 18 2 2 2 4" xfId="52304"/>
    <cellStyle name="Nota 18 2 2 3" xfId="17797"/>
    <cellStyle name="Nota 18 2 2 4" xfId="29887"/>
    <cellStyle name="Nota 18 2 2 5" xfId="44027"/>
    <cellStyle name="Nota 18 2 3" xfId="7700"/>
    <cellStyle name="Nota 18 2 3 2" xfId="13759"/>
    <cellStyle name="Nota 18 2 3 2 2" xfId="25879"/>
    <cellStyle name="Nota 18 2 3 2 3" xfId="37968"/>
    <cellStyle name="Nota 18 2 3 2 4" xfId="54326"/>
    <cellStyle name="Nota 18 2 3 3" xfId="19819"/>
    <cellStyle name="Nota 18 2 3 4" xfId="31909"/>
    <cellStyle name="Nota 18 2 3 5" xfId="46049"/>
    <cellStyle name="Nota 18 2 4" xfId="9707"/>
    <cellStyle name="Nota 18 2 4 2" xfId="21827"/>
    <cellStyle name="Nota 18 2 4 2 2" xfId="50270"/>
    <cellStyle name="Nota 18 2 4 3" xfId="33916"/>
    <cellStyle name="Nota 18 2 4 4" xfId="41993"/>
    <cellStyle name="Nota 18 2 5" xfId="15767"/>
    <cellStyle name="Nota 18 2 5 2" xfId="48221"/>
    <cellStyle name="Nota 18 2 6" xfId="27879"/>
    <cellStyle name="Nota 18 2 7" xfId="39969"/>
    <cellStyle name="Nota 18 2 8" xfId="3644"/>
    <cellStyle name="Nota 18 3" xfId="1071"/>
    <cellStyle name="Nota 18 3 2" xfId="5179"/>
    <cellStyle name="Nota 18 3 2 2" xfId="11238"/>
    <cellStyle name="Nota 18 3 2 2 2" xfId="23358"/>
    <cellStyle name="Nota 18 3 2 2 3" xfId="35447"/>
    <cellStyle name="Nota 18 3 2 2 4" xfId="51805"/>
    <cellStyle name="Nota 18 3 2 3" xfId="17298"/>
    <cellStyle name="Nota 18 3 2 4" xfId="29388"/>
    <cellStyle name="Nota 18 3 2 5" xfId="43528"/>
    <cellStyle name="Nota 18 3 3" xfId="7204"/>
    <cellStyle name="Nota 18 3 3 2" xfId="13263"/>
    <cellStyle name="Nota 18 3 3 2 2" xfId="25383"/>
    <cellStyle name="Nota 18 3 3 2 3" xfId="37472"/>
    <cellStyle name="Nota 18 3 3 2 4" xfId="53830"/>
    <cellStyle name="Nota 18 3 3 3" xfId="19323"/>
    <cellStyle name="Nota 18 3 3 4" xfId="31413"/>
    <cellStyle name="Nota 18 3 3 5" xfId="45553"/>
    <cellStyle name="Nota 18 3 4" xfId="9208"/>
    <cellStyle name="Nota 18 3 4 2" xfId="21328"/>
    <cellStyle name="Nota 18 3 4 2 2" xfId="49763"/>
    <cellStyle name="Nota 18 3 4 3" xfId="33417"/>
    <cellStyle name="Nota 18 3 4 4" xfId="41486"/>
    <cellStyle name="Nota 18 3 5" xfId="15268"/>
    <cellStyle name="Nota 18 3 5 2" xfId="47714"/>
    <cellStyle name="Nota 18 3 6" xfId="27383"/>
    <cellStyle name="Nota 18 3 7" xfId="39473"/>
    <cellStyle name="Nota 18 3 8" xfId="3135"/>
    <cellStyle name="Nota 18 4" xfId="2121"/>
    <cellStyle name="Nota 18 4 2" xfId="6212"/>
    <cellStyle name="Nota 18 4 2 2" xfId="12271"/>
    <cellStyle name="Nota 18 4 2 2 2" xfId="24391"/>
    <cellStyle name="Nota 18 4 2 2 3" xfId="36480"/>
    <cellStyle name="Nota 18 4 2 2 4" xfId="52838"/>
    <cellStyle name="Nota 18 4 2 3" xfId="18331"/>
    <cellStyle name="Nota 18 4 2 4" xfId="30421"/>
    <cellStyle name="Nota 18 4 2 5" xfId="44561"/>
    <cellStyle name="Nota 18 4 3" xfId="8212"/>
    <cellStyle name="Nota 18 4 3 2" xfId="14271"/>
    <cellStyle name="Nota 18 4 3 2 2" xfId="26391"/>
    <cellStyle name="Nota 18 4 3 2 3" xfId="38480"/>
    <cellStyle name="Nota 18 4 3 2 4" xfId="54838"/>
    <cellStyle name="Nota 18 4 3 3" xfId="20331"/>
    <cellStyle name="Nota 18 4 3 4" xfId="32421"/>
    <cellStyle name="Nota 18 4 3 5" xfId="46561"/>
    <cellStyle name="Nota 18 4 4" xfId="10241"/>
    <cellStyle name="Nota 18 4 4 2" xfId="22361"/>
    <cellStyle name="Nota 18 4 4 2 2" xfId="50805"/>
    <cellStyle name="Nota 18 4 4 3" xfId="34450"/>
    <cellStyle name="Nota 18 4 4 4" xfId="42528"/>
    <cellStyle name="Nota 18 4 5" xfId="16301"/>
    <cellStyle name="Nota 18 4 5 2" xfId="48756"/>
    <cellStyle name="Nota 18 4 6" xfId="28391"/>
    <cellStyle name="Nota 18 4 7" xfId="40481"/>
    <cellStyle name="Nota 18 4 8" xfId="4179"/>
    <cellStyle name="Nota 18 5" xfId="4678"/>
    <cellStyle name="Nota 18 5 2" xfId="10738"/>
    <cellStyle name="Nota 18 5 2 2" xfId="22858"/>
    <cellStyle name="Nota 18 5 2 3" xfId="34947"/>
    <cellStyle name="Nota 18 5 2 4" xfId="51304"/>
    <cellStyle name="Nota 18 5 3" xfId="16798"/>
    <cellStyle name="Nota 18 5 4" xfId="28888"/>
    <cellStyle name="Nota 18 5 5" xfId="43027"/>
    <cellStyle name="Nota 18 6" xfId="6706"/>
    <cellStyle name="Nota 18 6 2" xfId="12765"/>
    <cellStyle name="Nota 18 6 2 2" xfId="24885"/>
    <cellStyle name="Nota 18 6 2 3" xfId="36974"/>
    <cellStyle name="Nota 18 6 2 4" xfId="53332"/>
    <cellStyle name="Nota 18 6 3" xfId="18825"/>
    <cellStyle name="Nota 18 6 4" xfId="30915"/>
    <cellStyle name="Nota 18 6 5" xfId="45055"/>
    <cellStyle name="Nota 18 7" xfId="8708"/>
    <cellStyle name="Nota 18 7 2" xfId="20828"/>
    <cellStyle name="Nota 18 7 2 2" xfId="49257"/>
    <cellStyle name="Nota 18 7 3" xfId="32917"/>
    <cellStyle name="Nota 18 7 4" xfId="40980"/>
    <cellStyle name="Nota 18 8" xfId="14768"/>
    <cellStyle name="Nota 18 8 2" xfId="47210"/>
    <cellStyle name="Nota 18 9" xfId="26885"/>
    <cellStyle name="Nota 19" xfId="543"/>
    <cellStyle name="Nota 19 10" xfId="38976"/>
    <cellStyle name="Nota 19 11" xfId="2632"/>
    <cellStyle name="Nota 19 2" xfId="1585"/>
    <cellStyle name="Nota 19 2 2" xfId="5680"/>
    <cellStyle name="Nota 19 2 2 2" xfId="11739"/>
    <cellStyle name="Nota 19 2 2 2 2" xfId="23859"/>
    <cellStyle name="Nota 19 2 2 2 3" xfId="35948"/>
    <cellStyle name="Nota 19 2 2 2 4" xfId="52306"/>
    <cellStyle name="Nota 19 2 2 3" xfId="17799"/>
    <cellStyle name="Nota 19 2 2 4" xfId="29889"/>
    <cellStyle name="Nota 19 2 2 5" xfId="44029"/>
    <cellStyle name="Nota 19 2 3" xfId="7701"/>
    <cellStyle name="Nota 19 2 3 2" xfId="13760"/>
    <cellStyle name="Nota 19 2 3 2 2" xfId="25880"/>
    <cellStyle name="Nota 19 2 3 2 3" xfId="37969"/>
    <cellStyle name="Nota 19 2 3 2 4" xfId="54327"/>
    <cellStyle name="Nota 19 2 3 3" xfId="19820"/>
    <cellStyle name="Nota 19 2 3 4" xfId="31910"/>
    <cellStyle name="Nota 19 2 3 5" xfId="46050"/>
    <cellStyle name="Nota 19 2 4" xfId="9709"/>
    <cellStyle name="Nota 19 2 4 2" xfId="21829"/>
    <cellStyle name="Nota 19 2 4 2 2" xfId="50272"/>
    <cellStyle name="Nota 19 2 4 3" xfId="33918"/>
    <cellStyle name="Nota 19 2 4 4" xfId="41995"/>
    <cellStyle name="Nota 19 2 5" xfId="15769"/>
    <cellStyle name="Nota 19 2 5 2" xfId="48223"/>
    <cellStyle name="Nota 19 2 6" xfId="27880"/>
    <cellStyle name="Nota 19 2 7" xfId="39970"/>
    <cellStyle name="Nota 19 2 8" xfId="3646"/>
    <cellStyle name="Nota 19 3" xfId="1072"/>
    <cellStyle name="Nota 19 3 2" xfId="5180"/>
    <cellStyle name="Nota 19 3 2 2" xfId="11239"/>
    <cellStyle name="Nota 19 3 2 2 2" xfId="23359"/>
    <cellStyle name="Nota 19 3 2 2 3" xfId="35448"/>
    <cellStyle name="Nota 19 3 2 2 4" xfId="51806"/>
    <cellStyle name="Nota 19 3 2 3" xfId="17299"/>
    <cellStyle name="Nota 19 3 2 4" xfId="29389"/>
    <cellStyle name="Nota 19 3 2 5" xfId="43529"/>
    <cellStyle name="Nota 19 3 3" xfId="7205"/>
    <cellStyle name="Nota 19 3 3 2" xfId="13264"/>
    <cellStyle name="Nota 19 3 3 2 2" xfId="25384"/>
    <cellStyle name="Nota 19 3 3 2 3" xfId="37473"/>
    <cellStyle name="Nota 19 3 3 2 4" xfId="53831"/>
    <cellStyle name="Nota 19 3 3 3" xfId="19324"/>
    <cellStyle name="Nota 19 3 3 4" xfId="31414"/>
    <cellStyle name="Nota 19 3 3 5" xfId="45554"/>
    <cellStyle name="Nota 19 3 4" xfId="9209"/>
    <cellStyle name="Nota 19 3 4 2" xfId="21329"/>
    <cellStyle name="Nota 19 3 4 2 2" xfId="49764"/>
    <cellStyle name="Nota 19 3 4 3" xfId="33418"/>
    <cellStyle name="Nota 19 3 4 4" xfId="41487"/>
    <cellStyle name="Nota 19 3 5" xfId="15269"/>
    <cellStyle name="Nota 19 3 5 2" xfId="47715"/>
    <cellStyle name="Nota 19 3 6" xfId="27384"/>
    <cellStyle name="Nota 19 3 7" xfId="39474"/>
    <cellStyle name="Nota 19 3 8" xfId="3136"/>
    <cellStyle name="Nota 19 4" xfId="2122"/>
    <cellStyle name="Nota 19 4 2" xfId="6213"/>
    <cellStyle name="Nota 19 4 2 2" xfId="12272"/>
    <cellStyle name="Nota 19 4 2 2 2" xfId="24392"/>
    <cellStyle name="Nota 19 4 2 2 3" xfId="36481"/>
    <cellStyle name="Nota 19 4 2 2 4" xfId="52839"/>
    <cellStyle name="Nota 19 4 2 3" xfId="18332"/>
    <cellStyle name="Nota 19 4 2 4" xfId="30422"/>
    <cellStyle name="Nota 19 4 2 5" xfId="44562"/>
    <cellStyle name="Nota 19 4 3" xfId="8213"/>
    <cellStyle name="Nota 19 4 3 2" xfId="14272"/>
    <cellStyle name="Nota 19 4 3 2 2" xfId="26392"/>
    <cellStyle name="Nota 19 4 3 2 3" xfId="38481"/>
    <cellStyle name="Nota 19 4 3 2 4" xfId="54839"/>
    <cellStyle name="Nota 19 4 3 3" xfId="20332"/>
    <cellStyle name="Nota 19 4 3 4" xfId="32422"/>
    <cellStyle name="Nota 19 4 3 5" xfId="46562"/>
    <cellStyle name="Nota 19 4 4" xfId="10242"/>
    <cellStyle name="Nota 19 4 4 2" xfId="22362"/>
    <cellStyle name="Nota 19 4 4 2 2" xfId="50806"/>
    <cellStyle name="Nota 19 4 4 3" xfId="34451"/>
    <cellStyle name="Nota 19 4 4 4" xfId="42529"/>
    <cellStyle name="Nota 19 4 5" xfId="16302"/>
    <cellStyle name="Nota 19 4 5 2" xfId="48757"/>
    <cellStyle name="Nota 19 4 6" xfId="28392"/>
    <cellStyle name="Nota 19 4 7" xfId="40482"/>
    <cellStyle name="Nota 19 4 8" xfId="4180"/>
    <cellStyle name="Nota 19 5" xfId="4680"/>
    <cellStyle name="Nota 19 5 2" xfId="10740"/>
    <cellStyle name="Nota 19 5 2 2" xfId="22860"/>
    <cellStyle name="Nota 19 5 2 3" xfId="34949"/>
    <cellStyle name="Nota 19 5 2 4" xfId="51306"/>
    <cellStyle name="Nota 19 5 3" xfId="16800"/>
    <cellStyle name="Nota 19 5 4" xfId="28890"/>
    <cellStyle name="Nota 19 5 5" xfId="43029"/>
    <cellStyle name="Nota 19 6" xfId="6707"/>
    <cellStyle name="Nota 19 6 2" xfId="12766"/>
    <cellStyle name="Nota 19 6 2 2" xfId="24886"/>
    <cellStyle name="Nota 19 6 2 3" xfId="36975"/>
    <cellStyle name="Nota 19 6 2 4" xfId="53333"/>
    <cellStyle name="Nota 19 6 3" xfId="18826"/>
    <cellStyle name="Nota 19 6 4" xfId="30916"/>
    <cellStyle name="Nota 19 6 5" xfId="45056"/>
    <cellStyle name="Nota 19 7" xfId="8710"/>
    <cellStyle name="Nota 19 7 2" xfId="20830"/>
    <cellStyle name="Nota 19 7 2 2" xfId="49259"/>
    <cellStyle name="Nota 19 7 3" xfId="32919"/>
    <cellStyle name="Nota 19 7 4" xfId="40982"/>
    <cellStyle name="Nota 19 8" xfId="14770"/>
    <cellStyle name="Nota 19 8 2" xfId="47212"/>
    <cellStyle name="Nota 19 9" xfId="26886"/>
    <cellStyle name="Nota 2" xfId="481"/>
    <cellStyle name="Nota 2 10" xfId="14720"/>
    <cellStyle name="Nota 2 10 2" xfId="47162"/>
    <cellStyle name="Nota 2 11" xfId="26837"/>
    <cellStyle name="Nota 2 12" xfId="38927"/>
    <cellStyle name="Nota 2 13" xfId="2581"/>
    <cellStyle name="Nota 2 2" xfId="11"/>
    <cellStyle name="Nota 2 2 10" xfId="26431"/>
    <cellStyle name="Nota 2 2 11" xfId="38521"/>
    <cellStyle name="Nota 2 2 12" xfId="2169"/>
    <cellStyle name="Nota 2 2 2" xfId="173"/>
    <cellStyle name="Nota 2 2 2 10" xfId="38667"/>
    <cellStyle name="Nota 2 2 2 11" xfId="2317"/>
    <cellStyle name="Nota 2 2 2 2" xfId="1269"/>
    <cellStyle name="Nota 2 2 2 2 2" xfId="5367"/>
    <cellStyle name="Nota 2 2 2 2 2 2" xfId="11426"/>
    <cellStyle name="Nota 2 2 2 2 2 2 2" xfId="23546"/>
    <cellStyle name="Nota 2 2 2 2 2 2 3" xfId="35635"/>
    <cellStyle name="Nota 2 2 2 2 2 2 4" xfId="51993"/>
    <cellStyle name="Nota 2 2 2 2 2 3" xfId="17486"/>
    <cellStyle name="Nota 2 2 2 2 2 4" xfId="29576"/>
    <cellStyle name="Nota 2 2 2 2 2 5" xfId="43716"/>
    <cellStyle name="Nota 2 2 2 2 3" xfId="7392"/>
    <cellStyle name="Nota 2 2 2 2 3 2" xfId="13451"/>
    <cellStyle name="Nota 2 2 2 2 3 2 2" xfId="25571"/>
    <cellStyle name="Nota 2 2 2 2 3 2 3" xfId="37660"/>
    <cellStyle name="Nota 2 2 2 2 3 2 4" xfId="54018"/>
    <cellStyle name="Nota 2 2 2 2 3 3" xfId="19511"/>
    <cellStyle name="Nota 2 2 2 2 3 4" xfId="31601"/>
    <cellStyle name="Nota 2 2 2 2 3 5" xfId="45741"/>
    <cellStyle name="Nota 2 2 2 2 4" xfId="9396"/>
    <cellStyle name="Nota 2 2 2 2 4 2" xfId="21516"/>
    <cellStyle name="Nota 2 2 2 2 4 2 2" xfId="49958"/>
    <cellStyle name="Nota 2 2 2 2 4 3" xfId="33605"/>
    <cellStyle name="Nota 2 2 2 2 4 4" xfId="41681"/>
    <cellStyle name="Nota 2 2 2 2 5" xfId="15456"/>
    <cellStyle name="Nota 2 2 2 2 5 2" xfId="47909"/>
    <cellStyle name="Nota 2 2 2 2 6" xfId="27571"/>
    <cellStyle name="Nota 2 2 2 2 7" xfId="39661"/>
    <cellStyle name="Nota 2 2 2 2 8" xfId="3331"/>
    <cellStyle name="Nota 2 2 2 3" xfId="760"/>
    <cellStyle name="Nota 2 2 2 3 2" xfId="4871"/>
    <cellStyle name="Nota 2 2 2 3 2 2" xfId="10930"/>
    <cellStyle name="Nota 2 2 2 3 2 2 2" xfId="23050"/>
    <cellStyle name="Nota 2 2 2 3 2 2 3" xfId="35139"/>
    <cellStyle name="Nota 2 2 2 3 2 2 4" xfId="51497"/>
    <cellStyle name="Nota 2 2 2 3 2 3" xfId="16990"/>
    <cellStyle name="Nota 2 2 2 3 2 4" xfId="29080"/>
    <cellStyle name="Nota 2 2 2 3 2 5" xfId="43220"/>
    <cellStyle name="Nota 2 2 2 3 3" xfId="6896"/>
    <cellStyle name="Nota 2 2 2 3 3 2" xfId="12955"/>
    <cellStyle name="Nota 2 2 2 3 3 2 2" xfId="25075"/>
    <cellStyle name="Nota 2 2 2 3 3 2 3" xfId="37164"/>
    <cellStyle name="Nota 2 2 2 3 3 2 4" xfId="53522"/>
    <cellStyle name="Nota 2 2 2 3 3 3" xfId="19015"/>
    <cellStyle name="Nota 2 2 2 3 3 4" xfId="31105"/>
    <cellStyle name="Nota 2 2 2 3 3 5" xfId="45245"/>
    <cellStyle name="Nota 2 2 2 3 4" xfId="8900"/>
    <cellStyle name="Nota 2 2 2 3 4 2" xfId="21020"/>
    <cellStyle name="Nota 2 2 2 3 4 2 2" xfId="49453"/>
    <cellStyle name="Nota 2 2 2 3 4 3" xfId="33109"/>
    <cellStyle name="Nota 2 2 2 3 4 4" xfId="41176"/>
    <cellStyle name="Nota 2 2 2 3 5" xfId="14960"/>
    <cellStyle name="Nota 2 2 2 3 5 2" xfId="47405"/>
    <cellStyle name="Nota 2 2 2 3 6" xfId="27075"/>
    <cellStyle name="Nota 2 2 2 3 7" xfId="39165"/>
    <cellStyle name="Nota 2 2 2 3 8" xfId="2825"/>
    <cellStyle name="Nota 2 2 2 4" xfId="1812"/>
    <cellStyle name="Nota 2 2 2 4 2" xfId="5904"/>
    <cellStyle name="Nota 2 2 2 4 2 2" xfId="11963"/>
    <cellStyle name="Nota 2 2 2 4 2 2 2" xfId="24083"/>
    <cellStyle name="Nota 2 2 2 4 2 2 3" xfId="36172"/>
    <cellStyle name="Nota 2 2 2 4 2 2 4" xfId="52530"/>
    <cellStyle name="Nota 2 2 2 4 2 3" xfId="18023"/>
    <cellStyle name="Nota 2 2 2 4 2 4" xfId="30113"/>
    <cellStyle name="Nota 2 2 2 4 2 5" xfId="44253"/>
    <cellStyle name="Nota 2 2 2 4 3" xfId="7904"/>
    <cellStyle name="Nota 2 2 2 4 3 2" xfId="13963"/>
    <cellStyle name="Nota 2 2 2 4 3 2 2" xfId="26083"/>
    <cellStyle name="Nota 2 2 2 4 3 2 3" xfId="38172"/>
    <cellStyle name="Nota 2 2 2 4 3 2 4" xfId="54530"/>
    <cellStyle name="Nota 2 2 2 4 3 3" xfId="20023"/>
    <cellStyle name="Nota 2 2 2 4 3 4" xfId="32113"/>
    <cellStyle name="Nota 2 2 2 4 3 5" xfId="46253"/>
    <cellStyle name="Nota 2 2 2 4 4" xfId="9933"/>
    <cellStyle name="Nota 2 2 2 4 4 2" xfId="22053"/>
    <cellStyle name="Nota 2 2 2 4 4 2 2" xfId="50496"/>
    <cellStyle name="Nota 2 2 2 4 4 3" xfId="34142"/>
    <cellStyle name="Nota 2 2 2 4 4 4" xfId="42219"/>
    <cellStyle name="Nota 2 2 2 4 5" xfId="15993"/>
    <cellStyle name="Nota 2 2 2 4 5 2" xfId="48447"/>
    <cellStyle name="Nota 2 2 2 4 6" xfId="28083"/>
    <cellStyle name="Nota 2 2 2 4 7" xfId="40173"/>
    <cellStyle name="Nota 2 2 2 4 8" xfId="3870"/>
    <cellStyle name="Nota 2 2 2 5" xfId="4367"/>
    <cellStyle name="Nota 2 2 2 5 2" xfId="10427"/>
    <cellStyle name="Nota 2 2 2 5 2 2" xfId="22547"/>
    <cellStyle name="Nota 2 2 2 5 2 3" xfId="34636"/>
    <cellStyle name="Nota 2 2 2 5 2 4" xfId="50993"/>
    <cellStyle name="Nota 2 2 2 5 3" xfId="16487"/>
    <cellStyle name="Nota 2 2 2 5 4" xfId="28577"/>
    <cellStyle name="Nota 2 2 2 5 5" xfId="42716"/>
    <cellStyle name="Nota 2 2 2 6" xfId="6398"/>
    <cellStyle name="Nota 2 2 2 6 2" xfId="12457"/>
    <cellStyle name="Nota 2 2 2 6 2 2" xfId="24577"/>
    <cellStyle name="Nota 2 2 2 6 2 3" xfId="36666"/>
    <cellStyle name="Nota 2 2 2 6 2 4" xfId="53024"/>
    <cellStyle name="Nota 2 2 2 6 3" xfId="18517"/>
    <cellStyle name="Nota 2 2 2 6 4" xfId="30607"/>
    <cellStyle name="Nota 2 2 2 6 5" xfId="44747"/>
    <cellStyle name="Nota 2 2 2 7" xfId="8397"/>
    <cellStyle name="Nota 2 2 2 7 2" xfId="20517"/>
    <cellStyle name="Nota 2 2 2 7 2 2" xfId="48944"/>
    <cellStyle name="Nota 2 2 2 7 3" xfId="32606"/>
    <cellStyle name="Nota 2 2 2 7 4" xfId="40667"/>
    <cellStyle name="Nota 2 2 2 8" xfId="14457"/>
    <cellStyle name="Nota 2 2 2 8 2" xfId="46898"/>
    <cellStyle name="Nota 2 2 2 9" xfId="26577"/>
    <cellStyle name="Nota 2 2 3" xfId="1120"/>
    <cellStyle name="Nota 2 2 3 2" xfId="5219"/>
    <cellStyle name="Nota 2 2 3 2 2" xfId="11278"/>
    <cellStyle name="Nota 2 2 3 2 2 2" xfId="23398"/>
    <cellStyle name="Nota 2 2 3 2 2 3" xfId="35487"/>
    <cellStyle name="Nota 2 2 3 2 2 4" xfId="51845"/>
    <cellStyle name="Nota 2 2 3 2 3" xfId="17338"/>
    <cellStyle name="Nota 2 2 3 2 4" xfId="29428"/>
    <cellStyle name="Nota 2 2 3 2 5" xfId="43568"/>
    <cellStyle name="Nota 2 2 3 3" xfId="7244"/>
    <cellStyle name="Nota 2 2 3 3 2" xfId="13303"/>
    <cellStyle name="Nota 2 2 3 3 2 2" xfId="25423"/>
    <cellStyle name="Nota 2 2 3 3 2 3" xfId="37512"/>
    <cellStyle name="Nota 2 2 3 3 2 4" xfId="53870"/>
    <cellStyle name="Nota 2 2 3 3 3" xfId="19363"/>
    <cellStyle name="Nota 2 2 3 3 4" xfId="31453"/>
    <cellStyle name="Nota 2 2 3 3 5" xfId="45593"/>
    <cellStyle name="Nota 2 2 3 4" xfId="9248"/>
    <cellStyle name="Nota 2 2 3 4 2" xfId="21368"/>
    <cellStyle name="Nota 2 2 3 4 2 2" xfId="49810"/>
    <cellStyle name="Nota 2 2 3 4 3" xfId="33457"/>
    <cellStyle name="Nota 2 2 3 4 4" xfId="41533"/>
    <cellStyle name="Nota 2 2 3 5" xfId="15308"/>
    <cellStyle name="Nota 2 2 3 5 2" xfId="47761"/>
    <cellStyle name="Nota 2 2 3 6" xfId="27423"/>
    <cellStyle name="Nota 2 2 3 7" xfId="39513"/>
    <cellStyle name="Nota 2 2 3 8" xfId="3182"/>
    <cellStyle name="Nota 2 2 4" xfId="612"/>
    <cellStyle name="Nota 2 2 4 2" xfId="4725"/>
    <cellStyle name="Nota 2 2 4 2 2" xfId="10784"/>
    <cellStyle name="Nota 2 2 4 2 2 2" xfId="22904"/>
    <cellStyle name="Nota 2 2 4 2 2 3" xfId="34993"/>
    <cellStyle name="Nota 2 2 4 2 2 4" xfId="51351"/>
    <cellStyle name="Nota 2 2 4 2 3" xfId="16844"/>
    <cellStyle name="Nota 2 2 4 2 4" xfId="28934"/>
    <cellStyle name="Nota 2 2 4 2 5" xfId="43074"/>
    <cellStyle name="Nota 2 2 4 3" xfId="6750"/>
    <cellStyle name="Nota 2 2 4 3 2" xfId="12809"/>
    <cellStyle name="Nota 2 2 4 3 2 2" xfId="24929"/>
    <cellStyle name="Nota 2 2 4 3 2 3" xfId="37018"/>
    <cellStyle name="Nota 2 2 4 3 2 4" xfId="53376"/>
    <cellStyle name="Nota 2 2 4 3 3" xfId="18869"/>
    <cellStyle name="Nota 2 2 4 3 4" xfId="30959"/>
    <cellStyle name="Nota 2 2 4 3 5" xfId="45099"/>
    <cellStyle name="Nota 2 2 4 4" xfId="8754"/>
    <cellStyle name="Nota 2 2 4 4 2" xfId="20874"/>
    <cellStyle name="Nota 2 2 4 4 2 2" xfId="49306"/>
    <cellStyle name="Nota 2 2 4 4 3" xfId="32963"/>
    <cellStyle name="Nota 2 2 4 4 4" xfId="41029"/>
    <cellStyle name="Nota 2 2 4 5" xfId="14814"/>
    <cellStyle name="Nota 2 2 4 5 2" xfId="47258"/>
    <cellStyle name="Nota 2 2 4 6" xfId="26929"/>
    <cellStyle name="Nota 2 2 4 7" xfId="39019"/>
    <cellStyle name="Nota 2 2 4 8" xfId="2677"/>
    <cellStyle name="Nota 2 2 5" xfId="1666"/>
    <cellStyle name="Nota 2 2 5 2" xfId="5758"/>
    <cellStyle name="Nota 2 2 5 2 2" xfId="11817"/>
    <cellStyle name="Nota 2 2 5 2 2 2" xfId="23937"/>
    <cellStyle name="Nota 2 2 5 2 2 3" xfId="36026"/>
    <cellStyle name="Nota 2 2 5 2 2 4" xfId="52384"/>
    <cellStyle name="Nota 2 2 5 2 3" xfId="17877"/>
    <cellStyle name="Nota 2 2 5 2 4" xfId="29967"/>
    <cellStyle name="Nota 2 2 5 2 5" xfId="44107"/>
    <cellStyle name="Nota 2 2 5 3" xfId="7758"/>
    <cellStyle name="Nota 2 2 5 3 2" xfId="13817"/>
    <cellStyle name="Nota 2 2 5 3 2 2" xfId="25937"/>
    <cellStyle name="Nota 2 2 5 3 2 3" xfId="38026"/>
    <cellStyle name="Nota 2 2 5 3 2 4" xfId="54384"/>
    <cellStyle name="Nota 2 2 5 3 3" xfId="19877"/>
    <cellStyle name="Nota 2 2 5 3 4" xfId="31967"/>
    <cellStyle name="Nota 2 2 5 3 5" xfId="46107"/>
    <cellStyle name="Nota 2 2 5 4" xfId="9787"/>
    <cellStyle name="Nota 2 2 5 4 2" xfId="21907"/>
    <cellStyle name="Nota 2 2 5 4 2 2" xfId="50350"/>
    <cellStyle name="Nota 2 2 5 4 3" xfId="33996"/>
    <cellStyle name="Nota 2 2 5 4 4" xfId="42073"/>
    <cellStyle name="Nota 2 2 5 5" xfId="15847"/>
    <cellStyle name="Nota 2 2 5 5 2" xfId="48301"/>
    <cellStyle name="Nota 2 2 5 6" xfId="27937"/>
    <cellStyle name="Nota 2 2 5 7" xfId="40027"/>
    <cellStyle name="Nota 2 2 5 8" xfId="3724"/>
    <cellStyle name="Nota 2 2 6" xfId="4221"/>
    <cellStyle name="Nota 2 2 6 2" xfId="10281"/>
    <cellStyle name="Nota 2 2 6 2 2" xfId="22401"/>
    <cellStyle name="Nota 2 2 6 2 3" xfId="34490"/>
    <cellStyle name="Nota 2 2 6 2 4" xfId="50847"/>
    <cellStyle name="Nota 2 2 6 3" xfId="16341"/>
    <cellStyle name="Nota 2 2 6 4" xfId="28431"/>
    <cellStyle name="Nota 2 2 6 5" xfId="42570"/>
    <cellStyle name="Nota 2 2 7" xfId="6252"/>
    <cellStyle name="Nota 2 2 7 2" xfId="12311"/>
    <cellStyle name="Nota 2 2 7 2 2" xfId="24431"/>
    <cellStyle name="Nota 2 2 7 2 3" xfId="36520"/>
    <cellStyle name="Nota 2 2 7 2 4" xfId="52878"/>
    <cellStyle name="Nota 2 2 7 3" xfId="18371"/>
    <cellStyle name="Nota 2 2 7 4" xfId="30461"/>
    <cellStyle name="Nota 2 2 7 5" xfId="44601"/>
    <cellStyle name="Nota 2 2 8" xfId="8251"/>
    <cellStyle name="Nota 2 2 8 2" xfId="20371"/>
    <cellStyle name="Nota 2 2 8 2 2" xfId="48797"/>
    <cellStyle name="Nota 2 2 8 3" xfId="32460"/>
    <cellStyle name="Nota 2 2 8 4" xfId="40520"/>
    <cellStyle name="Nota 2 2 9" xfId="14311"/>
    <cellStyle name="Nota 2 2 9 2" xfId="46752"/>
    <cellStyle name="Nota 2 3" xfId="544"/>
    <cellStyle name="Nota 2 3 10" xfId="38977"/>
    <cellStyle name="Nota 2 3 11" xfId="2633"/>
    <cellStyle name="Nota 2 3 2" xfId="1586"/>
    <cellStyle name="Nota 2 3 2 2" xfId="5681"/>
    <cellStyle name="Nota 2 3 2 2 2" xfId="11740"/>
    <cellStyle name="Nota 2 3 2 2 2 2" xfId="23860"/>
    <cellStyle name="Nota 2 3 2 2 2 3" xfId="35949"/>
    <cellStyle name="Nota 2 3 2 2 2 4" xfId="52307"/>
    <cellStyle name="Nota 2 3 2 2 3" xfId="17800"/>
    <cellStyle name="Nota 2 3 2 2 4" xfId="29890"/>
    <cellStyle name="Nota 2 3 2 2 5" xfId="44030"/>
    <cellStyle name="Nota 2 3 2 3" xfId="7702"/>
    <cellStyle name="Nota 2 3 2 3 2" xfId="13761"/>
    <cellStyle name="Nota 2 3 2 3 2 2" xfId="25881"/>
    <cellStyle name="Nota 2 3 2 3 2 3" xfId="37970"/>
    <cellStyle name="Nota 2 3 2 3 2 4" xfId="54328"/>
    <cellStyle name="Nota 2 3 2 3 3" xfId="19821"/>
    <cellStyle name="Nota 2 3 2 3 4" xfId="31911"/>
    <cellStyle name="Nota 2 3 2 3 5" xfId="46051"/>
    <cellStyle name="Nota 2 3 2 4" xfId="9710"/>
    <cellStyle name="Nota 2 3 2 4 2" xfId="21830"/>
    <cellStyle name="Nota 2 3 2 4 2 2" xfId="50273"/>
    <cellStyle name="Nota 2 3 2 4 3" xfId="33919"/>
    <cellStyle name="Nota 2 3 2 4 4" xfId="41996"/>
    <cellStyle name="Nota 2 3 2 5" xfId="15770"/>
    <cellStyle name="Nota 2 3 2 5 2" xfId="48224"/>
    <cellStyle name="Nota 2 3 2 6" xfId="27881"/>
    <cellStyle name="Nota 2 3 2 7" xfId="39971"/>
    <cellStyle name="Nota 2 3 2 8" xfId="3647"/>
    <cellStyle name="Nota 2 3 3" xfId="1073"/>
    <cellStyle name="Nota 2 3 3 2" xfId="5181"/>
    <cellStyle name="Nota 2 3 3 2 2" xfId="11240"/>
    <cellStyle name="Nota 2 3 3 2 2 2" xfId="23360"/>
    <cellStyle name="Nota 2 3 3 2 2 3" xfId="35449"/>
    <cellStyle name="Nota 2 3 3 2 2 4" xfId="51807"/>
    <cellStyle name="Nota 2 3 3 2 3" xfId="17300"/>
    <cellStyle name="Nota 2 3 3 2 4" xfId="29390"/>
    <cellStyle name="Nota 2 3 3 2 5" xfId="43530"/>
    <cellStyle name="Nota 2 3 3 3" xfId="7206"/>
    <cellStyle name="Nota 2 3 3 3 2" xfId="13265"/>
    <cellStyle name="Nota 2 3 3 3 2 2" xfId="25385"/>
    <cellStyle name="Nota 2 3 3 3 2 3" xfId="37474"/>
    <cellStyle name="Nota 2 3 3 3 2 4" xfId="53832"/>
    <cellStyle name="Nota 2 3 3 3 3" xfId="19325"/>
    <cellStyle name="Nota 2 3 3 3 4" xfId="31415"/>
    <cellStyle name="Nota 2 3 3 3 5" xfId="45555"/>
    <cellStyle name="Nota 2 3 3 4" xfId="9210"/>
    <cellStyle name="Nota 2 3 3 4 2" xfId="21330"/>
    <cellStyle name="Nota 2 3 3 4 2 2" xfId="49765"/>
    <cellStyle name="Nota 2 3 3 4 3" xfId="33419"/>
    <cellStyle name="Nota 2 3 3 4 4" xfId="41488"/>
    <cellStyle name="Nota 2 3 3 5" xfId="15270"/>
    <cellStyle name="Nota 2 3 3 5 2" xfId="47716"/>
    <cellStyle name="Nota 2 3 3 6" xfId="27385"/>
    <cellStyle name="Nota 2 3 3 7" xfId="39475"/>
    <cellStyle name="Nota 2 3 3 8" xfId="3137"/>
    <cellStyle name="Nota 2 3 4" xfId="2123"/>
    <cellStyle name="Nota 2 3 4 2" xfId="6214"/>
    <cellStyle name="Nota 2 3 4 2 2" xfId="12273"/>
    <cellStyle name="Nota 2 3 4 2 2 2" xfId="24393"/>
    <cellStyle name="Nota 2 3 4 2 2 3" xfId="36482"/>
    <cellStyle name="Nota 2 3 4 2 2 4" xfId="52840"/>
    <cellStyle name="Nota 2 3 4 2 3" xfId="18333"/>
    <cellStyle name="Nota 2 3 4 2 4" xfId="30423"/>
    <cellStyle name="Nota 2 3 4 2 5" xfId="44563"/>
    <cellStyle name="Nota 2 3 4 3" xfId="8214"/>
    <cellStyle name="Nota 2 3 4 3 2" xfId="14273"/>
    <cellStyle name="Nota 2 3 4 3 2 2" xfId="26393"/>
    <cellStyle name="Nota 2 3 4 3 2 3" xfId="38482"/>
    <cellStyle name="Nota 2 3 4 3 2 4" xfId="54840"/>
    <cellStyle name="Nota 2 3 4 3 3" xfId="20333"/>
    <cellStyle name="Nota 2 3 4 3 4" xfId="32423"/>
    <cellStyle name="Nota 2 3 4 3 5" xfId="46563"/>
    <cellStyle name="Nota 2 3 4 4" xfId="10243"/>
    <cellStyle name="Nota 2 3 4 4 2" xfId="22363"/>
    <cellStyle name="Nota 2 3 4 4 2 2" xfId="50807"/>
    <cellStyle name="Nota 2 3 4 4 3" xfId="34452"/>
    <cellStyle name="Nota 2 3 4 4 4" xfId="42530"/>
    <cellStyle name="Nota 2 3 4 5" xfId="16303"/>
    <cellStyle name="Nota 2 3 4 5 2" xfId="48758"/>
    <cellStyle name="Nota 2 3 4 6" xfId="28393"/>
    <cellStyle name="Nota 2 3 4 7" xfId="40483"/>
    <cellStyle name="Nota 2 3 4 8" xfId="4181"/>
    <cellStyle name="Nota 2 3 5" xfId="4681"/>
    <cellStyle name="Nota 2 3 5 2" xfId="10741"/>
    <cellStyle name="Nota 2 3 5 2 2" xfId="22861"/>
    <cellStyle name="Nota 2 3 5 2 3" xfId="34950"/>
    <cellStyle name="Nota 2 3 5 2 4" xfId="51307"/>
    <cellStyle name="Nota 2 3 5 3" xfId="16801"/>
    <cellStyle name="Nota 2 3 5 4" xfId="28891"/>
    <cellStyle name="Nota 2 3 5 5" xfId="43030"/>
    <cellStyle name="Nota 2 3 6" xfId="6708"/>
    <cellStyle name="Nota 2 3 6 2" xfId="12767"/>
    <cellStyle name="Nota 2 3 6 2 2" xfId="24887"/>
    <cellStyle name="Nota 2 3 6 2 3" xfId="36976"/>
    <cellStyle name="Nota 2 3 6 2 4" xfId="53334"/>
    <cellStyle name="Nota 2 3 6 3" xfId="18827"/>
    <cellStyle name="Nota 2 3 6 4" xfId="30917"/>
    <cellStyle name="Nota 2 3 6 5" xfId="45057"/>
    <cellStyle name="Nota 2 3 7" xfId="8711"/>
    <cellStyle name="Nota 2 3 7 2" xfId="20831"/>
    <cellStyle name="Nota 2 3 7 2 2" xfId="49260"/>
    <cellStyle name="Nota 2 3 7 3" xfId="32920"/>
    <cellStyle name="Nota 2 3 7 4" xfId="40983"/>
    <cellStyle name="Nota 2 3 8" xfId="14771"/>
    <cellStyle name="Nota 2 3 8 2" xfId="47213"/>
    <cellStyle name="Nota 2 3 9" xfId="26887"/>
    <cellStyle name="Nota 2 4" xfId="1533"/>
    <cellStyle name="Nota 2 4 2" xfId="5630"/>
    <cellStyle name="Nota 2 4 2 2" xfId="11689"/>
    <cellStyle name="Nota 2 4 2 2 2" xfId="23809"/>
    <cellStyle name="Nota 2 4 2 2 3" xfId="35898"/>
    <cellStyle name="Nota 2 4 2 2 4" xfId="52256"/>
    <cellStyle name="Nota 2 4 2 3" xfId="17749"/>
    <cellStyle name="Nota 2 4 2 4" xfId="29839"/>
    <cellStyle name="Nota 2 4 2 5" xfId="43979"/>
    <cellStyle name="Nota 2 4 3" xfId="7652"/>
    <cellStyle name="Nota 2 4 3 2" xfId="13711"/>
    <cellStyle name="Nota 2 4 3 2 2" xfId="25831"/>
    <cellStyle name="Nota 2 4 3 2 3" xfId="37920"/>
    <cellStyle name="Nota 2 4 3 2 4" xfId="54278"/>
    <cellStyle name="Nota 2 4 3 3" xfId="19771"/>
    <cellStyle name="Nota 2 4 3 4" xfId="31861"/>
    <cellStyle name="Nota 2 4 3 5" xfId="46001"/>
    <cellStyle name="Nota 2 4 4" xfId="9659"/>
    <cellStyle name="Nota 2 4 4 2" xfId="21779"/>
    <cellStyle name="Nota 2 4 4 2 2" xfId="50222"/>
    <cellStyle name="Nota 2 4 4 3" xfId="33868"/>
    <cellStyle name="Nota 2 4 4 4" xfId="41945"/>
    <cellStyle name="Nota 2 4 5" xfId="15719"/>
    <cellStyle name="Nota 2 4 5 2" xfId="48173"/>
    <cellStyle name="Nota 2 4 6" xfId="27831"/>
    <cellStyle name="Nota 2 4 7" xfId="39921"/>
    <cellStyle name="Nota 2 4 8" xfId="3595"/>
    <cellStyle name="Nota 2 5" xfId="1021"/>
    <cellStyle name="Nota 2 5 2" xfId="5131"/>
    <cellStyle name="Nota 2 5 2 2" xfId="11190"/>
    <cellStyle name="Nota 2 5 2 2 2" xfId="23310"/>
    <cellStyle name="Nota 2 5 2 2 3" xfId="35399"/>
    <cellStyle name="Nota 2 5 2 2 4" xfId="51757"/>
    <cellStyle name="Nota 2 5 2 3" xfId="17250"/>
    <cellStyle name="Nota 2 5 2 4" xfId="29340"/>
    <cellStyle name="Nota 2 5 2 5" xfId="43480"/>
    <cellStyle name="Nota 2 5 3" xfId="7156"/>
    <cellStyle name="Nota 2 5 3 2" xfId="13215"/>
    <cellStyle name="Nota 2 5 3 2 2" xfId="25335"/>
    <cellStyle name="Nota 2 5 3 2 3" xfId="37424"/>
    <cellStyle name="Nota 2 5 3 2 4" xfId="53782"/>
    <cellStyle name="Nota 2 5 3 3" xfId="19275"/>
    <cellStyle name="Nota 2 5 3 4" xfId="31365"/>
    <cellStyle name="Nota 2 5 3 5" xfId="45505"/>
    <cellStyle name="Nota 2 5 4" xfId="9160"/>
    <cellStyle name="Nota 2 5 4 2" xfId="21280"/>
    <cellStyle name="Nota 2 5 4 2 2" xfId="49714"/>
    <cellStyle name="Nota 2 5 4 3" xfId="33369"/>
    <cellStyle name="Nota 2 5 4 4" xfId="41437"/>
    <cellStyle name="Nota 2 5 5" xfId="15220"/>
    <cellStyle name="Nota 2 5 5 2" xfId="47666"/>
    <cellStyle name="Nota 2 5 6" xfId="27335"/>
    <cellStyle name="Nota 2 5 7" xfId="39425"/>
    <cellStyle name="Nota 2 5 8" xfId="3086"/>
    <cellStyle name="Nota 2 6" xfId="2073"/>
    <cellStyle name="Nota 2 6 2" xfId="6164"/>
    <cellStyle name="Nota 2 6 2 2" xfId="12223"/>
    <cellStyle name="Nota 2 6 2 2 2" xfId="24343"/>
    <cellStyle name="Nota 2 6 2 2 3" xfId="36432"/>
    <cellStyle name="Nota 2 6 2 2 4" xfId="52790"/>
    <cellStyle name="Nota 2 6 2 3" xfId="18283"/>
    <cellStyle name="Nota 2 6 2 4" xfId="30373"/>
    <cellStyle name="Nota 2 6 2 5" xfId="44513"/>
    <cellStyle name="Nota 2 6 3" xfId="8164"/>
    <cellStyle name="Nota 2 6 3 2" xfId="14223"/>
    <cellStyle name="Nota 2 6 3 2 2" xfId="26343"/>
    <cellStyle name="Nota 2 6 3 2 3" xfId="38432"/>
    <cellStyle name="Nota 2 6 3 2 4" xfId="54790"/>
    <cellStyle name="Nota 2 6 3 3" xfId="20283"/>
    <cellStyle name="Nota 2 6 3 4" xfId="32373"/>
    <cellStyle name="Nota 2 6 3 5" xfId="46513"/>
    <cellStyle name="Nota 2 6 4" xfId="10193"/>
    <cellStyle name="Nota 2 6 4 2" xfId="22313"/>
    <cellStyle name="Nota 2 6 4 2 2" xfId="50757"/>
    <cellStyle name="Nota 2 6 4 3" xfId="34402"/>
    <cellStyle name="Nota 2 6 4 4" xfId="42480"/>
    <cellStyle name="Nota 2 6 5" xfId="16253"/>
    <cellStyle name="Nota 2 6 5 2" xfId="48708"/>
    <cellStyle name="Nota 2 6 6" xfId="28343"/>
    <cellStyle name="Nota 2 6 7" xfId="40433"/>
    <cellStyle name="Nota 2 6 8" xfId="4131"/>
    <cellStyle name="Nota 2 7" xfId="4630"/>
    <cellStyle name="Nota 2 7 2" xfId="10690"/>
    <cellStyle name="Nota 2 7 2 2" xfId="22810"/>
    <cellStyle name="Nota 2 7 2 3" xfId="34899"/>
    <cellStyle name="Nota 2 7 2 4" xfId="51256"/>
    <cellStyle name="Nota 2 7 3" xfId="16750"/>
    <cellStyle name="Nota 2 7 4" xfId="28840"/>
    <cellStyle name="Nota 2 7 5" xfId="42979"/>
    <cellStyle name="Nota 2 8" xfId="6658"/>
    <cellStyle name="Nota 2 8 2" xfId="12717"/>
    <cellStyle name="Nota 2 8 2 2" xfId="24837"/>
    <cellStyle name="Nota 2 8 2 3" xfId="36926"/>
    <cellStyle name="Nota 2 8 2 4" xfId="53284"/>
    <cellStyle name="Nota 2 8 3" xfId="18777"/>
    <cellStyle name="Nota 2 8 4" xfId="30867"/>
    <cellStyle name="Nota 2 8 5" xfId="45007"/>
    <cellStyle name="Nota 2 9" xfId="8660"/>
    <cellStyle name="Nota 2 9 2" xfId="20780"/>
    <cellStyle name="Nota 2 9 2 2" xfId="49209"/>
    <cellStyle name="Nota 2 9 3" xfId="32869"/>
    <cellStyle name="Nota 2 9 4" xfId="40932"/>
    <cellStyle name="Nota 20" xfId="536"/>
    <cellStyle name="Nota 20 10" xfId="38970"/>
    <cellStyle name="Nota 20 11" xfId="2625"/>
    <cellStyle name="Nota 20 2" xfId="1578"/>
    <cellStyle name="Nota 20 2 2" xfId="5673"/>
    <cellStyle name="Nota 20 2 2 2" xfId="11732"/>
    <cellStyle name="Nota 20 2 2 2 2" xfId="23852"/>
    <cellStyle name="Nota 20 2 2 2 3" xfId="35941"/>
    <cellStyle name="Nota 20 2 2 2 4" xfId="52299"/>
    <cellStyle name="Nota 20 2 2 3" xfId="17792"/>
    <cellStyle name="Nota 20 2 2 4" xfId="29882"/>
    <cellStyle name="Nota 20 2 2 5" xfId="44022"/>
    <cellStyle name="Nota 20 2 3" xfId="7695"/>
    <cellStyle name="Nota 20 2 3 2" xfId="13754"/>
    <cellStyle name="Nota 20 2 3 2 2" xfId="25874"/>
    <cellStyle name="Nota 20 2 3 2 3" xfId="37963"/>
    <cellStyle name="Nota 20 2 3 2 4" xfId="54321"/>
    <cellStyle name="Nota 20 2 3 3" xfId="19814"/>
    <cellStyle name="Nota 20 2 3 4" xfId="31904"/>
    <cellStyle name="Nota 20 2 3 5" xfId="46044"/>
    <cellStyle name="Nota 20 2 4" xfId="9702"/>
    <cellStyle name="Nota 20 2 4 2" xfId="21822"/>
    <cellStyle name="Nota 20 2 4 2 2" xfId="50265"/>
    <cellStyle name="Nota 20 2 4 3" xfId="33911"/>
    <cellStyle name="Nota 20 2 4 4" xfId="41988"/>
    <cellStyle name="Nota 20 2 5" xfId="15762"/>
    <cellStyle name="Nota 20 2 5 2" xfId="48216"/>
    <cellStyle name="Nota 20 2 6" xfId="27874"/>
    <cellStyle name="Nota 20 2 7" xfId="39964"/>
    <cellStyle name="Nota 20 2 8" xfId="3639"/>
    <cellStyle name="Nota 20 3" xfId="1066"/>
    <cellStyle name="Nota 20 3 2" xfId="5174"/>
    <cellStyle name="Nota 20 3 2 2" xfId="11233"/>
    <cellStyle name="Nota 20 3 2 2 2" xfId="23353"/>
    <cellStyle name="Nota 20 3 2 2 3" xfId="35442"/>
    <cellStyle name="Nota 20 3 2 2 4" xfId="51800"/>
    <cellStyle name="Nota 20 3 2 3" xfId="17293"/>
    <cellStyle name="Nota 20 3 2 4" xfId="29383"/>
    <cellStyle name="Nota 20 3 2 5" xfId="43523"/>
    <cellStyle name="Nota 20 3 3" xfId="7199"/>
    <cellStyle name="Nota 20 3 3 2" xfId="13258"/>
    <cellStyle name="Nota 20 3 3 2 2" xfId="25378"/>
    <cellStyle name="Nota 20 3 3 2 3" xfId="37467"/>
    <cellStyle name="Nota 20 3 3 2 4" xfId="53825"/>
    <cellStyle name="Nota 20 3 3 3" xfId="19318"/>
    <cellStyle name="Nota 20 3 3 4" xfId="31408"/>
    <cellStyle name="Nota 20 3 3 5" xfId="45548"/>
    <cellStyle name="Nota 20 3 4" xfId="9203"/>
    <cellStyle name="Nota 20 3 4 2" xfId="21323"/>
    <cellStyle name="Nota 20 3 4 2 2" xfId="49758"/>
    <cellStyle name="Nota 20 3 4 3" xfId="33412"/>
    <cellStyle name="Nota 20 3 4 4" xfId="41481"/>
    <cellStyle name="Nota 20 3 5" xfId="15263"/>
    <cellStyle name="Nota 20 3 5 2" xfId="47709"/>
    <cellStyle name="Nota 20 3 6" xfId="27378"/>
    <cellStyle name="Nota 20 3 7" xfId="39468"/>
    <cellStyle name="Nota 20 3 8" xfId="3130"/>
    <cellStyle name="Nota 20 4" xfId="2116"/>
    <cellStyle name="Nota 20 4 2" xfId="6207"/>
    <cellStyle name="Nota 20 4 2 2" xfId="12266"/>
    <cellStyle name="Nota 20 4 2 2 2" xfId="24386"/>
    <cellStyle name="Nota 20 4 2 2 3" xfId="36475"/>
    <cellStyle name="Nota 20 4 2 2 4" xfId="52833"/>
    <cellStyle name="Nota 20 4 2 3" xfId="18326"/>
    <cellStyle name="Nota 20 4 2 4" xfId="30416"/>
    <cellStyle name="Nota 20 4 2 5" xfId="44556"/>
    <cellStyle name="Nota 20 4 3" xfId="8207"/>
    <cellStyle name="Nota 20 4 3 2" xfId="14266"/>
    <cellStyle name="Nota 20 4 3 2 2" xfId="26386"/>
    <cellStyle name="Nota 20 4 3 2 3" xfId="38475"/>
    <cellStyle name="Nota 20 4 3 2 4" xfId="54833"/>
    <cellStyle name="Nota 20 4 3 3" xfId="20326"/>
    <cellStyle name="Nota 20 4 3 4" xfId="32416"/>
    <cellStyle name="Nota 20 4 3 5" xfId="46556"/>
    <cellStyle name="Nota 20 4 4" xfId="10236"/>
    <cellStyle name="Nota 20 4 4 2" xfId="22356"/>
    <cellStyle name="Nota 20 4 4 2 2" xfId="50800"/>
    <cellStyle name="Nota 20 4 4 3" xfId="34445"/>
    <cellStyle name="Nota 20 4 4 4" xfId="42523"/>
    <cellStyle name="Nota 20 4 5" xfId="16296"/>
    <cellStyle name="Nota 20 4 5 2" xfId="48751"/>
    <cellStyle name="Nota 20 4 6" xfId="28386"/>
    <cellStyle name="Nota 20 4 7" xfId="40476"/>
    <cellStyle name="Nota 20 4 8" xfId="4174"/>
    <cellStyle name="Nota 20 5" xfId="4673"/>
    <cellStyle name="Nota 20 5 2" xfId="10733"/>
    <cellStyle name="Nota 20 5 2 2" xfId="22853"/>
    <cellStyle name="Nota 20 5 2 3" xfId="34942"/>
    <cellStyle name="Nota 20 5 2 4" xfId="51299"/>
    <cellStyle name="Nota 20 5 3" xfId="16793"/>
    <cellStyle name="Nota 20 5 4" xfId="28883"/>
    <cellStyle name="Nota 20 5 5" xfId="43022"/>
    <cellStyle name="Nota 20 6" xfId="6701"/>
    <cellStyle name="Nota 20 6 2" xfId="12760"/>
    <cellStyle name="Nota 20 6 2 2" xfId="24880"/>
    <cellStyle name="Nota 20 6 2 3" xfId="36969"/>
    <cellStyle name="Nota 20 6 2 4" xfId="53327"/>
    <cellStyle name="Nota 20 6 3" xfId="18820"/>
    <cellStyle name="Nota 20 6 4" xfId="30910"/>
    <cellStyle name="Nota 20 6 5" xfId="45050"/>
    <cellStyle name="Nota 20 7" xfId="8703"/>
    <cellStyle name="Nota 20 7 2" xfId="20823"/>
    <cellStyle name="Nota 20 7 2 2" xfId="49252"/>
    <cellStyle name="Nota 20 7 3" xfId="32912"/>
    <cellStyle name="Nota 20 7 4" xfId="40975"/>
    <cellStyle name="Nota 20 8" xfId="14763"/>
    <cellStyle name="Nota 20 8 2" xfId="47205"/>
    <cellStyle name="Nota 20 9" xfId="26880"/>
    <cellStyle name="Nota 21" xfId="538"/>
    <cellStyle name="Nota 21 10" xfId="38972"/>
    <cellStyle name="Nota 21 11" xfId="2627"/>
    <cellStyle name="Nota 21 2" xfId="1580"/>
    <cellStyle name="Nota 21 2 2" xfId="5675"/>
    <cellStyle name="Nota 21 2 2 2" xfId="11734"/>
    <cellStyle name="Nota 21 2 2 2 2" xfId="23854"/>
    <cellStyle name="Nota 21 2 2 2 3" xfId="35943"/>
    <cellStyle name="Nota 21 2 2 2 4" xfId="52301"/>
    <cellStyle name="Nota 21 2 2 3" xfId="17794"/>
    <cellStyle name="Nota 21 2 2 4" xfId="29884"/>
    <cellStyle name="Nota 21 2 2 5" xfId="44024"/>
    <cellStyle name="Nota 21 2 3" xfId="7697"/>
    <cellStyle name="Nota 21 2 3 2" xfId="13756"/>
    <cellStyle name="Nota 21 2 3 2 2" xfId="25876"/>
    <cellStyle name="Nota 21 2 3 2 3" xfId="37965"/>
    <cellStyle name="Nota 21 2 3 2 4" xfId="54323"/>
    <cellStyle name="Nota 21 2 3 3" xfId="19816"/>
    <cellStyle name="Nota 21 2 3 4" xfId="31906"/>
    <cellStyle name="Nota 21 2 3 5" xfId="46046"/>
    <cellStyle name="Nota 21 2 4" xfId="9704"/>
    <cellStyle name="Nota 21 2 4 2" xfId="21824"/>
    <cellStyle name="Nota 21 2 4 2 2" xfId="50267"/>
    <cellStyle name="Nota 21 2 4 3" xfId="33913"/>
    <cellStyle name="Nota 21 2 4 4" xfId="41990"/>
    <cellStyle name="Nota 21 2 5" xfId="15764"/>
    <cellStyle name="Nota 21 2 5 2" xfId="48218"/>
    <cellStyle name="Nota 21 2 6" xfId="27876"/>
    <cellStyle name="Nota 21 2 7" xfId="39966"/>
    <cellStyle name="Nota 21 2 8" xfId="3641"/>
    <cellStyle name="Nota 21 3" xfId="1068"/>
    <cellStyle name="Nota 21 3 2" xfId="5176"/>
    <cellStyle name="Nota 21 3 2 2" xfId="11235"/>
    <cellStyle name="Nota 21 3 2 2 2" xfId="23355"/>
    <cellStyle name="Nota 21 3 2 2 3" xfId="35444"/>
    <cellStyle name="Nota 21 3 2 2 4" xfId="51802"/>
    <cellStyle name="Nota 21 3 2 3" xfId="17295"/>
    <cellStyle name="Nota 21 3 2 4" xfId="29385"/>
    <cellStyle name="Nota 21 3 2 5" xfId="43525"/>
    <cellStyle name="Nota 21 3 3" xfId="7201"/>
    <cellStyle name="Nota 21 3 3 2" xfId="13260"/>
    <cellStyle name="Nota 21 3 3 2 2" xfId="25380"/>
    <cellStyle name="Nota 21 3 3 2 3" xfId="37469"/>
    <cellStyle name="Nota 21 3 3 2 4" xfId="53827"/>
    <cellStyle name="Nota 21 3 3 3" xfId="19320"/>
    <cellStyle name="Nota 21 3 3 4" xfId="31410"/>
    <cellStyle name="Nota 21 3 3 5" xfId="45550"/>
    <cellStyle name="Nota 21 3 4" xfId="9205"/>
    <cellStyle name="Nota 21 3 4 2" xfId="21325"/>
    <cellStyle name="Nota 21 3 4 2 2" xfId="49760"/>
    <cellStyle name="Nota 21 3 4 3" xfId="33414"/>
    <cellStyle name="Nota 21 3 4 4" xfId="41483"/>
    <cellStyle name="Nota 21 3 5" xfId="15265"/>
    <cellStyle name="Nota 21 3 5 2" xfId="47711"/>
    <cellStyle name="Nota 21 3 6" xfId="27380"/>
    <cellStyle name="Nota 21 3 7" xfId="39470"/>
    <cellStyle name="Nota 21 3 8" xfId="3132"/>
    <cellStyle name="Nota 21 4" xfId="2118"/>
    <cellStyle name="Nota 21 4 2" xfId="6209"/>
    <cellStyle name="Nota 21 4 2 2" xfId="12268"/>
    <cellStyle name="Nota 21 4 2 2 2" xfId="24388"/>
    <cellStyle name="Nota 21 4 2 2 3" xfId="36477"/>
    <cellStyle name="Nota 21 4 2 2 4" xfId="52835"/>
    <cellStyle name="Nota 21 4 2 3" xfId="18328"/>
    <cellStyle name="Nota 21 4 2 4" xfId="30418"/>
    <cellStyle name="Nota 21 4 2 5" xfId="44558"/>
    <cellStyle name="Nota 21 4 3" xfId="8209"/>
    <cellStyle name="Nota 21 4 3 2" xfId="14268"/>
    <cellStyle name="Nota 21 4 3 2 2" xfId="26388"/>
    <cellStyle name="Nota 21 4 3 2 3" xfId="38477"/>
    <cellStyle name="Nota 21 4 3 2 4" xfId="54835"/>
    <cellStyle name="Nota 21 4 3 3" xfId="20328"/>
    <cellStyle name="Nota 21 4 3 4" xfId="32418"/>
    <cellStyle name="Nota 21 4 3 5" xfId="46558"/>
    <cellStyle name="Nota 21 4 4" xfId="10238"/>
    <cellStyle name="Nota 21 4 4 2" xfId="22358"/>
    <cellStyle name="Nota 21 4 4 2 2" xfId="50802"/>
    <cellStyle name="Nota 21 4 4 3" xfId="34447"/>
    <cellStyle name="Nota 21 4 4 4" xfId="42525"/>
    <cellStyle name="Nota 21 4 5" xfId="16298"/>
    <cellStyle name="Nota 21 4 5 2" xfId="48753"/>
    <cellStyle name="Nota 21 4 6" xfId="28388"/>
    <cellStyle name="Nota 21 4 7" xfId="40478"/>
    <cellStyle name="Nota 21 4 8" xfId="4176"/>
    <cellStyle name="Nota 21 5" xfId="4675"/>
    <cellStyle name="Nota 21 5 2" xfId="10735"/>
    <cellStyle name="Nota 21 5 2 2" xfId="22855"/>
    <cellStyle name="Nota 21 5 2 3" xfId="34944"/>
    <cellStyle name="Nota 21 5 2 4" xfId="51301"/>
    <cellStyle name="Nota 21 5 3" xfId="16795"/>
    <cellStyle name="Nota 21 5 4" xfId="28885"/>
    <cellStyle name="Nota 21 5 5" xfId="43024"/>
    <cellStyle name="Nota 21 6" xfId="6703"/>
    <cellStyle name="Nota 21 6 2" xfId="12762"/>
    <cellStyle name="Nota 21 6 2 2" xfId="24882"/>
    <cellStyle name="Nota 21 6 2 3" xfId="36971"/>
    <cellStyle name="Nota 21 6 2 4" xfId="53329"/>
    <cellStyle name="Nota 21 6 3" xfId="18822"/>
    <cellStyle name="Nota 21 6 4" xfId="30912"/>
    <cellStyle name="Nota 21 6 5" xfId="45052"/>
    <cellStyle name="Nota 21 7" xfId="8705"/>
    <cellStyle name="Nota 21 7 2" xfId="20825"/>
    <cellStyle name="Nota 21 7 2 2" xfId="49254"/>
    <cellStyle name="Nota 21 7 3" xfId="32914"/>
    <cellStyle name="Nota 21 7 4" xfId="40977"/>
    <cellStyle name="Nota 21 8" xfId="14765"/>
    <cellStyle name="Nota 21 8 2" xfId="47207"/>
    <cellStyle name="Nota 21 9" xfId="26882"/>
    <cellStyle name="Nota 22" xfId="540"/>
    <cellStyle name="Nota 22 10" xfId="38974"/>
    <cellStyle name="Nota 22 11" xfId="2629"/>
    <cellStyle name="Nota 22 2" xfId="1582"/>
    <cellStyle name="Nota 22 2 2" xfId="5677"/>
    <cellStyle name="Nota 22 2 2 2" xfId="11736"/>
    <cellStyle name="Nota 22 2 2 2 2" xfId="23856"/>
    <cellStyle name="Nota 22 2 2 2 3" xfId="35945"/>
    <cellStyle name="Nota 22 2 2 2 4" xfId="52303"/>
    <cellStyle name="Nota 22 2 2 3" xfId="17796"/>
    <cellStyle name="Nota 22 2 2 4" xfId="29886"/>
    <cellStyle name="Nota 22 2 2 5" xfId="44026"/>
    <cellStyle name="Nota 22 2 3" xfId="7699"/>
    <cellStyle name="Nota 22 2 3 2" xfId="13758"/>
    <cellStyle name="Nota 22 2 3 2 2" xfId="25878"/>
    <cellStyle name="Nota 22 2 3 2 3" xfId="37967"/>
    <cellStyle name="Nota 22 2 3 2 4" xfId="54325"/>
    <cellStyle name="Nota 22 2 3 3" xfId="19818"/>
    <cellStyle name="Nota 22 2 3 4" xfId="31908"/>
    <cellStyle name="Nota 22 2 3 5" xfId="46048"/>
    <cellStyle name="Nota 22 2 4" xfId="9706"/>
    <cellStyle name="Nota 22 2 4 2" xfId="21826"/>
    <cellStyle name="Nota 22 2 4 2 2" xfId="50269"/>
    <cellStyle name="Nota 22 2 4 3" xfId="33915"/>
    <cellStyle name="Nota 22 2 4 4" xfId="41992"/>
    <cellStyle name="Nota 22 2 5" xfId="15766"/>
    <cellStyle name="Nota 22 2 5 2" xfId="48220"/>
    <cellStyle name="Nota 22 2 6" xfId="27878"/>
    <cellStyle name="Nota 22 2 7" xfId="39968"/>
    <cellStyle name="Nota 22 2 8" xfId="3643"/>
    <cellStyle name="Nota 22 3" xfId="1070"/>
    <cellStyle name="Nota 22 3 2" xfId="5178"/>
    <cellStyle name="Nota 22 3 2 2" xfId="11237"/>
    <cellStyle name="Nota 22 3 2 2 2" xfId="23357"/>
    <cellStyle name="Nota 22 3 2 2 3" xfId="35446"/>
    <cellStyle name="Nota 22 3 2 2 4" xfId="51804"/>
    <cellStyle name="Nota 22 3 2 3" xfId="17297"/>
    <cellStyle name="Nota 22 3 2 4" xfId="29387"/>
    <cellStyle name="Nota 22 3 2 5" xfId="43527"/>
    <cellStyle name="Nota 22 3 3" xfId="7203"/>
    <cellStyle name="Nota 22 3 3 2" xfId="13262"/>
    <cellStyle name="Nota 22 3 3 2 2" xfId="25382"/>
    <cellStyle name="Nota 22 3 3 2 3" xfId="37471"/>
    <cellStyle name="Nota 22 3 3 2 4" xfId="53829"/>
    <cellStyle name="Nota 22 3 3 3" xfId="19322"/>
    <cellStyle name="Nota 22 3 3 4" xfId="31412"/>
    <cellStyle name="Nota 22 3 3 5" xfId="45552"/>
    <cellStyle name="Nota 22 3 4" xfId="9207"/>
    <cellStyle name="Nota 22 3 4 2" xfId="21327"/>
    <cellStyle name="Nota 22 3 4 2 2" xfId="49762"/>
    <cellStyle name="Nota 22 3 4 3" xfId="33416"/>
    <cellStyle name="Nota 22 3 4 4" xfId="41485"/>
    <cellStyle name="Nota 22 3 5" xfId="15267"/>
    <cellStyle name="Nota 22 3 5 2" xfId="47713"/>
    <cellStyle name="Nota 22 3 6" xfId="27382"/>
    <cellStyle name="Nota 22 3 7" xfId="39472"/>
    <cellStyle name="Nota 22 3 8" xfId="3134"/>
    <cellStyle name="Nota 22 4" xfId="2120"/>
    <cellStyle name="Nota 22 4 2" xfId="6211"/>
    <cellStyle name="Nota 22 4 2 2" xfId="12270"/>
    <cellStyle name="Nota 22 4 2 2 2" xfId="24390"/>
    <cellStyle name="Nota 22 4 2 2 3" xfId="36479"/>
    <cellStyle name="Nota 22 4 2 2 4" xfId="52837"/>
    <cellStyle name="Nota 22 4 2 3" xfId="18330"/>
    <cellStyle name="Nota 22 4 2 4" xfId="30420"/>
    <cellStyle name="Nota 22 4 2 5" xfId="44560"/>
    <cellStyle name="Nota 22 4 3" xfId="8211"/>
    <cellStyle name="Nota 22 4 3 2" xfId="14270"/>
    <cellStyle name="Nota 22 4 3 2 2" xfId="26390"/>
    <cellStyle name="Nota 22 4 3 2 3" xfId="38479"/>
    <cellStyle name="Nota 22 4 3 2 4" xfId="54837"/>
    <cellStyle name="Nota 22 4 3 3" xfId="20330"/>
    <cellStyle name="Nota 22 4 3 4" xfId="32420"/>
    <cellStyle name="Nota 22 4 3 5" xfId="46560"/>
    <cellStyle name="Nota 22 4 4" xfId="10240"/>
    <cellStyle name="Nota 22 4 4 2" xfId="22360"/>
    <cellStyle name="Nota 22 4 4 2 2" xfId="50804"/>
    <cellStyle name="Nota 22 4 4 3" xfId="34449"/>
    <cellStyle name="Nota 22 4 4 4" xfId="42527"/>
    <cellStyle name="Nota 22 4 5" xfId="16300"/>
    <cellStyle name="Nota 22 4 5 2" xfId="48755"/>
    <cellStyle name="Nota 22 4 6" xfId="28390"/>
    <cellStyle name="Nota 22 4 7" xfId="40480"/>
    <cellStyle name="Nota 22 4 8" xfId="4178"/>
    <cellStyle name="Nota 22 5" xfId="4677"/>
    <cellStyle name="Nota 22 5 2" xfId="10737"/>
    <cellStyle name="Nota 22 5 2 2" xfId="22857"/>
    <cellStyle name="Nota 22 5 2 3" xfId="34946"/>
    <cellStyle name="Nota 22 5 2 4" xfId="51303"/>
    <cellStyle name="Nota 22 5 3" xfId="16797"/>
    <cellStyle name="Nota 22 5 4" xfId="28887"/>
    <cellStyle name="Nota 22 5 5" xfId="43026"/>
    <cellStyle name="Nota 22 6" xfId="6705"/>
    <cellStyle name="Nota 22 6 2" xfId="12764"/>
    <cellStyle name="Nota 22 6 2 2" xfId="24884"/>
    <cellStyle name="Nota 22 6 2 3" xfId="36973"/>
    <cellStyle name="Nota 22 6 2 4" xfId="53331"/>
    <cellStyle name="Nota 22 6 3" xfId="18824"/>
    <cellStyle name="Nota 22 6 4" xfId="30914"/>
    <cellStyle name="Nota 22 6 5" xfId="45054"/>
    <cellStyle name="Nota 22 7" xfId="8707"/>
    <cellStyle name="Nota 22 7 2" xfId="20827"/>
    <cellStyle name="Nota 22 7 2 2" xfId="49256"/>
    <cellStyle name="Nota 22 7 3" xfId="32916"/>
    <cellStyle name="Nota 22 7 4" xfId="40979"/>
    <cellStyle name="Nota 22 8" xfId="14767"/>
    <cellStyle name="Nota 22 8 2" xfId="47209"/>
    <cellStyle name="Nota 22 9" xfId="26884"/>
    <cellStyle name="Nota 23" xfId="542"/>
    <cellStyle name="Nota 23 10" xfId="2631"/>
    <cellStyle name="Nota 23 2" xfId="1584"/>
    <cellStyle name="Nota 23 2 2" xfId="5679"/>
    <cellStyle name="Nota 23 2 2 2" xfId="11738"/>
    <cellStyle name="Nota 23 2 2 2 2" xfId="23858"/>
    <cellStyle name="Nota 23 2 2 2 2 2" xfId="54950"/>
    <cellStyle name="Nota 23 2 2 2 3" xfId="35947"/>
    <cellStyle name="Nota 23 2 2 2 3 2" xfId="55160"/>
    <cellStyle name="Nota 23 2 2 2 4" xfId="46673"/>
    <cellStyle name="Nota 23 2 2 3" xfId="17798"/>
    <cellStyle name="Nota 23 2 2 3 2" xfId="55000"/>
    <cellStyle name="Nota 23 2 2 3 3" xfId="55210"/>
    <cellStyle name="Nota 23 2 2 3 4" xfId="46723"/>
    <cellStyle name="Nota 23 2 2 4" xfId="29888"/>
    <cellStyle name="Nota 23 2 2 4 2" xfId="54874"/>
    <cellStyle name="Nota 23 2 2 4 3" xfId="55089"/>
    <cellStyle name="Nota 23 2 2 4 4" xfId="46597"/>
    <cellStyle name="Nota 23 2 2 5" xfId="46711"/>
    <cellStyle name="Nota 23 2 2 5 2" xfId="54988"/>
    <cellStyle name="Nota 23 2 2 5 3" xfId="55198"/>
    <cellStyle name="Nota 23 2 2 6" xfId="46705"/>
    <cellStyle name="Nota 23 2 2 6 2" xfId="54982"/>
    <cellStyle name="Nota 23 2 2 6 3" xfId="55192"/>
    <cellStyle name="Nota 23 2 2 7" xfId="52305"/>
    <cellStyle name="Nota 23 2 2 8" xfId="55063"/>
    <cellStyle name="Nota 23 2 2 9" xfId="44028"/>
    <cellStyle name="Nota 23 2 3" xfId="9708"/>
    <cellStyle name="Nota 23 2 3 2" xfId="21828"/>
    <cellStyle name="Nota 23 2 3 2 2" xfId="50271"/>
    <cellStyle name="Nota 23 2 3 3" xfId="33917"/>
    <cellStyle name="Nota 23 2 3 3 2" xfId="55033"/>
    <cellStyle name="Nota 23 2 3 4" xfId="41994"/>
    <cellStyle name="Nota 23 2 4" xfId="15768"/>
    <cellStyle name="Nota 23 2 4 2" xfId="48222"/>
    <cellStyle name="Nota 23 2 5" xfId="3645"/>
    <cellStyle name="Nota 23 3" xfId="1637"/>
    <cellStyle name="Nota 23 3 2" xfId="5729"/>
    <cellStyle name="Nota 23 3 2 2" xfId="11788"/>
    <cellStyle name="Nota 23 3 2 2 2" xfId="23908"/>
    <cellStyle name="Nota 23 3 2 2 2 2" xfId="54963"/>
    <cellStyle name="Nota 23 3 2 2 3" xfId="35997"/>
    <cellStyle name="Nota 23 3 2 2 3 2" xfId="55173"/>
    <cellStyle name="Nota 23 3 2 2 4" xfId="46686"/>
    <cellStyle name="Nota 23 3 2 3" xfId="17848"/>
    <cellStyle name="Nota 23 3 2 3 2" xfId="54889"/>
    <cellStyle name="Nota 23 3 2 3 3" xfId="55103"/>
    <cellStyle name="Nota 23 3 2 3 4" xfId="46612"/>
    <cellStyle name="Nota 23 3 2 4" xfId="29938"/>
    <cellStyle name="Nota 23 3 2 4 2" xfId="54892"/>
    <cellStyle name="Nota 23 3 2 4 3" xfId="55106"/>
    <cellStyle name="Nota 23 3 2 4 4" xfId="46615"/>
    <cellStyle name="Nota 23 3 2 5" xfId="46706"/>
    <cellStyle name="Nota 23 3 2 5 2" xfId="54983"/>
    <cellStyle name="Nota 23 3 2 5 3" xfId="55193"/>
    <cellStyle name="Nota 23 3 2 6" xfId="46699"/>
    <cellStyle name="Nota 23 3 2 6 2" xfId="54976"/>
    <cellStyle name="Nota 23 3 2 6 3" xfId="55186"/>
    <cellStyle name="Nota 23 3 2 7" xfId="52355"/>
    <cellStyle name="Nota 23 3 2 8" xfId="55075"/>
    <cellStyle name="Nota 23 3 2 9" xfId="44078"/>
    <cellStyle name="Nota 23 3 3" xfId="9758"/>
    <cellStyle name="Nota 23 3 3 2" xfId="21878"/>
    <cellStyle name="Nota 23 3 3 2 2" xfId="50321"/>
    <cellStyle name="Nota 23 3 3 3" xfId="33967"/>
    <cellStyle name="Nota 23 3 3 3 2" xfId="55045"/>
    <cellStyle name="Nota 23 3 3 4" xfId="42044"/>
    <cellStyle name="Nota 23 3 4" xfId="15818"/>
    <cellStyle name="Nota 23 3 4 2" xfId="48272"/>
    <cellStyle name="Nota 23 3 5" xfId="3695"/>
    <cellStyle name="Nota 23 4" xfId="1627"/>
    <cellStyle name="Nota 23 4 2" xfId="5719"/>
    <cellStyle name="Nota 23 4 2 2" xfId="11778"/>
    <cellStyle name="Nota 23 4 2 2 2" xfId="23898"/>
    <cellStyle name="Nota 23 4 2 2 2 2" xfId="54954"/>
    <cellStyle name="Nota 23 4 2 2 3" xfId="35987"/>
    <cellStyle name="Nota 23 4 2 2 3 2" xfId="55164"/>
    <cellStyle name="Nota 23 4 2 2 4" xfId="46677"/>
    <cellStyle name="Nota 23 4 2 3" xfId="17838"/>
    <cellStyle name="Nota 23 4 2 3 2" xfId="54895"/>
    <cellStyle name="Nota 23 4 2 3 3" xfId="55109"/>
    <cellStyle name="Nota 23 4 2 3 4" xfId="46618"/>
    <cellStyle name="Nota 23 4 2 4" xfId="29928"/>
    <cellStyle name="Nota 23 4 2 4 2" xfId="54870"/>
    <cellStyle name="Nota 23 4 2 4 3" xfId="55085"/>
    <cellStyle name="Nota 23 4 2 4 4" xfId="46593"/>
    <cellStyle name="Nota 23 4 2 5" xfId="46639"/>
    <cellStyle name="Nota 23 4 2 5 2" xfId="54916"/>
    <cellStyle name="Nota 23 4 2 5 3" xfId="55128"/>
    <cellStyle name="Nota 23 4 2 6" xfId="46595"/>
    <cellStyle name="Nota 23 4 2 6 2" xfId="54872"/>
    <cellStyle name="Nota 23 4 2 6 3" xfId="55087"/>
    <cellStyle name="Nota 23 4 2 7" xfId="52345"/>
    <cellStyle name="Nota 23 4 2 8" xfId="55066"/>
    <cellStyle name="Nota 23 4 2 9" xfId="44068"/>
    <cellStyle name="Nota 23 4 3" xfId="9748"/>
    <cellStyle name="Nota 23 4 3 2" xfId="21868"/>
    <cellStyle name="Nota 23 4 3 2 2" xfId="50311"/>
    <cellStyle name="Nota 23 4 3 3" xfId="33957"/>
    <cellStyle name="Nota 23 4 3 3 2" xfId="55036"/>
    <cellStyle name="Nota 23 4 3 4" xfId="42034"/>
    <cellStyle name="Nota 23 4 4" xfId="15808"/>
    <cellStyle name="Nota 23 4 4 2" xfId="48262"/>
    <cellStyle name="Nota 23 4 5" xfId="3685"/>
    <cellStyle name="Nota 23 5" xfId="1646"/>
    <cellStyle name="Nota 23 5 2" xfId="5738"/>
    <cellStyle name="Nota 23 5 2 2" xfId="11797"/>
    <cellStyle name="Nota 23 5 2 2 2" xfId="23917"/>
    <cellStyle name="Nota 23 5 2 2 2 2" xfId="54971"/>
    <cellStyle name="Nota 23 5 2 2 3" xfId="36006"/>
    <cellStyle name="Nota 23 5 2 2 3 2" xfId="55181"/>
    <cellStyle name="Nota 23 5 2 2 4" xfId="46694"/>
    <cellStyle name="Nota 23 5 2 3" xfId="17857"/>
    <cellStyle name="Nota 23 5 2 3 2" xfId="54999"/>
    <cellStyle name="Nota 23 5 2 3 3" xfId="55209"/>
    <cellStyle name="Nota 23 5 2 3 4" xfId="46722"/>
    <cellStyle name="Nota 23 5 2 4" xfId="29947"/>
    <cellStyle name="Nota 23 5 2 4 2" xfId="55006"/>
    <cellStyle name="Nota 23 5 2 4 3" xfId="55216"/>
    <cellStyle name="Nota 23 5 2 4 4" xfId="46729"/>
    <cellStyle name="Nota 23 5 2 5" xfId="46733"/>
    <cellStyle name="Nota 23 5 2 5 2" xfId="55010"/>
    <cellStyle name="Nota 23 5 2 5 3" xfId="55220"/>
    <cellStyle name="Nota 23 5 2 6" xfId="46702"/>
    <cellStyle name="Nota 23 5 2 6 2" xfId="54979"/>
    <cellStyle name="Nota 23 5 2 6 3" xfId="55189"/>
    <cellStyle name="Nota 23 5 2 7" xfId="52364"/>
    <cellStyle name="Nota 23 5 2 8" xfId="55083"/>
    <cellStyle name="Nota 23 5 2 9" xfId="44087"/>
    <cellStyle name="Nota 23 5 3" xfId="9767"/>
    <cellStyle name="Nota 23 5 3 2" xfId="21887"/>
    <cellStyle name="Nota 23 5 3 2 2" xfId="50330"/>
    <cellStyle name="Nota 23 5 3 3" xfId="33976"/>
    <cellStyle name="Nota 23 5 3 3 2" xfId="55053"/>
    <cellStyle name="Nota 23 5 3 4" xfId="42053"/>
    <cellStyle name="Nota 23 5 4" xfId="15827"/>
    <cellStyle name="Nota 23 5 4 2" xfId="48281"/>
    <cellStyle name="Nota 23 5 5" xfId="3704"/>
    <cellStyle name="Nota 23 6" xfId="1636"/>
    <cellStyle name="Nota 23 6 2" xfId="5728"/>
    <cellStyle name="Nota 23 6 2 2" xfId="11787"/>
    <cellStyle name="Nota 23 6 2 2 2" xfId="23907"/>
    <cellStyle name="Nota 23 6 2 2 2 2" xfId="54962"/>
    <cellStyle name="Nota 23 6 2 2 3" xfId="35996"/>
    <cellStyle name="Nota 23 6 2 2 3 2" xfId="55172"/>
    <cellStyle name="Nota 23 6 2 2 4" xfId="46685"/>
    <cellStyle name="Nota 23 6 2 3" xfId="17847"/>
    <cellStyle name="Nota 23 6 2 3 2" xfId="54930"/>
    <cellStyle name="Nota 23 6 2 3 3" xfId="55142"/>
    <cellStyle name="Nota 23 6 2 3 4" xfId="46653"/>
    <cellStyle name="Nota 23 6 2 4" xfId="29937"/>
    <cellStyle name="Nota 23 6 2 4 2" xfId="55001"/>
    <cellStyle name="Nota 23 6 2 4 3" xfId="55211"/>
    <cellStyle name="Nota 23 6 2 4 4" xfId="46724"/>
    <cellStyle name="Nota 23 6 2 5" xfId="46662"/>
    <cellStyle name="Nota 23 6 2 5 2" xfId="54939"/>
    <cellStyle name="Nota 23 6 2 5 3" xfId="55150"/>
    <cellStyle name="Nota 23 6 2 6" xfId="46640"/>
    <cellStyle name="Nota 23 6 2 6 2" xfId="54917"/>
    <cellStyle name="Nota 23 6 2 6 3" xfId="55129"/>
    <cellStyle name="Nota 23 6 2 7" xfId="52354"/>
    <cellStyle name="Nota 23 6 2 8" xfId="55074"/>
    <cellStyle name="Nota 23 6 2 9" xfId="44077"/>
    <cellStyle name="Nota 23 6 3" xfId="9757"/>
    <cellStyle name="Nota 23 6 3 2" xfId="21877"/>
    <cellStyle name="Nota 23 6 3 2 2" xfId="50320"/>
    <cellStyle name="Nota 23 6 3 3" xfId="33966"/>
    <cellStyle name="Nota 23 6 3 3 2" xfId="55044"/>
    <cellStyle name="Nota 23 6 3 4" xfId="42043"/>
    <cellStyle name="Nota 23 6 4" xfId="15817"/>
    <cellStyle name="Nota 23 6 4 2" xfId="48271"/>
    <cellStyle name="Nota 23 6 5" xfId="3694"/>
    <cellStyle name="Nota 23 7" xfId="4679"/>
    <cellStyle name="Nota 23 7 2" xfId="10739"/>
    <cellStyle name="Nota 23 7 2 2" xfId="22859"/>
    <cellStyle name="Nota 23 7 2 2 2" xfId="54927"/>
    <cellStyle name="Nota 23 7 2 3" xfId="34948"/>
    <cellStyle name="Nota 23 7 2 3 2" xfId="55139"/>
    <cellStyle name="Nota 23 7 2 4" xfId="46650"/>
    <cellStyle name="Nota 23 7 3" xfId="16799"/>
    <cellStyle name="Nota 23 7 3 2" xfId="54913"/>
    <cellStyle name="Nota 23 7 3 3" xfId="55126"/>
    <cellStyle name="Nota 23 7 3 4" xfId="46636"/>
    <cellStyle name="Nota 23 7 4" xfId="28889"/>
    <cellStyle name="Nota 23 7 4 2" xfId="54918"/>
    <cellStyle name="Nota 23 7 4 3" xfId="55130"/>
    <cellStyle name="Nota 23 7 4 4" xfId="46641"/>
    <cellStyle name="Nota 23 7 5" xfId="46717"/>
    <cellStyle name="Nota 23 7 5 2" xfId="54994"/>
    <cellStyle name="Nota 23 7 5 3" xfId="55204"/>
    <cellStyle name="Nota 23 7 6" xfId="46620"/>
    <cellStyle name="Nota 23 7 6 2" xfId="54897"/>
    <cellStyle name="Nota 23 7 6 3" xfId="55111"/>
    <cellStyle name="Nota 23 7 7" xfId="51305"/>
    <cellStyle name="Nota 23 7 8" xfId="55058"/>
    <cellStyle name="Nota 23 7 9" xfId="43028"/>
    <cellStyle name="Nota 23 8" xfId="8709"/>
    <cellStyle name="Nota 23 8 2" xfId="20829"/>
    <cellStyle name="Nota 23 8 2 2" xfId="49258"/>
    <cellStyle name="Nota 23 8 3" xfId="32918"/>
    <cellStyle name="Nota 23 8 3 2" xfId="55026"/>
    <cellStyle name="Nota 23 8 4" xfId="40981"/>
    <cellStyle name="Nota 23 9" xfId="14769"/>
    <cellStyle name="Nota 23 9 2" xfId="47211"/>
    <cellStyle name="Nota 3" xfId="516"/>
    <cellStyle name="Nota 3 10" xfId="26863"/>
    <cellStyle name="Nota 3 11" xfId="38953"/>
    <cellStyle name="Nota 3 12" xfId="2608"/>
    <cellStyle name="Nota 3 2" xfId="519"/>
    <cellStyle name="Nota 3 2 10" xfId="38956"/>
    <cellStyle name="Nota 3 2 11" xfId="2611"/>
    <cellStyle name="Nota 3 2 2" xfId="1564"/>
    <cellStyle name="Nota 3 2 2 2" xfId="5659"/>
    <cellStyle name="Nota 3 2 2 2 2" xfId="11718"/>
    <cellStyle name="Nota 3 2 2 2 2 2" xfId="23838"/>
    <cellStyle name="Nota 3 2 2 2 2 3" xfId="35927"/>
    <cellStyle name="Nota 3 2 2 2 2 4" xfId="52285"/>
    <cellStyle name="Nota 3 2 2 2 3" xfId="17778"/>
    <cellStyle name="Nota 3 2 2 2 4" xfId="29868"/>
    <cellStyle name="Nota 3 2 2 2 5" xfId="44008"/>
    <cellStyle name="Nota 3 2 2 3" xfId="7681"/>
    <cellStyle name="Nota 3 2 2 3 2" xfId="13740"/>
    <cellStyle name="Nota 3 2 2 3 2 2" xfId="25860"/>
    <cellStyle name="Nota 3 2 2 3 2 3" xfId="37949"/>
    <cellStyle name="Nota 3 2 2 3 2 4" xfId="54307"/>
    <cellStyle name="Nota 3 2 2 3 3" xfId="19800"/>
    <cellStyle name="Nota 3 2 2 3 4" xfId="31890"/>
    <cellStyle name="Nota 3 2 2 3 5" xfId="46030"/>
    <cellStyle name="Nota 3 2 2 4" xfId="9688"/>
    <cellStyle name="Nota 3 2 2 4 2" xfId="21808"/>
    <cellStyle name="Nota 3 2 2 4 2 2" xfId="50251"/>
    <cellStyle name="Nota 3 2 2 4 3" xfId="33897"/>
    <cellStyle name="Nota 3 2 2 4 4" xfId="41974"/>
    <cellStyle name="Nota 3 2 2 5" xfId="15748"/>
    <cellStyle name="Nota 3 2 2 5 2" xfId="48202"/>
    <cellStyle name="Nota 3 2 2 6" xfId="27860"/>
    <cellStyle name="Nota 3 2 2 7" xfId="39950"/>
    <cellStyle name="Nota 3 2 2 8" xfId="3625"/>
    <cellStyle name="Nota 3 2 3" xfId="1052"/>
    <cellStyle name="Nota 3 2 3 2" xfId="5160"/>
    <cellStyle name="Nota 3 2 3 2 2" xfId="11219"/>
    <cellStyle name="Nota 3 2 3 2 2 2" xfId="23339"/>
    <cellStyle name="Nota 3 2 3 2 2 3" xfId="35428"/>
    <cellStyle name="Nota 3 2 3 2 2 4" xfId="51786"/>
    <cellStyle name="Nota 3 2 3 2 3" xfId="17279"/>
    <cellStyle name="Nota 3 2 3 2 4" xfId="29369"/>
    <cellStyle name="Nota 3 2 3 2 5" xfId="43509"/>
    <cellStyle name="Nota 3 2 3 3" xfId="7185"/>
    <cellStyle name="Nota 3 2 3 3 2" xfId="13244"/>
    <cellStyle name="Nota 3 2 3 3 2 2" xfId="25364"/>
    <cellStyle name="Nota 3 2 3 3 2 3" xfId="37453"/>
    <cellStyle name="Nota 3 2 3 3 2 4" xfId="53811"/>
    <cellStyle name="Nota 3 2 3 3 3" xfId="19304"/>
    <cellStyle name="Nota 3 2 3 3 4" xfId="31394"/>
    <cellStyle name="Nota 3 2 3 3 5" xfId="45534"/>
    <cellStyle name="Nota 3 2 3 4" xfId="9189"/>
    <cellStyle name="Nota 3 2 3 4 2" xfId="21309"/>
    <cellStyle name="Nota 3 2 3 4 2 2" xfId="49744"/>
    <cellStyle name="Nota 3 2 3 4 3" xfId="33398"/>
    <cellStyle name="Nota 3 2 3 4 4" xfId="41467"/>
    <cellStyle name="Nota 3 2 3 5" xfId="15249"/>
    <cellStyle name="Nota 3 2 3 5 2" xfId="47695"/>
    <cellStyle name="Nota 3 2 3 6" xfId="27364"/>
    <cellStyle name="Nota 3 2 3 7" xfId="39454"/>
    <cellStyle name="Nota 3 2 3 8" xfId="3116"/>
    <cellStyle name="Nota 3 2 4" xfId="2102"/>
    <cellStyle name="Nota 3 2 4 2" xfId="6193"/>
    <cellStyle name="Nota 3 2 4 2 2" xfId="12252"/>
    <cellStyle name="Nota 3 2 4 2 2 2" xfId="24372"/>
    <cellStyle name="Nota 3 2 4 2 2 3" xfId="36461"/>
    <cellStyle name="Nota 3 2 4 2 2 4" xfId="52819"/>
    <cellStyle name="Nota 3 2 4 2 3" xfId="18312"/>
    <cellStyle name="Nota 3 2 4 2 4" xfId="30402"/>
    <cellStyle name="Nota 3 2 4 2 5" xfId="44542"/>
    <cellStyle name="Nota 3 2 4 3" xfId="8193"/>
    <cellStyle name="Nota 3 2 4 3 2" xfId="14252"/>
    <cellStyle name="Nota 3 2 4 3 2 2" xfId="26372"/>
    <cellStyle name="Nota 3 2 4 3 2 3" xfId="38461"/>
    <cellStyle name="Nota 3 2 4 3 2 4" xfId="54819"/>
    <cellStyle name="Nota 3 2 4 3 3" xfId="20312"/>
    <cellStyle name="Nota 3 2 4 3 4" xfId="32402"/>
    <cellStyle name="Nota 3 2 4 3 5" xfId="46542"/>
    <cellStyle name="Nota 3 2 4 4" xfId="10222"/>
    <cellStyle name="Nota 3 2 4 4 2" xfId="22342"/>
    <cellStyle name="Nota 3 2 4 4 2 2" xfId="50786"/>
    <cellStyle name="Nota 3 2 4 4 3" xfId="34431"/>
    <cellStyle name="Nota 3 2 4 4 4" xfId="42509"/>
    <cellStyle name="Nota 3 2 4 5" xfId="16282"/>
    <cellStyle name="Nota 3 2 4 5 2" xfId="48737"/>
    <cellStyle name="Nota 3 2 4 6" xfId="28372"/>
    <cellStyle name="Nota 3 2 4 7" xfId="40462"/>
    <cellStyle name="Nota 3 2 4 8" xfId="4160"/>
    <cellStyle name="Nota 3 2 5" xfId="4659"/>
    <cellStyle name="Nota 3 2 5 2" xfId="10719"/>
    <cellStyle name="Nota 3 2 5 2 2" xfId="22839"/>
    <cellStyle name="Nota 3 2 5 2 3" xfId="34928"/>
    <cellStyle name="Nota 3 2 5 2 4" xfId="51285"/>
    <cellStyle name="Nota 3 2 5 3" xfId="16779"/>
    <cellStyle name="Nota 3 2 5 4" xfId="28869"/>
    <cellStyle name="Nota 3 2 5 5" xfId="43008"/>
    <cellStyle name="Nota 3 2 6" xfId="6687"/>
    <cellStyle name="Nota 3 2 6 2" xfId="12746"/>
    <cellStyle name="Nota 3 2 6 2 2" xfId="24866"/>
    <cellStyle name="Nota 3 2 6 2 3" xfId="36955"/>
    <cellStyle name="Nota 3 2 6 2 4" xfId="53313"/>
    <cellStyle name="Nota 3 2 6 3" xfId="18806"/>
    <cellStyle name="Nota 3 2 6 4" xfId="30896"/>
    <cellStyle name="Nota 3 2 6 5" xfId="45036"/>
    <cellStyle name="Nota 3 2 7" xfId="8689"/>
    <cellStyle name="Nota 3 2 7 2" xfId="20809"/>
    <cellStyle name="Nota 3 2 7 2 2" xfId="49238"/>
    <cellStyle name="Nota 3 2 7 3" xfId="32898"/>
    <cellStyle name="Nota 3 2 7 4" xfId="40961"/>
    <cellStyle name="Nota 3 2 8" xfId="14749"/>
    <cellStyle name="Nota 3 2 8 2" xfId="47191"/>
    <cellStyle name="Nota 3 2 9" xfId="26866"/>
    <cellStyle name="Nota 3 3" xfId="1561"/>
    <cellStyle name="Nota 3 3 2" xfId="5656"/>
    <cellStyle name="Nota 3 3 2 2" xfId="11715"/>
    <cellStyle name="Nota 3 3 2 2 2" xfId="23835"/>
    <cellStyle name="Nota 3 3 2 2 3" xfId="35924"/>
    <cellStyle name="Nota 3 3 2 2 4" xfId="52282"/>
    <cellStyle name="Nota 3 3 2 3" xfId="17775"/>
    <cellStyle name="Nota 3 3 2 4" xfId="29865"/>
    <cellStyle name="Nota 3 3 2 5" xfId="44005"/>
    <cellStyle name="Nota 3 3 3" xfId="7678"/>
    <cellStyle name="Nota 3 3 3 2" xfId="13737"/>
    <cellStyle name="Nota 3 3 3 2 2" xfId="25857"/>
    <cellStyle name="Nota 3 3 3 2 3" xfId="37946"/>
    <cellStyle name="Nota 3 3 3 2 4" xfId="54304"/>
    <cellStyle name="Nota 3 3 3 3" xfId="19797"/>
    <cellStyle name="Nota 3 3 3 4" xfId="31887"/>
    <cellStyle name="Nota 3 3 3 5" xfId="46027"/>
    <cellStyle name="Nota 3 3 4" xfId="9685"/>
    <cellStyle name="Nota 3 3 4 2" xfId="21805"/>
    <cellStyle name="Nota 3 3 4 2 2" xfId="50248"/>
    <cellStyle name="Nota 3 3 4 3" xfId="33894"/>
    <cellStyle name="Nota 3 3 4 4" xfId="41971"/>
    <cellStyle name="Nota 3 3 5" xfId="15745"/>
    <cellStyle name="Nota 3 3 5 2" xfId="48199"/>
    <cellStyle name="Nota 3 3 6" xfId="27857"/>
    <cellStyle name="Nota 3 3 7" xfId="39947"/>
    <cellStyle name="Nota 3 3 8" xfId="3622"/>
    <cellStyle name="Nota 3 4" xfId="1049"/>
    <cellStyle name="Nota 3 4 2" xfId="5157"/>
    <cellStyle name="Nota 3 4 2 2" xfId="11216"/>
    <cellStyle name="Nota 3 4 2 2 2" xfId="23336"/>
    <cellStyle name="Nota 3 4 2 2 3" xfId="35425"/>
    <cellStyle name="Nota 3 4 2 2 4" xfId="51783"/>
    <cellStyle name="Nota 3 4 2 3" xfId="17276"/>
    <cellStyle name="Nota 3 4 2 4" xfId="29366"/>
    <cellStyle name="Nota 3 4 2 5" xfId="43506"/>
    <cellStyle name="Nota 3 4 3" xfId="7182"/>
    <cellStyle name="Nota 3 4 3 2" xfId="13241"/>
    <cellStyle name="Nota 3 4 3 2 2" xfId="25361"/>
    <cellStyle name="Nota 3 4 3 2 3" xfId="37450"/>
    <cellStyle name="Nota 3 4 3 2 4" xfId="53808"/>
    <cellStyle name="Nota 3 4 3 3" xfId="19301"/>
    <cellStyle name="Nota 3 4 3 4" xfId="31391"/>
    <cellStyle name="Nota 3 4 3 5" xfId="45531"/>
    <cellStyle name="Nota 3 4 4" xfId="9186"/>
    <cellStyle name="Nota 3 4 4 2" xfId="21306"/>
    <cellStyle name="Nota 3 4 4 2 2" xfId="49741"/>
    <cellStyle name="Nota 3 4 4 3" xfId="33395"/>
    <cellStyle name="Nota 3 4 4 4" xfId="41464"/>
    <cellStyle name="Nota 3 4 5" xfId="15246"/>
    <cellStyle name="Nota 3 4 5 2" xfId="47692"/>
    <cellStyle name="Nota 3 4 6" xfId="27361"/>
    <cellStyle name="Nota 3 4 7" xfId="39451"/>
    <cellStyle name="Nota 3 4 8" xfId="3113"/>
    <cellStyle name="Nota 3 5" xfId="2099"/>
    <cellStyle name="Nota 3 5 2" xfId="6190"/>
    <cellStyle name="Nota 3 5 2 2" xfId="12249"/>
    <cellStyle name="Nota 3 5 2 2 2" xfId="24369"/>
    <cellStyle name="Nota 3 5 2 2 3" xfId="36458"/>
    <cellStyle name="Nota 3 5 2 2 4" xfId="52816"/>
    <cellStyle name="Nota 3 5 2 3" xfId="18309"/>
    <cellStyle name="Nota 3 5 2 4" xfId="30399"/>
    <cellStyle name="Nota 3 5 2 5" xfId="44539"/>
    <cellStyle name="Nota 3 5 3" xfId="8190"/>
    <cellStyle name="Nota 3 5 3 2" xfId="14249"/>
    <cellStyle name="Nota 3 5 3 2 2" xfId="26369"/>
    <cellStyle name="Nota 3 5 3 2 3" xfId="38458"/>
    <cellStyle name="Nota 3 5 3 2 4" xfId="54816"/>
    <cellStyle name="Nota 3 5 3 3" xfId="20309"/>
    <cellStyle name="Nota 3 5 3 4" xfId="32399"/>
    <cellStyle name="Nota 3 5 3 5" xfId="46539"/>
    <cellStyle name="Nota 3 5 4" xfId="10219"/>
    <cellStyle name="Nota 3 5 4 2" xfId="22339"/>
    <cellStyle name="Nota 3 5 4 2 2" xfId="50783"/>
    <cellStyle name="Nota 3 5 4 3" xfId="34428"/>
    <cellStyle name="Nota 3 5 4 4" xfId="42506"/>
    <cellStyle name="Nota 3 5 5" xfId="16279"/>
    <cellStyle name="Nota 3 5 5 2" xfId="48734"/>
    <cellStyle name="Nota 3 5 6" xfId="28369"/>
    <cellStyle name="Nota 3 5 7" xfId="40459"/>
    <cellStyle name="Nota 3 5 8" xfId="4157"/>
    <cellStyle name="Nota 3 6" xfId="4656"/>
    <cellStyle name="Nota 3 6 2" xfId="10716"/>
    <cellStyle name="Nota 3 6 2 2" xfId="22836"/>
    <cellStyle name="Nota 3 6 2 3" xfId="34925"/>
    <cellStyle name="Nota 3 6 2 4" xfId="51282"/>
    <cellStyle name="Nota 3 6 3" xfId="16776"/>
    <cellStyle name="Nota 3 6 4" xfId="28866"/>
    <cellStyle name="Nota 3 6 5" xfId="43005"/>
    <cellStyle name="Nota 3 7" xfId="6684"/>
    <cellStyle name="Nota 3 7 2" xfId="12743"/>
    <cellStyle name="Nota 3 7 2 2" xfId="24863"/>
    <cellStyle name="Nota 3 7 2 3" xfId="36952"/>
    <cellStyle name="Nota 3 7 2 4" xfId="53310"/>
    <cellStyle name="Nota 3 7 3" xfId="18803"/>
    <cellStyle name="Nota 3 7 4" xfId="30893"/>
    <cellStyle name="Nota 3 7 5" xfId="45033"/>
    <cellStyle name="Nota 3 8" xfId="8686"/>
    <cellStyle name="Nota 3 8 2" xfId="20806"/>
    <cellStyle name="Nota 3 8 2 2" xfId="49235"/>
    <cellStyle name="Nota 3 8 3" xfId="32895"/>
    <cellStyle name="Nota 3 8 4" xfId="40958"/>
    <cellStyle name="Nota 3 9" xfId="14746"/>
    <cellStyle name="Nota 3 9 2" xfId="47188"/>
    <cellStyle name="Nota 4" xfId="522"/>
    <cellStyle name="Nota 4 10" xfId="26869"/>
    <cellStyle name="Nota 4 11" xfId="38959"/>
    <cellStyle name="Nota 4 12" xfId="2614"/>
    <cellStyle name="Nota 4 2" xfId="525"/>
    <cellStyle name="Nota 4 2 10" xfId="38962"/>
    <cellStyle name="Nota 4 2 11" xfId="2617"/>
    <cellStyle name="Nota 4 2 2" xfId="1570"/>
    <cellStyle name="Nota 4 2 2 2" xfId="5665"/>
    <cellStyle name="Nota 4 2 2 2 2" xfId="11724"/>
    <cellStyle name="Nota 4 2 2 2 2 2" xfId="23844"/>
    <cellStyle name="Nota 4 2 2 2 2 3" xfId="35933"/>
    <cellStyle name="Nota 4 2 2 2 2 4" xfId="52291"/>
    <cellStyle name="Nota 4 2 2 2 3" xfId="17784"/>
    <cellStyle name="Nota 4 2 2 2 4" xfId="29874"/>
    <cellStyle name="Nota 4 2 2 2 5" xfId="44014"/>
    <cellStyle name="Nota 4 2 2 3" xfId="7687"/>
    <cellStyle name="Nota 4 2 2 3 2" xfId="13746"/>
    <cellStyle name="Nota 4 2 2 3 2 2" xfId="25866"/>
    <cellStyle name="Nota 4 2 2 3 2 3" xfId="37955"/>
    <cellStyle name="Nota 4 2 2 3 2 4" xfId="54313"/>
    <cellStyle name="Nota 4 2 2 3 3" xfId="19806"/>
    <cellStyle name="Nota 4 2 2 3 4" xfId="31896"/>
    <cellStyle name="Nota 4 2 2 3 5" xfId="46036"/>
    <cellStyle name="Nota 4 2 2 4" xfId="9694"/>
    <cellStyle name="Nota 4 2 2 4 2" xfId="21814"/>
    <cellStyle name="Nota 4 2 2 4 2 2" xfId="50257"/>
    <cellStyle name="Nota 4 2 2 4 3" xfId="33903"/>
    <cellStyle name="Nota 4 2 2 4 4" xfId="41980"/>
    <cellStyle name="Nota 4 2 2 5" xfId="15754"/>
    <cellStyle name="Nota 4 2 2 5 2" xfId="48208"/>
    <cellStyle name="Nota 4 2 2 6" xfId="27866"/>
    <cellStyle name="Nota 4 2 2 7" xfId="39956"/>
    <cellStyle name="Nota 4 2 2 8" xfId="3631"/>
    <cellStyle name="Nota 4 2 3" xfId="1058"/>
    <cellStyle name="Nota 4 2 3 2" xfId="5166"/>
    <cellStyle name="Nota 4 2 3 2 2" xfId="11225"/>
    <cellStyle name="Nota 4 2 3 2 2 2" xfId="23345"/>
    <cellStyle name="Nota 4 2 3 2 2 3" xfId="35434"/>
    <cellStyle name="Nota 4 2 3 2 2 4" xfId="51792"/>
    <cellStyle name="Nota 4 2 3 2 3" xfId="17285"/>
    <cellStyle name="Nota 4 2 3 2 4" xfId="29375"/>
    <cellStyle name="Nota 4 2 3 2 5" xfId="43515"/>
    <cellStyle name="Nota 4 2 3 3" xfId="7191"/>
    <cellStyle name="Nota 4 2 3 3 2" xfId="13250"/>
    <cellStyle name="Nota 4 2 3 3 2 2" xfId="25370"/>
    <cellStyle name="Nota 4 2 3 3 2 3" xfId="37459"/>
    <cellStyle name="Nota 4 2 3 3 2 4" xfId="53817"/>
    <cellStyle name="Nota 4 2 3 3 3" xfId="19310"/>
    <cellStyle name="Nota 4 2 3 3 4" xfId="31400"/>
    <cellStyle name="Nota 4 2 3 3 5" xfId="45540"/>
    <cellStyle name="Nota 4 2 3 4" xfId="9195"/>
    <cellStyle name="Nota 4 2 3 4 2" xfId="21315"/>
    <cellStyle name="Nota 4 2 3 4 2 2" xfId="49750"/>
    <cellStyle name="Nota 4 2 3 4 3" xfId="33404"/>
    <cellStyle name="Nota 4 2 3 4 4" xfId="41473"/>
    <cellStyle name="Nota 4 2 3 5" xfId="15255"/>
    <cellStyle name="Nota 4 2 3 5 2" xfId="47701"/>
    <cellStyle name="Nota 4 2 3 6" xfId="27370"/>
    <cellStyle name="Nota 4 2 3 7" xfId="39460"/>
    <cellStyle name="Nota 4 2 3 8" xfId="3122"/>
    <cellStyle name="Nota 4 2 4" xfId="2108"/>
    <cellStyle name="Nota 4 2 4 2" xfId="6199"/>
    <cellStyle name="Nota 4 2 4 2 2" xfId="12258"/>
    <cellStyle name="Nota 4 2 4 2 2 2" xfId="24378"/>
    <cellStyle name="Nota 4 2 4 2 2 3" xfId="36467"/>
    <cellStyle name="Nota 4 2 4 2 2 4" xfId="52825"/>
    <cellStyle name="Nota 4 2 4 2 3" xfId="18318"/>
    <cellStyle name="Nota 4 2 4 2 4" xfId="30408"/>
    <cellStyle name="Nota 4 2 4 2 5" xfId="44548"/>
    <cellStyle name="Nota 4 2 4 3" xfId="8199"/>
    <cellStyle name="Nota 4 2 4 3 2" xfId="14258"/>
    <cellStyle name="Nota 4 2 4 3 2 2" xfId="26378"/>
    <cellStyle name="Nota 4 2 4 3 2 3" xfId="38467"/>
    <cellStyle name="Nota 4 2 4 3 2 4" xfId="54825"/>
    <cellStyle name="Nota 4 2 4 3 3" xfId="20318"/>
    <cellStyle name="Nota 4 2 4 3 4" xfId="32408"/>
    <cellStyle name="Nota 4 2 4 3 5" xfId="46548"/>
    <cellStyle name="Nota 4 2 4 4" xfId="10228"/>
    <cellStyle name="Nota 4 2 4 4 2" xfId="22348"/>
    <cellStyle name="Nota 4 2 4 4 2 2" xfId="50792"/>
    <cellStyle name="Nota 4 2 4 4 3" xfId="34437"/>
    <cellStyle name="Nota 4 2 4 4 4" xfId="42515"/>
    <cellStyle name="Nota 4 2 4 5" xfId="16288"/>
    <cellStyle name="Nota 4 2 4 5 2" xfId="48743"/>
    <cellStyle name="Nota 4 2 4 6" xfId="28378"/>
    <cellStyle name="Nota 4 2 4 7" xfId="40468"/>
    <cellStyle name="Nota 4 2 4 8" xfId="4166"/>
    <cellStyle name="Nota 4 2 5" xfId="4665"/>
    <cellStyle name="Nota 4 2 5 2" xfId="10725"/>
    <cellStyle name="Nota 4 2 5 2 2" xfId="22845"/>
    <cellStyle name="Nota 4 2 5 2 3" xfId="34934"/>
    <cellStyle name="Nota 4 2 5 2 4" xfId="51291"/>
    <cellStyle name="Nota 4 2 5 3" xfId="16785"/>
    <cellStyle name="Nota 4 2 5 4" xfId="28875"/>
    <cellStyle name="Nota 4 2 5 5" xfId="43014"/>
    <cellStyle name="Nota 4 2 6" xfId="6693"/>
    <cellStyle name="Nota 4 2 6 2" xfId="12752"/>
    <cellStyle name="Nota 4 2 6 2 2" xfId="24872"/>
    <cellStyle name="Nota 4 2 6 2 3" xfId="36961"/>
    <cellStyle name="Nota 4 2 6 2 4" xfId="53319"/>
    <cellStyle name="Nota 4 2 6 3" xfId="18812"/>
    <cellStyle name="Nota 4 2 6 4" xfId="30902"/>
    <cellStyle name="Nota 4 2 6 5" xfId="45042"/>
    <cellStyle name="Nota 4 2 7" xfId="8695"/>
    <cellStyle name="Nota 4 2 7 2" xfId="20815"/>
    <cellStyle name="Nota 4 2 7 2 2" xfId="49244"/>
    <cellStyle name="Nota 4 2 7 3" xfId="32904"/>
    <cellStyle name="Nota 4 2 7 4" xfId="40967"/>
    <cellStyle name="Nota 4 2 8" xfId="14755"/>
    <cellStyle name="Nota 4 2 8 2" xfId="47197"/>
    <cellStyle name="Nota 4 2 9" xfId="26872"/>
    <cellStyle name="Nota 4 3" xfId="1567"/>
    <cellStyle name="Nota 4 3 2" xfId="5662"/>
    <cellStyle name="Nota 4 3 2 2" xfId="11721"/>
    <cellStyle name="Nota 4 3 2 2 2" xfId="23841"/>
    <cellStyle name="Nota 4 3 2 2 3" xfId="35930"/>
    <cellStyle name="Nota 4 3 2 2 4" xfId="52288"/>
    <cellStyle name="Nota 4 3 2 3" xfId="17781"/>
    <cellStyle name="Nota 4 3 2 4" xfId="29871"/>
    <cellStyle name="Nota 4 3 2 5" xfId="44011"/>
    <cellStyle name="Nota 4 3 3" xfId="7684"/>
    <cellStyle name="Nota 4 3 3 2" xfId="13743"/>
    <cellStyle name="Nota 4 3 3 2 2" xfId="25863"/>
    <cellStyle name="Nota 4 3 3 2 3" xfId="37952"/>
    <cellStyle name="Nota 4 3 3 2 4" xfId="54310"/>
    <cellStyle name="Nota 4 3 3 3" xfId="19803"/>
    <cellStyle name="Nota 4 3 3 4" xfId="31893"/>
    <cellStyle name="Nota 4 3 3 5" xfId="46033"/>
    <cellStyle name="Nota 4 3 4" xfId="9691"/>
    <cellStyle name="Nota 4 3 4 2" xfId="21811"/>
    <cellStyle name="Nota 4 3 4 2 2" xfId="50254"/>
    <cellStyle name="Nota 4 3 4 3" xfId="33900"/>
    <cellStyle name="Nota 4 3 4 4" xfId="41977"/>
    <cellStyle name="Nota 4 3 5" xfId="15751"/>
    <cellStyle name="Nota 4 3 5 2" xfId="48205"/>
    <cellStyle name="Nota 4 3 6" xfId="27863"/>
    <cellStyle name="Nota 4 3 7" xfId="39953"/>
    <cellStyle name="Nota 4 3 8" xfId="3628"/>
    <cellStyle name="Nota 4 4" xfId="1055"/>
    <cellStyle name="Nota 4 4 2" xfId="5163"/>
    <cellStyle name="Nota 4 4 2 2" xfId="11222"/>
    <cellStyle name="Nota 4 4 2 2 2" xfId="23342"/>
    <cellStyle name="Nota 4 4 2 2 3" xfId="35431"/>
    <cellStyle name="Nota 4 4 2 2 4" xfId="51789"/>
    <cellStyle name="Nota 4 4 2 3" xfId="17282"/>
    <cellStyle name="Nota 4 4 2 4" xfId="29372"/>
    <cellStyle name="Nota 4 4 2 5" xfId="43512"/>
    <cellStyle name="Nota 4 4 3" xfId="7188"/>
    <cellStyle name="Nota 4 4 3 2" xfId="13247"/>
    <cellStyle name="Nota 4 4 3 2 2" xfId="25367"/>
    <cellStyle name="Nota 4 4 3 2 3" xfId="37456"/>
    <cellStyle name="Nota 4 4 3 2 4" xfId="53814"/>
    <cellStyle name="Nota 4 4 3 3" xfId="19307"/>
    <cellStyle name="Nota 4 4 3 4" xfId="31397"/>
    <cellStyle name="Nota 4 4 3 5" xfId="45537"/>
    <cellStyle name="Nota 4 4 4" xfId="9192"/>
    <cellStyle name="Nota 4 4 4 2" xfId="21312"/>
    <cellStyle name="Nota 4 4 4 2 2" xfId="49747"/>
    <cellStyle name="Nota 4 4 4 3" xfId="33401"/>
    <cellStyle name="Nota 4 4 4 4" xfId="41470"/>
    <cellStyle name="Nota 4 4 5" xfId="15252"/>
    <cellStyle name="Nota 4 4 5 2" xfId="47698"/>
    <cellStyle name="Nota 4 4 6" xfId="27367"/>
    <cellStyle name="Nota 4 4 7" xfId="39457"/>
    <cellStyle name="Nota 4 4 8" xfId="3119"/>
    <cellStyle name="Nota 4 5" xfId="2105"/>
    <cellStyle name="Nota 4 5 2" xfId="6196"/>
    <cellStyle name="Nota 4 5 2 2" xfId="12255"/>
    <cellStyle name="Nota 4 5 2 2 2" xfId="24375"/>
    <cellStyle name="Nota 4 5 2 2 3" xfId="36464"/>
    <cellStyle name="Nota 4 5 2 2 4" xfId="52822"/>
    <cellStyle name="Nota 4 5 2 3" xfId="18315"/>
    <cellStyle name="Nota 4 5 2 4" xfId="30405"/>
    <cellStyle name="Nota 4 5 2 5" xfId="44545"/>
    <cellStyle name="Nota 4 5 3" xfId="8196"/>
    <cellStyle name="Nota 4 5 3 2" xfId="14255"/>
    <cellStyle name="Nota 4 5 3 2 2" xfId="26375"/>
    <cellStyle name="Nota 4 5 3 2 3" xfId="38464"/>
    <cellStyle name="Nota 4 5 3 2 4" xfId="54822"/>
    <cellStyle name="Nota 4 5 3 3" xfId="20315"/>
    <cellStyle name="Nota 4 5 3 4" xfId="32405"/>
    <cellStyle name="Nota 4 5 3 5" xfId="46545"/>
    <cellStyle name="Nota 4 5 4" xfId="10225"/>
    <cellStyle name="Nota 4 5 4 2" xfId="22345"/>
    <cellStyle name="Nota 4 5 4 2 2" xfId="50789"/>
    <cellStyle name="Nota 4 5 4 3" xfId="34434"/>
    <cellStyle name="Nota 4 5 4 4" xfId="42512"/>
    <cellStyle name="Nota 4 5 5" xfId="16285"/>
    <cellStyle name="Nota 4 5 5 2" xfId="48740"/>
    <cellStyle name="Nota 4 5 6" xfId="28375"/>
    <cellStyle name="Nota 4 5 7" xfId="40465"/>
    <cellStyle name="Nota 4 5 8" xfId="4163"/>
    <cellStyle name="Nota 4 6" xfId="4662"/>
    <cellStyle name="Nota 4 6 2" xfId="10722"/>
    <cellStyle name="Nota 4 6 2 2" xfId="22842"/>
    <cellStyle name="Nota 4 6 2 3" xfId="34931"/>
    <cellStyle name="Nota 4 6 2 4" xfId="51288"/>
    <cellStyle name="Nota 4 6 3" xfId="16782"/>
    <cellStyle name="Nota 4 6 4" xfId="28872"/>
    <cellStyle name="Nota 4 6 5" xfId="43011"/>
    <cellStyle name="Nota 4 7" xfId="6690"/>
    <cellStyle name="Nota 4 7 2" xfId="12749"/>
    <cellStyle name="Nota 4 7 2 2" xfId="24869"/>
    <cellStyle name="Nota 4 7 2 3" xfId="36958"/>
    <cellStyle name="Nota 4 7 2 4" xfId="53316"/>
    <cellStyle name="Nota 4 7 3" xfId="18809"/>
    <cellStyle name="Nota 4 7 4" xfId="30899"/>
    <cellStyle name="Nota 4 7 5" xfId="45039"/>
    <cellStyle name="Nota 4 8" xfId="8692"/>
    <cellStyle name="Nota 4 8 2" xfId="20812"/>
    <cellStyle name="Nota 4 8 2 2" xfId="49241"/>
    <cellStyle name="Nota 4 8 3" xfId="32901"/>
    <cellStyle name="Nota 4 8 4" xfId="40964"/>
    <cellStyle name="Nota 4 9" xfId="14752"/>
    <cellStyle name="Nota 4 9 2" xfId="47194"/>
    <cellStyle name="Nota 5" xfId="545"/>
    <cellStyle name="Nota 5 10" xfId="26888"/>
    <cellStyle name="Nota 5 11" xfId="38978"/>
    <cellStyle name="Nota 5 12" xfId="2634"/>
    <cellStyle name="Nota 5 2" xfId="546"/>
    <cellStyle name="Nota 5 2 10" xfId="38979"/>
    <cellStyle name="Nota 5 2 11" xfId="2635"/>
    <cellStyle name="Nota 5 2 2" xfId="1588"/>
    <cellStyle name="Nota 5 2 2 2" xfId="5683"/>
    <cellStyle name="Nota 5 2 2 2 2" xfId="11742"/>
    <cellStyle name="Nota 5 2 2 2 2 2" xfId="23862"/>
    <cellStyle name="Nota 5 2 2 2 2 3" xfId="35951"/>
    <cellStyle name="Nota 5 2 2 2 2 4" xfId="52309"/>
    <cellStyle name="Nota 5 2 2 2 3" xfId="17802"/>
    <cellStyle name="Nota 5 2 2 2 4" xfId="29892"/>
    <cellStyle name="Nota 5 2 2 2 5" xfId="44032"/>
    <cellStyle name="Nota 5 2 2 3" xfId="7704"/>
    <cellStyle name="Nota 5 2 2 3 2" xfId="13763"/>
    <cellStyle name="Nota 5 2 2 3 2 2" xfId="25883"/>
    <cellStyle name="Nota 5 2 2 3 2 3" xfId="37972"/>
    <cellStyle name="Nota 5 2 2 3 2 4" xfId="54330"/>
    <cellStyle name="Nota 5 2 2 3 3" xfId="19823"/>
    <cellStyle name="Nota 5 2 2 3 4" xfId="31913"/>
    <cellStyle name="Nota 5 2 2 3 5" xfId="46053"/>
    <cellStyle name="Nota 5 2 2 4" xfId="9712"/>
    <cellStyle name="Nota 5 2 2 4 2" xfId="21832"/>
    <cellStyle name="Nota 5 2 2 4 2 2" xfId="50275"/>
    <cellStyle name="Nota 5 2 2 4 3" xfId="33921"/>
    <cellStyle name="Nota 5 2 2 4 4" xfId="41998"/>
    <cellStyle name="Nota 5 2 2 5" xfId="15772"/>
    <cellStyle name="Nota 5 2 2 5 2" xfId="48226"/>
    <cellStyle name="Nota 5 2 2 6" xfId="27883"/>
    <cellStyle name="Nota 5 2 2 7" xfId="39973"/>
    <cellStyle name="Nota 5 2 2 8" xfId="3649"/>
    <cellStyle name="Nota 5 2 3" xfId="1075"/>
    <cellStyle name="Nota 5 2 3 2" xfId="5183"/>
    <cellStyle name="Nota 5 2 3 2 2" xfId="11242"/>
    <cellStyle name="Nota 5 2 3 2 2 2" xfId="23362"/>
    <cellStyle name="Nota 5 2 3 2 2 3" xfId="35451"/>
    <cellStyle name="Nota 5 2 3 2 2 4" xfId="51809"/>
    <cellStyle name="Nota 5 2 3 2 3" xfId="17302"/>
    <cellStyle name="Nota 5 2 3 2 4" xfId="29392"/>
    <cellStyle name="Nota 5 2 3 2 5" xfId="43532"/>
    <cellStyle name="Nota 5 2 3 3" xfId="7208"/>
    <cellStyle name="Nota 5 2 3 3 2" xfId="13267"/>
    <cellStyle name="Nota 5 2 3 3 2 2" xfId="25387"/>
    <cellStyle name="Nota 5 2 3 3 2 3" xfId="37476"/>
    <cellStyle name="Nota 5 2 3 3 2 4" xfId="53834"/>
    <cellStyle name="Nota 5 2 3 3 3" xfId="19327"/>
    <cellStyle name="Nota 5 2 3 3 4" xfId="31417"/>
    <cellStyle name="Nota 5 2 3 3 5" xfId="45557"/>
    <cellStyle name="Nota 5 2 3 4" xfId="9212"/>
    <cellStyle name="Nota 5 2 3 4 2" xfId="21332"/>
    <cellStyle name="Nota 5 2 3 4 2 2" xfId="49767"/>
    <cellStyle name="Nota 5 2 3 4 3" xfId="33421"/>
    <cellStyle name="Nota 5 2 3 4 4" xfId="41490"/>
    <cellStyle name="Nota 5 2 3 5" xfId="15272"/>
    <cellStyle name="Nota 5 2 3 5 2" xfId="47718"/>
    <cellStyle name="Nota 5 2 3 6" xfId="27387"/>
    <cellStyle name="Nota 5 2 3 7" xfId="39477"/>
    <cellStyle name="Nota 5 2 3 8" xfId="3139"/>
    <cellStyle name="Nota 5 2 4" xfId="2125"/>
    <cellStyle name="Nota 5 2 4 2" xfId="6216"/>
    <cellStyle name="Nota 5 2 4 2 2" xfId="12275"/>
    <cellStyle name="Nota 5 2 4 2 2 2" xfId="24395"/>
    <cellStyle name="Nota 5 2 4 2 2 3" xfId="36484"/>
    <cellStyle name="Nota 5 2 4 2 2 4" xfId="52842"/>
    <cellStyle name="Nota 5 2 4 2 3" xfId="18335"/>
    <cellStyle name="Nota 5 2 4 2 4" xfId="30425"/>
    <cellStyle name="Nota 5 2 4 2 5" xfId="44565"/>
    <cellStyle name="Nota 5 2 4 3" xfId="8216"/>
    <cellStyle name="Nota 5 2 4 3 2" xfId="14275"/>
    <cellStyle name="Nota 5 2 4 3 2 2" xfId="26395"/>
    <cellStyle name="Nota 5 2 4 3 2 3" xfId="38484"/>
    <cellStyle name="Nota 5 2 4 3 2 4" xfId="54842"/>
    <cellStyle name="Nota 5 2 4 3 3" xfId="20335"/>
    <cellStyle name="Nota 5 2 4 3 4" xfId="32425"/>
    <cellStyle name="Nota 5 2 4 3 5" xfId="46565"/>
    <cellStyle name="Nota 5 2 4 4" xfId="10245"/>
    <cellStyle name="Nota 5 2 4 4 2" xfId="22365"/>
    <cellStyle name="Nota 5 2 4 4 2 2" xfId="50809"/>
    <cellStyle name="Nota 5 2 4 4 3" xfId="34454"/>
    <cellStyle name="Nota 5 2 4 4 4" xfId="42532"/>
    <cellStyle name="Nota 5 2 4 5" xfId="16305"/>
    <cellStyle name="Nota 5 2 4 5 2" xfId="48760"/>
    <cellStyle name="Nota 5 2 4 6" xfId="28395"/>
    <cellStyle name="Nota 5 2 4 7" xfId="40485"/>
    <cellStyle name="Nota 5 2 4 8" xfId="4183"/>
    <cellStyle name="Nota 5 2 5" xfId="4683"/>
    <cellStyle name="Nota 5 2 5 2" xfId="10743"/>
    <cellStyle name="Nota 5 2 5 2 2" xfId="22863"/>
    <cellStyle name="Nota 5 2 5 2 3" xfId="34952"/>
    <cellStyle name="Nota 5 2 5 2 4" xfId="51309"/>
    <cellStyle name="Nota 5 2 5 3" xfId="16803"/>
    <cellStyle name="Nota 5 2 5 4" xfId="28893"/>
    <cellStyle name="Nota 5 2 5 5" xfId="43032"/>
    <cellStyle name="Nota 5 2 6" xfId="6710"/>
    <cellStyle name="Nota 5 2 6 2" xfId="12769"/>
    <cellStyle name="Nota 5 2 6 2 2" xfId="24889"/>
    <cellStyle name="Nota 5 2 6 2 3" xfId="36978"/>
    <cellStyle name="Nota 5 2 6 2 4" xfId="53336"/>
    <cellStyle name="Nota 5 2 6 3" xfId="18829"/>
    <cellStyle name="Nota 5 2 6 4" xfId="30919"/>
    <cellStyle name="Nota 5 2 6 5" xfId="45059"/>
    <cellStyle name="Nota 5 2 7" xfId="8713"/>
    <cellStyle name="Nota 5 2 7 2" xfId="20833"/>
    <cellStyle name="Nota 5 2 7 2 2" xfId="49262"/>
    <cellStyle name="Nota 5 2 7 3" xfId="32922"/>
    <cellStyle name="Nota 5 2 7 4" xfId="40985"/>
    <cellStyle name="Nota 5 2 8" xfId="14773"/>
    <cellStyle name="Nota 5 2 8 2" xfId="47215"/>
    <cellStyle name="Nota 5 2 9" xfId="26889"/>
    <cellStyle name="Nota 5 3" xfId="1587"/>
    <cellStyle name="Nota 5 3 2" xfId="5682"/>
    <cellStyle name="Nota 5 3 2 2" xfId="11741"/>
    <cellStyle name="Nota 5 3 2 2 2" xfId="23861"/>
    <cellStyle name="Nota 5 3 2 2 3" xfId="35950"/>
    <cellStyle name="Nota 5 3 2 2 4" xfId="52308"/>
    <cellStyle name="Nota 5 3 2 3" xfId="17801"/>
    <cellStyle name="Nota 5 3 2 4" xfId="29891"/>
    <cellStyle name="Nota 5 3 2 5" xfId="44031"/>
    <cellStyle name="Nota 5 3 3" xfId="7703"/>
    <cellStyle name="Nota 5 3 3 2" xfId="13762"/>
    <cellStyle name="Nota 5 3 3 2 2" xfId="25882"/>
    <cellStyle name="Nota 5 3 3 2 3" xfId="37971"/>
    <cellStyle name="Nota 5 3 3 2 4" xfId="54329"/>
    <cellStyle name="Nota 5 3 3 3" xfId="19822"/>
    <cellStyle name="Nota 5 3 3 4" xfId="31912"/>
    <cellStyle name="Nota 5 3 3 5" xfId="46052"/>
    <cellStyle name="Nota 5 3 4" xfId="9711"/>
    <cellStyle name="Nota 5 3 4 2" xfId="21831"/>
    <cellStyle name="Nota 5 3 4 2 2" xfId="50274"/>
    <cellStyle name="Nota 5 3 4 3" xfId="33920"/>
    <cellStyle name="Nota 5 3 4 4" xfId="41997"/>
    <cellStyle name="Nota 5 3 5" xfId="15771"/>
    <cellStyle name="Nota 5 3 5 2" xfId="48225"/>
    <cellStyle name="Nota 5 3 6" xfId="27882"/>
    <cellStyle name="Nota 5 3 7" xfId="39972"/>
    <cellStyle name="Nota 5 3 8" xfId="3648"/>
    <cellStyle name="Nota 5 4" xfId="1074"/>
    <cellStyle name="Nota 5 4 2" xfId="5182"/>
    <cellStyle name="Nota 5 4 2 2" xfId="11241"/>
    <cellStyle name="Nota 5 4 2 2 2" xfId="23361"/>
    <cellStyle name="Nota 5 4 2 2 3" xfId="35450"/>
    <cellStyle name="Nota 5 4 2 2 4" xfId="51808"/>
    <cellStyle name="Nota 5 4 2 3" xfId="17301"/>
    <cellStyle name="Nota 5 4 2 4" xfId="29391"/>
    <cellStyle name="Nota 5 4 2 5" xfId="43531"/>
    <cellStyle name="Nota 5 4 3" xfId="7207"/>
    <cellStyle name="Nota 5 4 3 2" xfId="13266"/>
    <cellStyle name="Nota 5 4 3 2 2" xfId="25386"/>
    <cellStyle name="Nota 5 4 3 2 3" xfId="37475"/>
    <cellStyle name="Nota 5 4 3 2 4" xfId="53833"/>
    <cellStyle name="Nota 5 4 3 3" xfId="19326"/>
    <cellStyle name="Nota 5 4 3 4" xfId="31416"/>
    <cellStyle name="Nota 5 4 3 5" xfId="45556"/>
    <cellStyle name="Nota 5 4 4" xfId="9211"/>
    <cellStyle name="Nota 5 4 4 2" xfId="21331"/>
    <cellStyle name="Nota 5 4 4 2 2" xfId="49766"/>
    <cellStyle name="Nota 5 4 4 3" xfId="33420"/>
    <cellStyle name="Nota 5 4 4 4" xfId="41489"/>
    <cellStyle name="Nota 5 4 5" xfId="15271"/>
    <cellStyle name="Nota 5 4 5 2" xfId="47717"/>
    <cellStyle name="Nota 5 4 6" xfId="27386"/>
    <cellStyle name="Nota 5 4 7" xfId="39476"/>
    <cellStyle name="Nota 5 4 8" xfId="3138"/>
    <cellStyle name="Nota 5 5" xfId="2124"/>
    <cellStyle name="Nota 5 5 2" xfId="6215"/>
    <cellStyle name="Nota 5 5 2 2" xfId="12274"/>
    <cellStyle name="Nota 5 5 2 2 2" xfId="24394"/>
    <cellStyle name="Nota 5 5 2 2 3" xfId="36483"/>
    <cellStyle name="Nota 5 5 2 2 4" xfId="52841"/>
    <cellStyle name="Nota 5 5 2 3" xfId="18334"/>
    <cellStyle name="Nota 5 5 2 4" xfId="30424"/>
    <cellStyle name="Nota 5 5 2 5" xfId="44564"/>
    <cellStyle name="Nota 5 5 3" xfId="8215"/>
    <cellStyle name="Nota 5 5 3 2" xfId="14274"/>
    <cellStyle name="Nota 5 5 3 2 2" xfId="26394"/>
    <cellStyle name="Nota 5 5 3 2 3" xfId="38483"/>
    <cellStyle name="Nota 5 5 3 2 4" xfId="54841"/>
    <cellStyle name="Nota 5 5 3 3" xfId="20334"/>
    <cellStyle name="Nota 5 5 3 4" xfId="32424"/>
    <cellStyle name="Nota 5 5 3 5" xfId="46564"/>
    <cellStyle name="Nota 5 5 4" xfId="10244"/>
    <cellStyle name="Nota 5 5 4 2" xfId="22364"/>
    <cellStyle name="Nota 5 5 4 2 2" xfId="50808"/>
    <cellStyle name="Nota 5 5 4 3" xfId="34453"/>
    <cellStyle name="Nota 5 5 4 4" xfId="42531"/>
    <cellStyle name="Nota 5 5 5" xfId="16304"/>
    <cellStyle name="Nota 5 5 5 2" xfId="48759"/>
    <cellStyle name="Nota 5 5 6" xfId="28394"/>
    <cellStyle name="Nota 5 5 7" xfId="40484"/>
    <cellStyle name="Nota 5 5 8" xfId="4182"/>
    <cellStyle name="Nota 5 6" xfId="4682"/>
    <cellStyle name="Nota 5 6 2" xfId="10742"/>
    <cellStyle name="Nota 5 6 2 2" xfId="22862"/>
    <cellStyle name="Nota 5 6 2 3" xfId="34951"/>
    <cellStyle name="Nota 5 6 2 4" xfId="51308"/>
    <cellStyle name="Nota 5 6 3" xfId="16802"/>
    <cellStyle name="Nota 5 6 4" xfId="28892"/>
    <cellStyle name="Nota 5 6 5" xfId="43031"/>
    <cellStyle name="Nota 5 7" xfId="6709"/>
    <cellStyle name="Nota 5 7 2" xfId="12768"/>
    <cellStyle name="Nota 5 7 2 2" xfId="24888"/>
    <cellStyle name="Nota 5 7 2 3" xfId="36977"/>
    <cellStyle name="Nota 5 7 2 4" xfId="53335"/>
    <cellStyle name="Nota 5 7 3" xfId="18828"/>
    <cellStyle name="Nota 5 7 4" xfId="30918"/>
    <cellStyle name="Nota 5 7 5" xfId="45058"/>
    <cellStyle name="Nota 5 8" xfId="8712"/>
    <cellStyle name="Nota 5 8 2" xfId="20832"/>
    <cellStyle name="Nota 5 8 2 2" xfId="49261"/>
    <cellStyle name="Nota 5 8 3" xfId="32921"/>
    <cellStyle name="Nota 5 8 4" xfId="40984"/>
    <cellStyle name="Nota 5 9" xfId="14772"/>
    <cellStyle name="Nota 5 9 2" xfId="47214"/>
    <cellStyle name="Nota 6" xfId="547"/>
    <cellStyle name="Nota 6 10" xfId="26890"/>
    <cellStyle name="Nota 6 11" xfId="38980"/>
    <cellStyle name="Nota 6 12" xfId="2636"/>
    <cellStyle name="Nota 6 2" xfId="548"/>
    <cellStyle name="Nota 6 2 10" xfId="38981"/>
    <cellStyle name="Nota 6 2 11" xfId="2637"/>
    <cellStyle name="Nota 6 2 2" xfId="1590"/>
    <cellStyle name="Nota 6 2 2 2" xfId="5685"/>
    <cellStyle name="Nota 6 2 2 2 2" xfId="11744"/>
    <cellStyle name="Nota 6 2 2 2 2 2" xfId="23864"/>
    <cellStyle name="Nota 6 2 2 2 2 3" xfId="35953"/>
    <cellStyle name="Nota 6 2 2 2 2 4" xfId="52311"/>
    <cellStyle name="Nota 6 2 2 2 3" xfId="17804"/>
    <cellStyle name="Nota 6 2 2 2 4" xfId="29894"/>
    <cellStyle name="Nota 6 2 2 2 5" xfId="44034"/>
    <cellStyle name="Nota 6 2 2 3" xfId="7706"/>
    <cellStyle name="Nota 6 2 2 3 2" xfId="13765"/>
    <cellStyle name="Nota 6 2 2 3 2 2" xfId="25885"/>
    <cellStyle name="Nota 6 2 2 3 2 3" xfId="37974"/>
    <cellStyle name="Nota 6 2 2 3 2 4" xfId="54332"/>
    <cellStyle name="Nota 6 2 2 3 3" xfId="19825"/>
    <cellStyle name="Nota 6 2 2 3 4" xfId="31915"/>
    <cellStyle name="Nota 6 2 2 3 5" xfId="46055"/>
    <cellStyle name="Nota 6 2 2 4" xfId="9714"/>
    <cellStyle name="Nota 6 2 2 4 2" xfId="21834"/>
    <cellStyle name="Nota 6 2 2 4 2 2" xfId="50277"/>
    <cellStyle name="Nota 6 2 2 4 3" xfId="33923"/>
    <cellStyle name="Nota 6 2 2 4 4" xfId="42000"/>
    <cellStyle name="Nota 6 2 2 5" xfId="15774"/>
    <cellStyle name="Nota 6 2 2 5 2" xfId="48228"/>
    <cellStyle name="Nota 6 2 2 6" xfId="27885"/>
    <cellStyle name="Nota 6 2 2 7" xfId="39975"/>
    <cellStyle name="Nota 6 2 2 8" xfId="3651"/>
    <cellStyle name="Nota 6 2 3" xfId="1077"/>
    <cellStyle name="Nota 6 2 3 2" xfId="5185"/>
    <cellStyle name="Nota 6 2 3 2 2" xfId="11244"/>
    <cellStyle name="Nota 6 2 3 2 2 2" xfId="23364"/>
    <cellStyle name="Nota 6 2 3 2 2 3" xfId="35453"/>
    <cellStyle name="Nota 6 2 3 2 2 4" xfId="51811"/>
    <cellStyle name="Nota 6 2 3 2 3" xfId="17304"/>
    <cellStyle name="Nota 6 2 3 2 4" xfId="29394"/>
    <cellStyle name="Nota 6 2 3 2 5" xfId="43534"/>
    <cellStyle name="Nota 6 2 3 3" xfId="7210"/>
    <cellStyle name="Nota 6 2 3 3 2" xfId="13269"/>
    <cellStyle name="Nota 6 2 3 3 2 2" xfId="25389"/>
    <cellStyle name="Nota 6 2 3 3 2 3" xfId="37478"/>
    <cellStyle name="Nota 6 2 3 3 2 4" xfId="53836"/>
    <cellStyle name="Nota 6 2 3 3 3" xfId="19329"/>
    <cellStyle name="Nota 6 2 3 3 4" xfId="31419"/>
    <cellStyle name="Nota 6 2 3 3 5" xfId="45559"/>
    <cellStyle name="Nota 6 2 3 4" xfId="9214"/>
    <cellStyle name="Nota 6 2 3 4 2" xfId="21334"/>
    <cellStyle name="Nota 6 2 3 4 2 2" xfId="49769"/>
    <cellStyle name="Nota 6 2 3 4 3" xfId="33423"/>
    <cellStyle name="Nota 6 2 3 4 4" xfId="41492"/>
    <cellStyle name="Nota 6 2 3 5" xfId="15274"/>
    <cellStyle name="Nota 6 2 3 5 2" xfId="47720"/>
    <cellStyle name="Nota 6 2 3 6" xfId="27389"/>
    <cellStyle name="Nota 6 2 3 7" xfId="39479"/>
    <cellStyle name="Nota 6 2 3 8" xfId="3141"/>
    <cellStyle name="Nota 6 2 4" xfId="2127"/>
    <cellStyle name="Nota 6 2 4 2" xfId="6218"/>
    <cellStyle name="Nota 6 2 4 2 2" xfId="12277"/>
    <cellStyle name="Nota 6 2 4 2 2 2" xfId="24397"/>
    <cellStyle name="Nota 6 2 4 2 2 3" xfId="36486"/>
    <cellStyle name="Nota 6 2 4 2 2 4" xfId="52844"/>
    <cellStyle name="Nota 6 2 4 2 3" xfId="18337"/>
    <cellStyle name="Nota 6 2 4 2 4" xfId="30427"/>
    <cellStyle name="Nota 6 2 4 2 5" xfId="44567"/>
    <cellStyle name="Nota 6 2 4 3" xfId="8218"/>
    <cellStyle name="Nota 6 2 4 3 2" xfId="14277"/>
    <cellStyle name="Nota 6 2 4 3 2 2" xfId="26397"/>
    <cellStyle name="Nota 6 2 4 3 2 3" xfId="38486"/>
    <cellStyle name="Nota 6 2 4 3 2 4" xfId="54844"/>
    <cellStyle name="Nota 6 2 4 3 3" xfId="20337"/>
    <cellStyle name="Nota 6 2 4 3 4" xfId="32427"/>
    <cellStyle name="Nota 6 2 4 3 5" xfId="46567"/>
    <cellStyle name="Nota 6 2 4 4" xfId="10247"/>
    <cellStyle name="Nota 6 2 4 4 2" xfId="22367"/>
    <cellStyle name="Nota 6 2 4 4 2 2" xfId="50811"/>
    <cellStyle name="Nota 6 2 4 4 3" xfId="34456"/>
    <cellStyle name="Nota 6 2 4 4 4" xfId="42534"/>
    <cellStyle name="Nota 6 2 4 5" xfId="16307"/>
    <cellStyle name="Nota 6 2 4 5 2" xfId="48762"/>
    <cellStyle name="Nota 6 2 4 6" xfId="28397"/>
    <cellStyle name="Nota 6 2 4 7" xfId="40487"/>
    <cellStyle name="Nota 6 2 4 8" xfId="4185"/>
    <cellStyle name="Nota 6 2 5" xfId="4685"/>
    <cellStyle name="Nota 6 2 5 2" xfId="10745"/>
    <cellStyle name="Nota 6 2 5 2 2" xfId="22865"/>
    <cellStyle name="Nota 6 2 5 2 3" xfId="34954"/>
    <cellStyle name="Nota 6 2 5 2 4" xfId="51311"/>
    <cellStyle name="Nota 6 2 5 3" xfId="16805"/>
    <cellStyle name="Nota 6 2 5 4" xfId="28895"/>
    <cellStyle name="Nota 6 2 5 5" xfId="43034"/>
    <cellStyle name="Nota 6 2 6" xfId="6712"/>
    <cellStyle name="Nota 6 2 6 2" xfId="12771"/>
    <cellStyle name="Nota 6 2 6 2 2" xfId="24891"/>
    <cellStyle name="Nota 6 2 6 2 3" xfId="36980"/>
    <cellStyle name="Nota 6 2 6 2 4" xfId="53338"/>
    <cellStyle name="Nota 6 2 6 3" xfId="18831"/>
    <cellStyle name="Nota 6 2 6 4" xfId="30921"/>
    <cellStyle name="Nota 6 2 6 5" xfId="45061"/>
    <cellStyle name="Nota 6 2 7" xfId="8715"/>
    <cellStyle name="Nota 6 2 7 2" xfId="20835"/>
    <cellStyle name="Nota 6 2 7 2 2" xfId="49264"/>
    <cellStyle name="Nota 6 2 7 3" xfId="32924"/>
    <cellStyle name="Nota 6 2 7 4" xfId="40987"/>
    <cellStyle name="Nota 6 2 8" xfId="14775"/>
    <cellStyle name="Nota 6 2 8 2" xfId="47217"/>
    <cellStyle name="Nota 6 2 9" xfId="26891"/>
    <cellStyle name="Nota 6 3" xfId="1589"/>
    <cellStyle name="Nota 6 3 2" xfId="5684"/>
    <cellStyle name="Nota 6 3 2 2" xfId="11743"/>
    <cellStyle name="Nota 6 3 2 2 2" xfId="23863"/>
    <cellStyle name="Nota 6 3 2 2 3" xfId="35952"/>
    <cellStyle name="Nota 6 3 2 2 4" xfId="52310"/>
    <cellStyle name="Nota 6 3 2 3" xfId="17803"/>
    <cellStyle name="Nota 6 3 2 4" xfId="29893"/>
    <cellStyle name="Nota 6 3 2 5" xfId="44033"/>
    <cellStyle name="Nota 6 3 3" xfId="7705"/>
    <cellStyle name="Nota 6 3 3 2" xfId="13764"/>
    <cellStyle name="Nota 6 3 3 2 2" xfId="25884"/>
    <cellStyle name="Nota 6 3 3 2 3" xfId="37973"/>
    <cellStyle name="Nota 6 3 3 2 4" xfId="54331"/>
    <cellStyle name="Nota 6 3 3 3" xfId="19824"/>
    <cellStyle name="Nota 6 3 3 4" xfId="31914"/>
    <cellStyle name="Nota 6 3 3 5" xfId="46054"/>
    <cellStyle name="Nota 6 3 4" xfId="9713"/>
    <cellStyle name="Nota 6 3 4 2" xfId="21833"/>
    <cellStyle name="Nota 6 3 4 2 2" xfId="50276"/>
    <cellStyle name="Nota 6 3 4 3" xfId="33922"/>
    <cellStyle name="Nota 6 3 4 4" xfId="41999"/>
    <cellStyle name="Nota 6 3 5" xfId="15773"/>
    <cellStyle name="Nota 6 3 5 2" xfId="48227"/>
    <cellStyle name="Nota 6 3 6" xfId="27884"/>
    <cellStyle name="Nota 6 3 7" xfId="39974"/>
    <cellStyle name="Nota 6 3 8" xfId="3650"/>
    <cellStyle name="Nota 6 4" xfId="1076"/>
    <cellStyle name="Nota 6 4 2" xfId="5184"/>
    <cellStyle name="Nota 6 4 2 2" xfId="11243"/>
    <cellStyle name="Nota 6 4 2 2 2" xfId="23363"/>
    <cellStyle name="Nota 6 4 2 2 3" xfId="35452"/>
    <cellStyle name="Nota 6 4 2 2 4" xfId="51810"/>
    <cellStyle name="Nota 6 4 2 3" xfId="17303"/>
    <cellStyle name="Nota 6 4 2 4" xfId="29393"/>
    <cellStyle name="Nota 6 4 2 5" xfId="43533"/>
    <cellStyle name="Nota 6 4 3" xfId="7209"/>
    <cellStyle name="Nota 6 4 3 2" xfId="13268"/>
    <cellStyle name="Nota 6 4 3 2 2" xfId="25388"/>
    <cellStyle name="Nota 6 4 3 2 3" xfId="37477"/>
    <cellStyle name="Nota 6 4 3 2 4" xfId="53835"/>
    <cellStyle name="Nota 6 4 3 3" xfId="19328"/>
    <cellStyle name="Nota 6 4 3 4" xfId="31418"/>
    <cellStyle name="Nota 6 4 3 5" xfId="45558"/>
    <cellStyle name="Nota 6 4 4" xfId="9213"/>
    <cellStyle name="Nota 6 4 4 2" xfId="21333"/>
    <cellStyle name="Nota 6 4 4 2 2" xfId="49768"/>
    <cellStyle name="Nota 6 4 4 3" xfId="33422"/>
    <cellStyle name="Nota 6 4 4 4" xfId="41491"/>
    <cellStyle name="Nota 6 4 5" xfId="15273"/>
    <cellStyle name="Nota 6 4 5 2" xfId="47719"/>
    <cellStyle name="Nota 6 4 6" xfId="27388"/>
    <cellStyle name="Nota 6 4 7" xfId="39478"/>
    <cellStyle name="Nota 6 4 8" xfId="3140"/>
    <cellStyle name="Nota 6 5" xfId="2126"/>
    <cellStyle name="Nota 6 5 2" xfId="6217"/>
    <cellStyle name="Nota 6 5 2 2" xfId="12276"/>
    <cellStyle name="Nota 6 5 2 2 2" xfId="24396"/>
    <cellStyle name="Nota 6 5 2 2 3" xfId="36485"/>
    <cellStyle name="Nota 6 5 2 2 4" xfId="52843"/>
    <cellStyle name="Nota 6 5 2 3" xfId="18336"/>
    <cellStyle name="Nota 6 5 2 4" xfId="30426"/>
    <cellStyle name="Nota 6 5 2 5" xfId="44566"/>
    <cellStyle name="Nota 6 5 3" xfId="8217"/>
    <cellStyle name="Nota 6 5 3 2" xfId="14276"/>
    <cellStyle name="Nota 6 5 3 2 2" xfId="26396"/>
    <cellStyle name="Nota 6 5 3 2 3" xfId="38485"/>
    <cellStyle name="Nota 6 5 3 2 4" xfId="54843"/>
    <cellStyle name="Nota 6 5 3 3" xfId="20336"/>
    <cellStyle name="Nota 6 5 3 4" xfId="32426"/>
    <cellStyle name="Nota 6 5 3 5" xfId="46566"/>
    <cellStyle name="Nota 6 5 4" xfId="10246"/>
    <cellStyle name="Nota 6 5 4 2" xfId="22366"/>
    <cellStyle name="Nota 6 5 4 2 2" xfId="50810"/>
    <cellStyle name="Nota 6 5 4 3" xfId="34455"/>
    <cellStyle name="Nota 6 5 4 4" xfId="42533"/>
    <cellStyle name="Nota 6 5 5" xfId="16306"/>
    <cellStyle name="Nota 6 5 5 2" xfId="48761"/>
    <cellStyle name="Nota 6 5 6" xfId="28396"/>
    <cellStyle name="Nota 6 5 7" xfId="40486"/>
    <cellStyle name="Nota 6 5 8" xfId="4184"/>
    <cellStyle name="Nota 6 6" xfId="4684"/>
    <cellStyle name="Nota 6 6 2" xfId="10744"/>
    <cellStyle name="Nota 6 6 2 2" xfId="22864"/>
    <cellStyle name="Nota 6 6 2 3" xfId="34953"/>
    <cellStyle name="Nota 6 6 2 4" xfId="51310"/>
    <cellStyle name="Nota 6 6 3" xfId="16804"/>
    <cellStyle name="Nota 6 6 4" xfId="28894"/>
    <cellStyle name="Nota 6 6 5" xfId="43033"/>
    <cellStyle name="Nota 6 7" xfId="6711"/>
    <cellStyle name="Nota 6 7 2" xfId="12770"/>
    <cellStyle name="Nota 6 7 2 2" xfId="24890"/>
    <cellStyle name="Nota 6 7 2 3" xfId="36979"/>
    <cellStyle name="Nota 6 7 2 4" xfId="53337"/>
    <cellStyle name="Nota 6 7 3" xfId="18830"/>
    <cellStyle name="Nota 6 7 4" xfId="30920"/>
    <cellStyle name="Nota 6 7 5" xfId="45060"/>
    <cellStyle name="Nota 6 8" xfId="8714"/>
    <cellStyle name="Nota 6 8 2" xfId="20834"/>
    <cellStyle name="Nota 6 8 2 2" xfId="49263"/>
    <cellStyle name="Nota 6 8 3" xfId="32923"/>
    <cellStyle name="Nota 6 8 4" xfId="40986"/>
    <cellStyle name="Nota 6 9" xfId="14774"/>
    <cellStyle name="Nota 6 9 2" xfId="47216"/>
    <cellStyle name="Nota 7" xfId="549"/>
    <cellStyle name="Nota 7 10" xfId="26892"/>
    <cellStyle name="Nota 7 11" xfId="38982"/>
    <cellStyle name="Nota 7 12" xfId="2638"/>
    <cellStyle name="Nota 7 2" xfId="323"/>
    <cellStyle name="Nota 7 2 10" xfId="38807"/>
    <cellStyle name="Nota 7 2 11" xfId="2458"/>
    <cellStyle name="Nota 7 2 2" xfId="1410"/>
    <cellStyle name="Nota 7 2 2 2" xfId="5507"/>
    <cellStyle name="Nota 7 2 2 2 2" xfId="11566"/>
    <cellStyle name="Nota 7 2 2 2 2 2" xfId="23686"/>
    <cellStyle name="Nota 7 2 2 2 2 3" xfId="35775"/>
    <cellStyle name="Nota 7 2 2 2 2 4" xfId="52133"/>
    <cellStyle name="Nota 7 2 2 2 3" xfId="17626"/>
    <cellStyle name="Nota 7 2 2 2 4" xfId="29716"/>
    <cellStyle name="Nota 7 2 2 2 5" xfId="43856"/>
    <cellStyle name="Nota 7 2 2 3" xfId="7532"/>
    <cellStyle name="Nota 7 2 2 3 2" xfId="13591"/>
    <cellStyle name="Nota 7 2 2 3 2 2" xfId="25711"/>
    <cellStyle name="Nota 7 2 2 3 2 3" xfId="37800"/>
    <cellStyle name="Nota 7 2 2 3 2 4" xfId="54158"/>
    <cellStyle name="Nota 7 2 2 3 3" xfId="19651"/>
    <cellStyle name="Nota 7 2 2 3 4" xfId="31741"/>
    <cellStyle name="Nota 7 2 2 3 5" xfId="45881"/>
    <cellStyle name="Nota 7 2 2 4" xfId="9536"/>
    <cellStyle name="Nota 7 2 2 4 2" xfId="21656"/>
    <cellStyle name="Nota 7 2 2 4 2 2" xfId="50099"/>
    <cellStyle name="Nota 7 2 2 4 3" xfId="33745"/>
    <cellStyle name="Nota 7 2 2 4 4" xfId="41822"/>
    <cellStyle name="Nota 7 2 2 5" xfId="15596"/>
    <cellStyle name="Nota 7 2 2 5 2" xfId="48050"/>
    <cellStyle name="Nota 7 2 2 6" xfId="27711"/>
    <cellStyle name="Nota 7 2 2 7" xfId="39801"/>
    <cellStyle name="Nota 7 2 2 8" xfId="3472"/>
    <cellStyle name="Nota 7 2 3" xfId="901"/>
    <cellStyle name="Nota 7 2 3 2" xfId="5011"/>
    <cellStyle name="Nota 7 2 3 2 2" xfId="11070"/>
    <cellStyle name="Nota 7 2 3 2 2 2" xfId="23190"/>
    <cellStyle name="Nota 7 2 3 2 2 3" xfId="35279"/>
    <cellStyle name="Nota 7 2 3 2 2 4" xfId="51637"/>
    <cellStyle name="Nota 7 2 3 2 3" xfId="17130"/>
    <cellStyle name="Nota 7 2 3 2 4" xfId="29220"/>
    <cellStyle name="Nota 7 2 3 2 5" xfId="43360"/>
    <cellStyle name="Nota 7 2 3 3" xfId="7036"/>
    <cellStyle name="Nota 7 2 3 3 2" xfId="13095"/>
    <cellStyle name="Nota 7 2 3 3 2 2" xfId="25215"/>
    <cellStyle name="Nota 7 2 3 3 2 3" xfId="37304"/>
    <cellStyle name="Nota 7 2 3 3 2 4" xfId="53662"/>
    <cellStyle name="Nota 7 2 3 3 3" xfId="19155"/>
    <cellStyle name="Nota 7 2 3 3 4" xfId="31245"/>
    <cellStyle name="Nota 7 2 3 3 5" xfId="45385"/>
    <cellStyle name="Nota 7 2 3 4" xfId="9040"/>
    <cellStyle name="Nota 7 2 3 4 2" xfId="21160"/>
    <cellStyle name="Nota 7 2 3 4 2 2" xfId="49594"/>
    <cellStyle name="Nota 7 2 3 4 3" xfId="33249"/>
    <cellStyle name="Nota 7 2 3 4 4" xfId="41317"/>
    <cellStyle name="Nota 7 2 3 5" xfId="15100"/>
    <cellStyle name="Nota 7 2 3 5 2" xfId="47546"/>
    <cellStyle name="Nota 7 2 3 6" xfId="27215"/>
    <cellStyle name="Nota 7 2 3 7" xfId="39305"/>
    <cellStyle name="Nota 7 2 3 8" xfId="2966"/>
    <cellStyle name="Nota 7 2 4" xfId="1953"/>
    <cellStyle name="Nota 7 2 4 2" xfId="6044"/>
    <cellStyle name="Nota 7 2 4 2 2" xfId="12103"/>
    <cellStyle name="Nota 7 2 4 2 2 2" xfId="24223"/>
    <cellStyle name="Nota 7 2 4 2 2 3" xfId="36312"/>
    <cellStyle name="Nota 7 2 4 2 2 4" xfId="52670"/>
    <cellStyle name="Nota 7 2 4 2 3" xfId="18163"/>
    <cellStyle name="Nota 7 2 4 2 4" xfId="30253"/>
    <cellStyle name="Nota 7 2 4 2 5" xfId="44393"/>
    <cellStyle name="Nota 7 2 4 3" xfId="8044"/>
    <cellStyle name="Nota 7 2 4 3 2" xfId="14103"/>
    <cellStyle name="Nota 7 2 4 3 2 2" xfId="26223"/>
    <cellStyle name="Nota 7 2 4 3 2 3" xfId="38312"/>
    <cellStyle name="Nota 7 2 4 3 2 4" xfId="54670"/>
    <cellStyle name="Nota 7 2 4 3 3" xfId="20163"/>
    <cellStyle name="Nota 7 2 4 3 4" xfId="32253"/>
    <cellStyle name="Nota 7 2 4 3 5" xfId="46393"/>
    <cellStyle name="Nota 7 2 4 4" xfId="10073"/>
    <cellStyle name="Nota 7 2 4 4 2" xfId="22193"/>
    <cellStyle name="Nota 7 2 4 4 2 2" xfId="50637"/>
    <cellStyle name="Nota 7 2 4 4 3" xfId="34282"/>
    <cellStyle name="Nota 7 2 4 4 4" xfId="42360"/>
    <cellStyle name="Nota 7 2 4 5" xfId="16133"/>
    <cellStyle name="Nota 7 2 4 5 2" xfId="48588"/>
    <cellStyle name="Nota 7 2 4 6" xfId="28223"/>
    <cellStyle name="Nota 7 2 4 7" xfId="40313"/>
    <cellStyle name="Nota 7 2 4 8" xfId="4011"/>
    <cellStyle name="Nota 7 2 5" xfId="4507"/>
    <cellStyle name="Nota 7 2 5 2" xfId="10567"/>
    <cellStyle name="Nota 7 2 5 2 2" xfId="22687"/>
    <cellStyle name="Nota 7 2 5 2 3" xfId="34776"/>
    <cellStyle name="Nota 7 2 5 2 4" xfId="51133"/>
    <cellStyle name="Nota 7 2 5 3" xfId="16627"/>
    <cellStyle name="Nota 7 2 5 4" xfId="28717"/>
    <cellStyle name="Nota 7 2 5 5" xfId="42856"/>
    <cellStyle name="Nota 7 2 6" xfId="6538"/>
    <cellStyle name="Nota 7 2 6 2" xfId="12597"/>
    <cellStyle name="Nota 7 2 6 2 2" xfId="24717"/>
    <cellStyle name="Nota 7 2 6 2 3" xfId="36806"/>
    <cellStyle name="Nota 7 2 6 2 4" xfId="53164"/>
    <cellStyle name="Nota 7 2 6 3" xfId="18657"/>
    <cellStyle name="Nota 7 2 6 4" xfId="30747"/>
    <cellStyle name="Nota 7 2 6 5" xfId="44887"/>
    <cellStyle name="Nota 7 2 7" xfId="8537"/>
    <cellStyle name="Nota 7 2 7 2" xfId="20657"/>
    <cellStyle name="Nota 7 2 7 2 2" xfId="49085"/>
    <cellStyle name="Nota 7 2 7 3" xfId="32746"/>
    <cellStyle name="Nota 7 2 7 4" xfId="40808"/>
    <cellStyle name="Nota 7 2 8" xfId="14597"/>
    <cellStyle name="Nota 7 2 8 2" xfId="47039"/>
    <cellStyle name="Nota 7 2 9" xfId="26717"/>
    <cellStyle name="Nota 7 3" xfId="1591"/>
    <cellStyle name="Nota 7 3 2" xfId="5686"/>
    <cellStyle name="Nota 7 3 2 2" xfId="11745"/>
    <cellStyle name="Nota 7 3 2 2 2" xfId="23865"/>
    <cellStyle name="Nota 7 3 2 2 3" xfId="35954"/>
    <cellStyle name="Nota 7 3 2 2 4" xfId="52312"/>
    <cellStyle name="Nota 7 3 2 3" xfId="17805"/>
    <cellStyle name="Nota 7 3 2 4" xfId="29895"/>
    <cellStyle name="Nota 7 3 2 5" xfId="44035"/>
    <cellStyle name="Nota 7 3 3" xfId="7707"/>
    <cellStyle name="Nota 7 3 3 2" xfId="13766"/>
    <cellStyle name="Nota 7 3 3 2 2" xfId="25886"/>
    <cellStyle name="Nota 7 3 3 2 3" xfId="37975"/>
    <cellStyle name="Nota 7 3 3 2 4" xfId="54333"/>
    <cellStyle name="Nota 7 3 3 3" xfId="19826"/>
    <cellStyle name="Nota 7 3 3 4" xfId="31916"/>
    <cellStyle name="Nota 7 3 3 5" xfId="46056"/>
    <cellStyle name="Nota 7 3 4" xfId="9715"/>
    <cellStyle name="Nota 7 3 4 2" xfId="21835"/>
    <cellStyle name="Nota 7 3 4 2 2" xfId="50278"/>
    <cellStyle name="Nota 7 3 4 3" xfId="33924"/>
    <cellStyle name="Nota 7 3 4 4" xfId="42001"/>
    <cellStyle name="Nota 7 3 5" xfId="15775"/>
    <cellStyle name="Nota 7 3 5 2" xfId="48229"/>
    <cellStyle name="Nota 7 3 6" xfId="27886"/>
    <cellStyle name="Nota 7 3 7" xfId="39976"/>
    <cellStyle name="Nota 7 3 8" xfId="3652"/>
    <cellStyle name="Nota 7 4" xfId="1078"/>
    <cellStyle name="Nota 7 4 2" xfId="5186"/>
    <cellStyle name="Nota 7 4 2 2" xfId="11245"/>
    <cellStyle name="Nota 7 4 2 2 2" xfId="23365"/>
    <cellStyle name="Nota 7 4 2 2 3" xfId="35454"/>
    <cellStyle name="Nota 7 4 2 2 4" xfId="51812"/>
    <cellStyle name="Nota 7 4 2 3" xfId="17305"/>
    <cellStyle name="Nota 7 4 2 4" xfId="29395"/>
    <cellStyle name="Nota 7 4 2 5" xfId="43535"/>
    <cellStyle name="Nota 7 4 3" xfId="7211"/>
    <cellStyle name="Nota 7 4 3 2" xfId="13270"/>
    <cellStyle name="Nota 7 4 3 2 2" xfId="25390"/>
    <cellStyle name="Nota 7 4 3 2 3" xfId="37479"/>
    <cellStyle name="Nota 7 4 3 2 4" xfId="53837"/>
    <cellStyle name="Nota 7 4 3 3" xfId="19330"/>
    <cellStyle name="Nota 7 4 3 4" xfId="31420"/>
    <cellStyle name="Nota 7 4 3 5" xfId="45560"/>
    <cellStyle name="Nota 7 4 4" xfId="9215"/>
    <cellStyle name="Nota 7 4 4 2" xfId="21335"/>
    <cellStyle name="Nota 7 4 4 2 2" xfId="49770"/>
    <cellStyle name="Nota 7 4 4 3" xfId="33424"/>
    <cellStyle name="Nota 7 4 4 4" xfId="41493"/>
    <cellStyle name="Nota 7 4 5" xfId="15275"/>
    <cellStyle name="Nota 7 4 5 2" xfId="47721"/>
    <cellStyle name="Nota 7 4 6" xfId="27390"/>
    <cellStyle name="Nota 7 4 7" xfId="39480"/>
    <cellStyle name="Nota 7 4 8" xfId="3142"/>
    <cellStyle name="Nota 7 5" xfId="2128"/>
    <cellStyle name="Nota 7 5 2" xfId="6219"/>
    <cellStyle name="Nota 7 5 2 2" xfId="12278"/>
    <cellStyle name="Nota 7 5 2 2 2" xfId="24398"/>
    <cellStyle name="Nota 7 5 2 2 3" xfId="36487"/>
    <cellStyle name="Nota 7 5 2 2 4" xfId="52845"/>
    <cellStyle name="Nota 7 5 2 3" xfId="18338"/>
    <cellStyle name="Nota 7 5 2 4" xfId="30428"/>
    <cellStyle name="Nota 7 5 2 5" xfId="44568"/>
    <cellStyle name="Nota 7 5 3" xfId="8219"/>
    <cellStyle name="Nota 7 5 3 2" xfId="14278"/>
    <cellStyle name="Nota 7 5 3 2 2" xfId="26398"/>
    <cellStyle name="Nota 7 5 3 2 3" xfId="38487"/>
    <cellStyle name="Nota 7 5 3 2 4" xfId="54845"/>
    <cellStyle name="Nota 7 5 3 3" xfId="20338"/>
    <cellStyle name="Nota 7 5 3 4" xfId="32428"/>
    <cellStyle name="Nota 7 5 3 5" xfId="46568"/>
    <cellStyle name="Nota 7 5 4" xfId="10248"/>
    <cellStyle name="Nota 7 5 4 2" xfId="22368"/>
    <cellStyle name="Nota 7 5 4 2 2" xfId="50812"/>
    <cellStyle name="Nota 7 5 4 3" xfId="34457"/>
    <cellStyle name="Nota 7 5 4 4" xfId="42535"/>
    <cellStyle name="Nota 7 5 5" xfId="16308"/>
    <cellStyle name="Nota 7 5 5 2" xfId="48763"/>
    <cellStyle name="Nota 7 5 6" xfId="28398"/>
    <cellStyle name="Nota 7 5 7" xfId="40488"/>
    <cellStyle name="Nota 7 5 8" xfId="4186"/>
    <cellStyle name="Nota 7 6" xfId="4686"/>
    <cellStyle name="Nota 7 6 2" xfId="10746"/>
    <cellStyle name="Nota 7 6 2 2" xfId="22866"/>
    <cellStyle name="Nota 7 6 2 3" xfId="34955"/>
    <cellStyle name="Nota 7 6 2 4" xfId="51312"/>
    <cellStyle name="Nota 7 6 3" xfId="16806"/>
    <cellStyle name="Nota 7 6 4" xfId="28896"/>
    <cellStyle name="Nota 7 6 5" xfId="43035"/>
    <cellStyle name="Nota 7 7" xfId="6713"/>
    <cellStyle name="Nota 7 7 2" xfId="12772"/>
    <cellStyle name="Nota 7 7 2 2" xfId="24892"/>
    <cellStyle name="Nota 7 7 2 3" xfId="36981"/>
    <cellStyle name="Nota 7 7 2 4" xfId="53339"/>
    <cellStyle name="Nota 7 7 3" xfId="18832"/>
    <cellStyle name="Nota 7 7 4" xfId="30922"/>
    <cellStyle name="Nota 7 7 5" xfId="45062"/>
    <cellStyle name="Nota 7 8" xfId="8716"/>
    <cellStyle name="Nota 7 8 2" xfId="20836"/>
    <cellStyle name="Nota 7 8 2 2" xfId="49265"/>
    <cellStyle name="Nota 7 8 3" xfId="32925"/>
    <cellStyle name="Nota 7 8 4" xfId="40988"/>
    <cellStyle name="Nota 7 9" xfId="14776"/>
    <cellStyle name="Nota 7 9 2" xfId="47218"/>
    <cellStyle name="Nota 8" xfId="550"/>
    <cellStyle name="Nota 8 10" xfId="26893"/>
    <cellStyle name="Nota 8 11" xfId="38983"/>
    <cellStyle name="Nota 8 12" xfId="2639"/>
    <cellStyle name="Nota 8 2" xfId="551"/>
    <cellStyle name="Nota 8 2 10" xfId="38984"/>
    <cellStyle name="Nota 8 2 11" xfId="2640"/>
    <cellStyle name="Nota 8 2 2" xfId="1593"/>
    <cellStyle name="Nota 8 2 2 2" xfId="5688"/>
    <cellStyle name="Nota 8 2 2 2 2" xfId="11747"/>
    <cellStyle name="Nota 8 2 2 2 2 2" xfId="23867"/>
    <cellStyle name="Nota 8 2 2 2 2 3" xfId="35956"/>
    <cellStyle name="Nota 8 2 2 2 2 4" xfId="52314"/>
    <cellStyle name="Nota 8 2 2 2 3" xfId="17807"/>
    <cellStyle name="Nota 8 2 2 2 4" xfId="29897"/>
    <cellStyle name="Nota 8 2 2 2 5" xfId="44037"/>
    <cellStyle name="Nota 8 2 2 3" xfId="7709"/>
    <cellStyle name="Nota 8 2 2 3 2" xfId="13768"/>
    <cellStyle name="Nota 8 2 2 3 2 2" xfId="25888"/>
    <cellStyle name="Nota 8 2 2 3 2 3" xfId="37977"/>
    <cellStyle name="Nota 8 2 2 3 2 4" xfId="54335"/>
    <cellStyle name="Nota 8 2 2 3 3" xfId="19828"/>
    <cellStyle name="Nota 8 2 2 3 4" xfId="31918"/>
    <cellStyle name="Nota 8 2 2 3 5" xfId="46058"/>
    <cellStyle name="Nota 8 2 2 4" xfId="9717"/>
    <cellStyle name="Nota 8 2 2 4 2" xfId="21837"/>
    <cellStyle name="Nota 8 2 2 4 2 2" xfId="50280"/>
    <cellStyle name="Nota 8 2 2 4 3" xfId="33926"/>
    <cellStyle name="Nota 8 2 2 4 4" xfId="42003"/>
    <cellStyle name="Nota 8 2 2 5" xfId="15777"/>
    <cellStyle name="Nota 8 2 2 5 2" xfId="48231"/>
    <cellStyle name="Nota 8 2 2 6" xfId="27888"/>
    <cellStyle name="Nota 8 2 2 7" xfId="39978"/>
    <cellStyle name="Nota 8 2 2 8" xfId="3654"/>
    <cellStyle name="Nota 8 2 3" xfId="1080"/>
    <cellStyle name="Nota 8 2 3 2" xfId="5188"/>
    <cellStyle name="Nota 8 2 3 2 2" xfId="11247"/>
    <cellStyle name="Nota 8 2 3 2 2 2" xfId="23367"/>
    <cellStyle name="Nota 8 2 3 2 2 3" xfId="35456"/>
    <cellStyle name="Nota 8 2 3 2 2 4" xfId="51814"/>
    <cellStyle name="Nota 8 2 3 2 3" xfId="17307"/>
    <cellStyle name="Nota 8 2 3 2 4" xfId="29397"/>
    <cellStyle name="Nota 8 2 3 2 5" xfId="43537"/>
    <cellStyle name="Nota 8 2 3 3" xfId="7213"/>
    <cellStyle name="Nota 8 2 3 3 2" xfId="13272"/>
    <cellStyle name="Nota 8 2 3 3 2 2" xfId="25392"/>
    <cellStyle name="Nota 8 2 3 3 2 3" xfId="37481"/>
    <cellStyle name="Nota 8 2 3 3 2 4" xfId="53839"/>
    <cellStyle name="Nota 8 2 3 3 3" xfId="19332"/>
    <cellStyle name="Nota 8 2 3 3 4" xfId="31422"/>
    <cellStyle name="Nota 8 2 3 3 5" xfId="45562"/>
    <cellStyle name="Nota 8 2 3 4" xfId="9217"/>
    <cellStyle name="Nota 8 2 3 4 2" xfId="21337"/>
    <cellStyle name="Nota 8 2 3 4 2 2" xfId="49772"/>
    <cellStyle name="Nota 8 2 3 4 3" xfId="33426"/>
    <cellStyle name="Nota 8 2 3 4 4" xfId="41495"/>
    <cellStyle name="Nota 8 2 3 5" xfId="15277"/>
    <cellStyle name="Nota 8 2 3 5 2" xfId="47723"/>
    <cellStyle name="Nota 8 2 3 6" xfId="27392"/>
    <cellStyle name="Nota 8 2 3 7" xfId="39482"/>
    <cellStyle name="Nota 8 2 3 8" xfId="3144"/>
    <cellStyle name="Nota 8 2 4" xfId="2130"/>
    <cellStyle name="Nota 8 2 4 2" xfId="6221"/>
    <cellStyle name="Nota 8 2 4 2 2" xfId="12280"/>
    <cellStyle name="Nota 8 2 4 2 2 2" xfId="24400"/>
    <cellStyle name="Nota 8 2 4 2 2 3" xfId="36489"/>
    <cellStyle name="Nota 8 2 4 2 2 4" xfId="52847"/>
    <cellStyle name="Nota 8 2 4 2 3" xfId="18340"/>
    <cellStyle name="Nota 8 2 4 2 4" xfId="30430"/>
    <cellStyle name="Nota 8 2 4 2 5" xfId="44570"/>
    <cellStyle name="Nota 8 2 4 3" xfId="8221"/>
    <cellStyle name="Nota 8 2 4 3 2" xfId="14280"/>
    <cellStyle name="Nota 8 2 4 3 2 2" xfId="26400"/>
    <cellStyle name="Nota 8 2 4 3 2 3" xfId="38489"/>
    <cellStyle name="Nota 8 2 4 3 2 4" xfId="54847"/>
    <cellStyle name="Nota 8 2 4 3 3" xfId="20340"/>
    <cellStyle name="Nota 8 2 4 3 4" xfId="32430"/>
    <cellStyle name="Nota 8 2 4 3 5" xfId="46570"/>
    <cellStyle name="Nota 8 2 4 4" xfId="10250"/>
    <cellStyle name="Nota 8 2 4 4 2" xfId="22370"/>
    <cellStyle name="Nota 8 2 4 4 2 2" xfId="50814"/>
    <cellStyle name="Nota 8 2 4 4 3" xfId="34459"/>
    <cellStyle name="Nota 8 2 4 4 4" xfId="42537"/>
    <cellStyle name="Nota 8 2 4 5" xfId="16310"/>
    <cellStyle name="Nota 8 2 4 5 2" xfId="48765"/>
    <cellStyle name="Nota 8 2 4 6" xfId="28400"/>
    <cellStyle name="Nota 8 2 4 7" xfId="40490"/>
    <cellStyle name="Nota 8 2 4 8" xfId="4188"/>
    <cellStyle name="Nota 8 2 5" xfId="4688"/>
    <cellStyle name="Nota 8 2 5 2" xfId="10748"/>
    <cellStyle name="Nota 8 2 5 2 2" xfId="22868"/>
    <cellStyle name="Nota 8 2 5 2 3" xfId="34957"/>
    <cellStyle name="Nota 8 2 5 2 4" xfId="51314"/>
    <cellStyle name="Nota 8 2 5 3" xfId="16808"/>
    <cellStyle name="Nota 8 2 5 4" xfId="28898"/>
    <cellStyle name="Nota 8 2 5 5" xfId="43037"/>
    <cellStyle name="Nota 8 2 6" xfId="6715"/>
    <cellStyle name="Nota 8 2 6 2" xfId="12774"/>
    <cellStyle name="Nota 8 2 6 2 2" xfId="24894"/>
    <cellStyle name="Nota 8 2 6 2 3" xfId="36983"/>
    <cellStyle name="Nota 8 2 6 2 4" xfId="53341"/>
    <cellStyle name="Nota 8 2 6 3" xfId="18834"/>
    <cellStyle name="Nota 8 2 6 4" xfId="30924"/>
    <cellStyle name="Nota 8 2 6 5" xfId="45064"/>
    <cellStyle name="Nota 8 2 7" xfId="8718"/>
    <cellStyle name="Nota 8 2 7 2" xfId="20838"/>
    <cellStyle name="Nota 8 2 7 2 2" xfId="49267"/>
    <cellStyle name="Nota 8 2 7 3" xfId="32927"/>
    <cellStyle name="Nota 8 2 7 4" xfId="40990"/>
    <cellStyle name="Nota 8 2 8" xfId="14778"/>
    <cellStyle name="Nota 8 2 8 2" xfId="47220"/>
    <cellStyle name="Nota 8 2 9" xfId="26894"/>
    <cellStyle name="Nota 8 3" xfId="1592"/>
    <cellStyle name="Nota 8 3 2" xfId="5687"/>
    <cellStyle name="Nota 8 3 2 2" xfId="11746"/>
    <cellStyle name="Nota 8 3 2 2 2" xfId="23866"/>
    <cellStyle name="Nota 8 3 2 2 3" xfId="35955"/>
    <cellStyle name="Nota 8 3 2 2 4" xfId="52313"/>
    <cellStyle name="Nota 8 3 2 3" xfId="17806"/>
    <cellStyle name="Nota 8 3 2 4" xfId="29896"/>
    <cellStyle name="Nota 8 3 2 5" xfId="44036"/>
    <cellStyle name="Nota 8 3 3" xfId="7708"/>
    <cellStyle name="Nota 8 3 3 2" xfId="13767"/>
    <cellStyle name="Nota 8 3 3 2 2" xfId="25887"/>
    <cellStyle name="Nota 8 3 3 2 3" xfId="37976"/>
    <cellStyle name="Nota 8 3 3 2 4" xfId="54334"/>
    <cellStyle name="Nota 8 3 3 3" xfId="19827"/>
    <cellStyle name="Nota 8 3 3 4" xfId="31917"/>
    <cellStyle name="Nota 8 3 3 5" xfId="46057"/>
    <cellStyle name="Nota 8 3 4" xfId="9716"/>
    <cellStyle name="Nota 8 3 4 2" xfId="21836"/>
    <cellStyle name="Nota 8 3 4 2 2" xfId="50279"/>
    <cellStyle name="Nota 8 3 4 3" xfId="33925"/>
    <cellStyle name="Nota 8 3 4 4" xfId="42002"/>
    <cellStyle name="Nota 8 3 5" xfId="15776"/>
    <cellStyle name="Nota 8 3 5 2" xfId="48230"/>
    <cellStyle name="Nota 8 3 6" xfId="27887"/>
    <cellStyle name="Nota 8 3 7" xfId="39977"/>
    <cellStyle name="Nota 8 3 8" xfId="3653"/>
    <cellStyle name="Nota 8 4" xfId="1079"/>
    <cellStyle name="Nota 8 4 2" xfId="5187"/>
    <cellStyle name="Nota 8 4 2 2" xfId="11246"/>
    <cellStyle name="Nota 8 4 2 2 2" xfId="23366"/>
    <cellStyle name="Nota 8 4 2 2 3" xfId="35455"/>
    <cellStyle name="Nota 8 4 2 2 4" xfId="51813"/>
    <cellStyle name="Nota 8 4 2 3" xfId="17306"/>
    <cellStyle name="Nota 8 4 2 4" xfId="29396"/>
    <cellStyle name="Nota 8 4 2 5" xfId="43536"/>
    <cellStyle name="Nota 8 4 3" xfId="7212"/>
    <cellStyle name="Nota 8 4 3 2" xfId="13271"/>
    <cellStyle name="Nota 8 4 3 2 2" xfId="25391"/>
    <cellStyle name="Nota 8 4 3 2 3" xfId="37480"/>
    <cellStyle name="Nota 8 4 3 2 4" xfId="53838"/>
    <cellStyle name="Nota 8 4 3 3" xfId="19331"/>
    <cellStyle name="Nota 8 4 3 4" xfId="31421"/>
    <cellStyle name="Nota 8 4 3 5" xfId="45561"/>
    <cellStyle name="Nota 8 4 4" xfId="9216"/>
    <cellStyle name="Nota 8 4 4 2" xfId="21336"/>
    <cellStyle name="Nota 8 4 4 2 2" xfId="49771"/>
    <cellStyle name="Nota 8 4 4 3" xfId="33425"/>
    <cellStyle name="Nota 8 4 4 4" xfId="41494"/>
    <cellStyle name="Nota 8 4 5" xfId="15276"/>
    <cellStyle name="Nota 8 4 5 2" xfId="47722"/>
    <cellStyle name="Nota 8 4 6" xfId="27391"/>
    <cellStyle name="Nota 8 4 7" xfId="39481"/>
    <cellStyle name="Nota 8 4 8" xfId="3143"/>
    <cellStyle name="Nota 8 5" xfId="2129"/>
    <cellStyle name="Nota 8 5 2" xfId="6220"/>
    <cellStyle name="Nota 8 5 2 2" xfId="12279"/>
    <cellStyle name="Nota 8 5 2 2 2" xfId="24399"/>
    <cellStyle name="Nota 8 5 2 2 3" xfId="36488"/>
    <cellStyle name="Nota 8 5 2 2 4" xfId="52846"/>
    <cellStyle name="Nota 8 5 2 3" xfId="18339"/>
    <cellStyle name="Nota 8 5 2 4" xfId="30429"/>
    <cellStyle name="Nota 8 5 2 5" xfId="44569"/>
    <cellStyle name="Nota 8 5 3" xfId="8220"/>
    <cellStyle name="Nota 8 5 3 2" xfId="14279"/>
    <cellStyle name="Nota 8 5 3 2 2" xfId="26399"/>
    <cellStyle name="Nota 8 5 3 2 3" xfId="38488"/>
    <cellStyle name="Nota 8 5 3 2 4" xfId="54846"/>
    <cellStyle name="Nota 8 5 3 3" xfId="20339"/>
    <cellStyle name="Nota 8 5 3 4" xfId="32429"/>
    <cellStyle name="Nota 8 5 3 5" xfId="46569"/>
    <cellStyle name="Nota 8 5 4" xfId="10249"/>
    <cellStyle name="Nota 8 5 4 2" xfId="22369"/>
    <cellStyle name="Nota 8 5 4 2 2" xfId="50813"/>
    <cellStyle name="Nota 8 5 4 3" xfId="34458"/>
    <cellStyle name="Nota 8 5 4 4" xfId="42536"/>
    <cellStyle name="Nota 8 5 5" xfId="16309"/>
    <cellStyle name="Nota 8 5 5 2" xfId="48764"/>
    <cellStyle name="Nota 8 5 6" xfId="28399"/>
    <cellStyle name="Nota 8 5 7" xfId="40489"/>
    <cellStyle name="Nota 8 5 8" xfId="4187"/>
    <cellStyle name="Nota 8 6" xfId="4687"/>
    <cellStyle name="Nota 8 6 2" xfId="10747"/>
    <cellStyle name="Nota 8 6 2 2" xfId="22867"/>
    <cellStyle name="Nota 8 6 2 3" xfId="34956"/>
    <cellStyle name="Nota 8 6 2 4" xfId="51313"/>
    <cellStyle name="Nota 8 6 3" xfId="16807"/>
    <cellStyle name="Nota 8 6 4" xfId="28897"/>
    <cellStyle name="Nota 8 6 5" xfId="43036"/>
    <cellStyle name="Nota 8 7" xfId="6714"/>
    <cellStyle name="Nota 8 7 2" xfId="12773"/>
    <cellStyle name="Nota 8 7 2 2" xfId="24893"/>
    <cellStyle name="Nota 8 7 2 3" xfId="36982"/>
    <cellStyle name="Nota 8 7 2 4" xfId="53340"/>
    <cellStyle name="Nota 8 7 3" xfId="18833"/>
    <cellStyle name="Nota 8 7 4" xfId="30923"/>
    <cellStyle name="Nota 8 7 5" xfId="45063"/>
    <cellStyle name="Nota 8 8" xfId="8717"/>
    <cellStyle name="Nota 8 8 2" xfId="20837"/>
    <cellStyle name="Nota 8 8 2 2" xfId="49266"/>
    <cellStyle name="Nota 8 8 3" xfId="32926"/>
    <cellStyle name="Nota 8 8 4" xfId="40989"/>
    <cellStyle name="Nota 8 9" xfId="14777"/>
    <cellStyle name="Nota 8 9 2" xfId="47219"/>
    <cellStyle name="Nota 9" xfId="552"/>
    <cellStyle name="Nota 9 10" xfId="26895"/>
    <cellStyle name="Nota 9 11" xfId="38985"/>
    <cellStyle name="Nota 9 12" xfId="2641"/>
    <cellStyle name="Nota 9 2" xfId="553"/>
    <cellStyle name="Nota 9 2 10" xfId="38986"/>
    <cellStyle name="Nota 9 2 11" xfId="2642"/>
    <cellStyle name="Nota 9 2 2" xfId="1595"/>
    <cellStyle name="Nota 9 2 2 2" xfId="5690"/>
    <cellStyle name="Nota 9 2 2 2 2" xfId="11749"/>
    <cellStyle name="Nota 9 2 2 2 2 2" xfId="23869"/>
    <cellStyle name="Nota 9 2 2 2 2 3" xfId="35958"/>
    <cellStyle name="Nota 9 2 2 2 2 4" xfId="52316"/>
    <cellStyle name="Nota 9 2 2 2 3" xfId="17809"/>
    <cellStyle name="Nota 9 2 2 2 4" xfId="29899"/>
    <cellStyle name="Nota 9 2 2 2 5" xfId="44039"/>
    <cellStyle name="Nota 9 2 2 3" xfId="7711"/>
    <cellStyle name="Nota 9 2 2 3 2" xfId="13770"/>
    <cellStyle name="Nota 9 2 2 3 2 2" xfId="25890"/>
    <cellStyle name="Nota 9 2 2 3 2 3" xfId="37979"/>
    <cellStyle name="Nota 9 2 2 3 2 4" xfId="54337"/>
    <cellStyle name="Nota 9 2 2 3 3" xfId="19830"/>
    <cellStyle name="Nota 9 2 2 3 4" xfId="31920"/>
    <cellStyle name="Nota 9 2 2 3 5" xfId="46060"/>
    <cellStyle name="Nota 9 2 2 4" xfId="9719"/>
    <cellStyle name="Nota 9 2 2 4 2" xfId="21839"/>
    <cellStyle name="Nota 9 2 2 4 2 2" xfId="50282"/>
    <cellStyle name="Nota 9 2 2 4 3" xfId="33928"/>
    <cellStyle name="Nota 9 2 2 4 4" xfId="42005"/>
    <cellStyle name="Nota 9 2 2 5" xfId="15779"/>
    <cellStyle name="Nota 9 2 2 5 2" xfId="48233"/>
    <cellStyle name="Nota 9 2 2 6" xfId="27890"/>
    <cellStyle name="Nota 9 2 2 7" xfId="39980"/>
    <cellStyle name="Nota 9 2 2 8" xfId="3656"/>
    <cellStyle name="Nota 9 2 3" xfId="1082"/>
    <cellStyle name="Nota 9 2 3 2" xfId="5190"/>
    <cellStyle name="Nota 9 2 3 2 2" xfId="11249"/>
    <cellStyle name="Nota 9 2 3 2 2 2" xfId="23369"/>
    <cellStyle name="Nota 9 2 3 2 2 3" xfId="35458"/>
    <cellStyle name="Nota 9 2 3 2 2 4" xfId="51816"/>
    <cellStyle name="Nota 9 2 3 2 3" xfId="17309"/>
    <cellStyle name="Nota 9 2 3 2 4" xfId="29399"/>
    <cellStyle name="Nota 9 2 3 2 5" xfId="43539"/>
    <cellStyle name="Nota 9 2 3 3" xfId="7215"/>
    <cellStyle name="Nota 9 2 3 3 2" xfId="13274"/>
    <cellStyle name="Nota 9 2 3 3 2 2" xfId="25394"/>
    <cellStyle name="Nota 9 2 3 3 2 3" xfId="37483"/>
    <cellStyle name="Nota 9 2 3 3 2 4" xfId="53841"/>
    <cellStyle name="Nota 9 2 3 3 3" xfId="19334"/>
    <cellStyle name="Nota 9 2 3 3 4" xfId="31424"/>
    <cellStyle name="Nota 9 2 3 3 5" xfId="45564"/>
    <cellStyle name="Nota 9 2 3 4" xfId="9219"/>
    <cellStyle name="Nota 9 2 3 4 2" xfId="21339"/>
    <cellStyle name="Nota 9 2 3 4 2 2" xfId="49774"/>
    <cellStyle name="Nota 9 2 3 4 3" xfId="33428"/>
    <cellStyle name="Nota 9 2 3 4 4" xfId="41497"/>
    <cellStyle name="Nota 9 2 3 5" xfId="15279"/>
    <cellStyle name="Nota 9 2 3 5 2" xfId="47725"/>
    <cellStyle name="Nota 9 2 3 6" xfId="27394"/>
    <cellStyle name="Nota 9 2 3 7" xfId="39484"/>
    <cellStyle name="Nota 9 2 3 8" xfId="3146"/>
    <cellStyle name="Nota 9 2 4" xfId="2132"/>
    <cellStyle name="Nota 9 2 4 2" xfId="6223"/>
    <cellStyle name="Nota 9 2 4 2 2" xfId="12282"/>
    <cellStyle name="Nota 9 2 4 2 2 2" xfId="24402"/>
    <cellStyle name="Nota 9 2 4 2 2 3" xfId="36491"/>
    <cellStyle name="Nota 9 2 4 2 2 4" xfId="52849"/>
    <cellStyle name="Nota 9 2 4 2 3" xfId="18342"/>
    <cellStyle name="Nota 9 2 4 2 4" xfId="30432"/>
    <cellStyle name="Nota 9 2 4 2 5" xfId="44572"/>
    <cellStyle name="Nota 9 2 4 3" xfId="8223"/>
    <cellStyle name="Nota 9 2 4 3 2" xfId="14282"/>
    <cellStyle name="Nota 9 2 4 3 2 2" xfId="26402"/>
    <cellStyle name="Nota 9 2 4 3 2 3" xfId="38491"/>
    <cellStyle name="Nota 9 2 4 3 2 4" xfId="54849"/>
    <cellStyle name="Nota 9 2 4 3 3" xfId="20342"/>
    <cellStyle name="Nota 9 2 4 3 4" xfId="32432"/>
    <cellStyle name="Nota 9 2 4 3 5" xfId="46572"/>
    <cellStyle name="Nota 9 2 4 4" xfId="10252"/>
    <cellStyle name="Nota 9 2 4 4 2" xfId="22372"/>
    <cellStyle name="Nota 9 2 4 4 2 2" xfId="50816"/>
    <cellStyle name="Nota 9 2 4 4 3" xfId="34461"/>
    <cellStyle name="Nota 9 2 4 4 4" xfId="42539"/>
    <cellStyle name="Nota 9 2 4 5" xfId="16312"/>
    <cellStyle name="Nota 9 2 4 5 2" xfId="48767"/>
    <cellStyle name="Nota 9 2 4 6" xfId="28402"/>
    <cellStyle name="Nota 9 2 4 7" xfId="40492"/>
    <cellStyle name="Nota 9 2 4 8" xfId="4190"/>
    <cellStyle name="Nota 9 2 5" xfId="4690"/>
    <cellStyle name="Nota 9 2 5 2" xfId="10750"/>
    <cellStyle name="Nota 9 2 5 2 2" xfId="22870"/>
    <cellStyle name="Nota 9 2 5 2 3" xfId="34959"/>
    <cellStyle name="Nota 9 2 5 2 4" xfId="51316"/>
    <cellStyle name="Nota 9 2 5 3" xfId="16810"/>
    <cellStyle name="Nota 9 2 5 4" xfId="28900"/>
    <cellStyle name="Nota 9 2 5 5" xfId="43039"/>
    <cellStyle name="Nota 9 2 6" xfId="6717"/>
    <cellStyle name="Nota 9 2 6 2" xfId="12776"/>
    <cellStyle name="Nota 9 2 6 2 2" xfId="24896"/>
    <cellStyle name="Nota 9 2 6 2 3" xfId="36985"/>
    <cellStyle name="Nota 9 2 6 2 4" xfId="53343"/>
    <cellStyle name="Nota 9 2 6 3" xfId="18836"/>
    <cellStyle name="Nota 9 2 6 4" xfId="30926"/>
    <cellStyle name="Nota 9 2 6 5" xfId="45066"/>
    <cellStyle name="Nota 9 2 7" xfId="8720"/>
    <cellStyle name="Nota 9 2 7 2" xfId="20840"/>
    <cellStyle name="Nota 9 2 7 2 2" xfId="49269"/>
    <cellStyle name="Nota 9 2 7 3" xfId="32929"/>
    <cellStyle name="Nota 9 2 7 4" xfId="40992"/>
    <cellStyle name="Nota 9 2 8" xfId="14780"/>
    <cellStyle name="Nota 9 2 8 2" xfId="47222"/>
    <cellStyle name="Nota 9 2 9" xfId="26896"/>
    <cellStyle name="Nota 9 3" xfId="1594"/>
    <cellStyle name="Nota 9 3 2" xfId="5689"/>
    <cellStyle name="Nota 9 3 2 2" xfId="11748"/>
    <cellStyle name="Nota 9 3 2 2 2" xfId="23868"/>
    <cellStyle name="Nota 9 3 2 2 3" xfId="35957"/>
    <cellStyle name="Nota 9 3 2 2 4" xfId="52315"/>
    <cellStyle name="Nota 9 3 2 3" xfId="17808"/>
    <cellStyle name="Nota 9 3 2 4" xfId="29898"/>
    <cellStyle name="Nota 9 3 2 5" xfId="44038"/>
    <cellStyle name="Nota 9 3 3" xfId="7710"/>
    <cellStyle name="Nota 9 3 3 2" xfId="13769"/>
    <cellStyle name="Nota 9 3 3 2 2" xfId="25889"/>
    <cellStyle name="Nota 9 3 3 2 3" xfId="37978"/>
    <cellStyle name="Nota 9 3 3 2 4" xfId="54336"/>
    <cellStyle name="Nota 9 3 3 3" xfId="19829"/>
    <cellStyle name="Nota 9 3 3 4" xfId="31919"/>
    <cellStyle name="Nota 9 3 3 5" xfId="46059"/>
    <cellStyle name="Nota 9 3 4" xfId="9718"/>
    <cellStyle name="Nota 9 3 4 2" xfId="21838"/>
    <cellStyle name="Nota 9 3 4 2 2" xfId="50281"/>
    <cellStyle name="Nota 9 3 4 3" xfId="33927"/>
    <cellStyle name="Nota 9 3 4 4" xfId="42004"/>
    <cellStyle name="Nota 9 3 5" xfId="15778"/>
    <cellStyle name="Nota 9 3 5 2" xfId="48232"/>
    <cellStyle name="Nota 9 3 6" xfId="27889"/>
    <cellStyle name="Nota 9 3 7" xfId="39979"/>
    <cellStyle name="Nota 9 3 8" xfId="3655"/>
    <cellStyle name="Nota 9 4" xfId="1081"/>
    <cellStyle name="Nota 9 4 2" xfId="5189"/>
    <cellStyle name="Nota 9 4 2 2" xfId="11248"/>
    <cellStyle name="Nota 9 4 2 2 2" xfId="23368"/>
    <cellStyle name="Nota 9 4 2 2 3" xfId="35457"/>
    <cellStyle name="Nota 9 4 2 2 4" xfId="51815"/>
    <cellStyle name="Nota 9 4 2 3" xfId="17308"/>
    <cellStyle name="Nota 9 4 2 4" xfId="29398"/>
    <cellStyle name="Nota 9 4 2 5" xfId="43538"/>
    <cellStyle name="Nota 9 4 3" xfId="7214"/>
    <cellStyle name="Nota 9 4 3 2" xfId="13273"/>
    <cellStyle name="Nota 9 4 3 2 2" xfId="25393"/>
    <cellStyle name="Nota 9 4 3 2 3" xfId="37482"/>
    <cellStyle name="Nota 9 4 3 2 4" xfId="53840"/>
    <cellStyle name="Nota 9 4 3 3" xfId="19333"/>
    <cellStyle name="Nota 9 4 3 4" xfId="31423"/>
    <cellStyle name="Nota 9 4 3 5" xfId="45563"/>
    <cellStyle name="Nota 9 4 4" xfId="9218"/>
    <cellStyle name="Nota 9 4 4 2" xfId="21338"/>
    <cellStyle name="Nota 9 4 4 2 2" xfId="49773"/>
    <cellStyle name="Nota 9 4 4 3" xfId="33427"/>
    <cellStyle name="Nota 9 4 4 4" xfId="41496"/>
    <cellStyle name="Nota 9 4 5" xfId="15278"/>
    <cellStyle name="Nota 9 4 5 2" xfId="47724"/>
    <cellStyle name="Nota 9 4 6" xfId="27393"/>
    <cellStyle name="Nota 9 4 7" xfId="39483"/>
    <cellStyle name="Nota 9 4 8" xfId="3145"/>
    <cellStyle name="Nota 9 5" xfId="2131"/>
    <cellStyle name="Nota 9 5 2" xfId="6222"/>
    <cellStyle name="Nota 9 5 2 2" xfId="12281"/>
    <cellStyle name="Nota 9 5 2 2 2" xfId="24401"/>
    <cellStyle name="Nota 9 5 2 2 3" xfId="36490"/>
    <cellStyle name="Nota 9 5 2 2 4" xfId="52848"/>
    <cellStyle name="Nota 9 5 2 3" xfId="18341"/>
    <cellStyle name="Nota 9 5 2 4" xfId="30431"/>
    <cellStyle name="Nota 9 5 2 5" xfId="44571"/>
    <cellStyle name="Nota 9 5 3" xfId="8222"/>
    <cellStyle name="Nota 9 5 3 2" xfId="14281"/>
    <cellStyle name="Nota 9 5 3 2 2" xfId="26401"/>
    <cellStyle name="Nota 9 5 3 2 3" xfId="38490"/>
    <cellStyle name="Nota 9 5 3 2 4" xfId="54848"/>
    <cellStyle name="Nota 9 5 3 3" xfId="20341"/>
    <cellStyle name="Nota 9 5 3 4" xfId="32431"/>
    <cellStyle name="Nota 9 5 3 5" xfId="46571"/>
    <cellStyle name="Nota 9 5 4" xfId="10251"/>
    <cellStyle name="Nota 9 5 4 2" xfId="22371"/>
    <cellStyle name="Nota 9 5 4 2 2" xfId="50815"/>
    <cellStyle name="Nota 9 5 4 3" xfId="34460"/>
    <cellStyle name="Nota 9 5 4 4" xfId="42538"/>
    <cellStyle name="Nota 9 5 5" xfId="16311"/>
    <cellStyle name="Nota 9 5 5 2" xfId="48766"/>
    <cellStyle name="Nota 9 5 6" xfId="28401"/>
    <cellStyle name="Nota 9 5 7" xfId="40491"/>
    <cellStyle name="Nota 9 5 8" xfId="4189"/>
    <cellStyle name="Nota 9 6" xfId="4689"/>
    <cellStyle name="Nota 9 6 2" xfId="10749"/>
    <cellStyle name="Nota 9 6 2 2" xfId="22869"/>
    <cellStyle name="Nota 9 6 2 3" xfId="34958"/>
    <cellStyle name="Nota 9 6 2 4" xfId="51315"/>
    <cellStyle name="Nota 9 6 3" xfId="16809"/>
    <cellStyle name="Nota 9 6 4" xfId="28899"/>
    <cellStyle name="Nota 9 6 5" xfId="43038"/>
    <cellStyle name="Nota 9 7" xfId="6716"/>
    <cellStyle name="Nota 9 7 2" xfId="12775"/>
    <cellStyle name="Nota 9 7 2 2" xfId="24895"/>
    <cellStyle name="Nota 9 7 2 3" xfId="36984"/>
    <cellStyle name="Nota 9 7 2 4" xfId="53342"/>
    <cellStyle name="Nota 9 7 3" xfId="18835"/>
    <cellStyle name="Nota 9 7 4" xfId="30925"/>
    <cellStyle name="Nota 9 7 5" xfId="45065"/>
    <cellStyle name="Nota 9 8" xfId="8719"/>
    <cellStyle name="Nota 9 8 2" xfId="20839"/>
    <cellStyle name="Nota 9 8 2 2" xfId="49268"/>
    <cellStyle name="Nota 9 8 3" xfId="32928"/>
    <cellStyle name="Nota 9 8 4" xfId="40991"/>
    <cellStyle name="Nota 9 9" xfId="14779"/>
    <cellStyle name="Nota 9 9 2" xfId="47221"/>
    <cellStyle name="Porcentagem 2" xfId="554"/>
    <cellStyle name="Porcentagem 2 2" xfId="1596"/>
    <cellStyle name="Porcentagem 2 3" xfId="1083"/>
    <cellStyle name="Porcentagem 3" xfId="1152"/>
    <cellStyle name="Porcentagem 3 2" xfId="5251"/>
    <cellStyle name="Porcentagem 3 2 2" xfId="11310"/>
    <cellStyle name="Porcentagem 3 2 2 2" xfId="23430"/>
    <cellStyle name="Porcentagem 3 2 2 3" xfId="35519"/>
    <cellStyle name="Porcentagem 3 2 2 4" xfId="51877"/>
    <cellStyle name="Porcentagem 3 2 3" xfId="17370"/>
    <cellStyle name="Porcentagem 3 2 4" xfId="29460"/>
    <cellStyle name="Porcentagem 3 2 5" xfId="43600"/>
    <cellStyle name="Porcentagem 3 3" xfId="7276"/>
    <cellStyle name="Porcentagem 3 3 2" xfId="13335"/>
    <cellStyle name="Porcentagem 3 3 2 2" xfId="25455"/>
    <cellStyle name="Porcentagem 3 3 2 3" xfId="37544"/>
    <cellStyle name="Porcentagem 3 3 2 4" xfId="53902"/>
    <cellStyle name="Porcentagem 3 3 3" xfId="19395"/>
    <cellStyle name="Porcentagem 3 3 4" xfId="31485"/>
    <cellStyle name="Porcentagem 3 3 5" xfId="45625"/>
    <cellStyle name="Porcentagem 3 4" xfId="9280"/>
    <cellStyle name="Porcentagem 3 4 2" xfId="21400"/>
    <cellStyle name="Porcentagem 3 4 2 2" xfId="49842"/>
    <cellStyle name="Porcentagem 3 4 3" xfId="33489"/>
    <cellStyle name="Porcentagem 3 4 4" xfId="41565"/>
    <cellStyle name="Porcentagem 3 5" xfId="15340"/>
    <cellStyle name="Porcentagem 3 5 2" xfId="47793"/>
    <cellStyle name="Porcentagem 3 6" xfId="27455"/>
    <cellStyle name="Porcentagem 3 7" xfId="39545"/>
    <cellStyle name="Porcentagem 3 8" xfId="3214"/>
    <cellStyle name="Porcentagem 4" xfId="1651"/>
    <cellStyle name="Porcentagem 4 2" xfId="5743"/>
    <cellStyle name="Porcentagem 4 2 2" xfId="11802"/>
    <cellStyle name="Porcentagem 4 2 2 2" xfId="23922"/>
    <cellStyle name="Porcentagem 4 2 2 3" xfId="36011"/>
    <cellStyle name="Porcentagem 4 2 2 4" xfId="52369"/>
    <cellStyle name="Porcentagem 4 2 3" xfId="17862"/>
    <cellStyle name="Porcentagem 4 2 4" xfId="29952"/>
    <cellStyle name="Porcentagem 4 2 5" xfId="44092"/>
    <cellStyle name="Porcentagem 4 3" xfId="7743"/>
    <cellStyle name="Porcentagem 4 3 2" xfId="13802"/>
    <cellStyle name="Porcentagem 4 3 2 2" xfId="25922"/>
    <cellStyle name="Porcentagem 4 3 2 3" xfId="38011"/>
    <cellStyle name="Porcentagem 4 3 2 4" xfId="54369"/>
    <cellStyle name="Porcentagem 4 3 3" xfId="19862"/>
    <cellStyle name="Porcentagem 4 3 4" xfId="31952"/>
    <cellStyle name="Porcentagem 4 3 5" xfId="46092"/>
    <cellStyle name="Porcentagem 4 4" xfId="9772"/>
    <cellStyle name="Porcentagem 4 4 2" xfId="21892"/>
    <cellStyle name="Porcentagem 4 4 2 2" xfId="50335"/>
    <cellStyle name="Porcentagem 4 4 3" xfId="33981"/>
    <cellStyle name="Porcentagem 4 4 4" xfId="42058"/>
    <cellStyle name="Porcentagem 4 5" xfId="15832"/>
    <cellStyle name="Porcentagem 4 5 2" xfId="48286"/>
    <cellStyle name="Porcentagem 4 6" xfId="27922"/>
    <cellStyle name="Porcentagem 4 7" xfId="40012"/>
    <cellStyle name="Porcentagem 4 8" xfId="3709"/>
    <cellStyle name="Porcentagem 5" xfId="14302"/>
    <cellStyle name="Porcentagem 5 2" xfId="26422"/>
    <cellStyle name="Porcentagem 5 2 2" xfId="54869"/>
    <cellStyle name="Porcentagem 5 3" xfId="38511"/>
    <cellStyle name="Porcentagem 5 4" xfId="46592"/>
    <cellStyle name="Porcentagem 6" xfId="20362"/>
    <cellStyle name="Saída 2" xfId="437"/>
    <cellStyle name="Saída 3" xfId="441"/>
    <cellStyle name="Saída 3 10" xfId="2558"/>
    <cellStyle name="Saída 3 2" xfId="1510"/>
    <cellStyle name="Saída 3 2 2" xfId="5607"/>
    <cellStyle name="Saída 3 2 2 2" xfId="11666"/>
    <cellStyle name="Saída 3 2 2 2 2" xfId="23786"/>
    <cellStyle name="Saída 3 2 2 2 2 2" xfId="54947"/>
    <cellStyle name="Saída 3 2 2 2 3" xfId="35875"/>
    <cellStyle name="Saída 3 2 2 2 3 2" xfId="55157"/>
    <cellStyle name="Saída 3 2 2 2 4" xfId="46670"/>
    <cellStyle name="Saída 3 2 2 3" xfId="17726"/>
    <cellStyle name="Saída 3 2 2 3 2" xfId="54997"/>
    <cellStyle name="Saída 3 2 2 3 3" xfId="55207"/>
    <cellStyle name="Saída 3 2 2 3 4" xfId="46720"/>
    <cellStyle name="Saída 3 2 2 4" xfId="29816"/>
    <cellStyle name="Saída 3 2 2 4 2" xfId="54929"/>
    <cellStyle name="Saída 3 2 2 4 3" xfId="55141"/>
    <cellStyle name="Saída 3 2 2 4 4" xfId="46652"/>
    <cellStyle name="Saída 3 2 2 5" xfId="46725"/>
    <cellStyle name="Saída 3 2 2 5 2" xfId="55002"/>
    <cellStyle name="Saída 3 2 2 5 3" xfId="55212"/>
    <cellStyle name="Saída 3 2 2 6" xfId="46712"/>
    <cellStyle name="Saída 3 2 2 6 2" xfId="54989"/>
    <cellStyle name="Saída 3 2 2 6 3" xfId="55199"/>
    <cellStyle name="Saída 3 2 2 7" xfId="52233"/>
    <cellStyle name="Saída 3 2 2 8" xfId="55061"/>
    <cellStyle name="Saída 3 2 2 9" xfId="43956"/>
    <cellStyle name="Saída 3 2 3" xfId="9636"/>
    <cellStyle name="Saída 3 2 3 2" xfId="21756"/>
    <cellStyle name="Saída 3 2 3 2 2" xfId="50199"/>
    <cellStyle name="Saída 3 2 3 3" xfId="33845"/>
    <cellStyle name="Saída 3 2 3 3 2" xfId="55031"/>
    <cellStyle name="Saída 3 2 3 4" xfId="41922"/>
    <cellStyle name="Saída 3 2 4" xfId="15696"/>
    <cellStyle name="Saída 3 2 4 2" xfId="48150"/>
    <cellStyle name="Saída 3 2 5" xfId="3572"/>
    <cellStyle name="Saída 3 3" xfId="1633"/>
    <cellStyle name="Saída 3 3 2" xfId="5725"/>
    <cellStyle name="Saída 3 3 2 2" xfId="11784"/>
    <cellStyle name="Saída 3 3 2 2 2" xfId="23904"/>
    <cellStyle name="Saída 3 3 2 2 2 2" xfId="54960"/>
    <cellStyle name="Saída 3 3 2 2 3" xfId="35993"/>
    <cellStyle name="Saída 3 3 2 2 3 2" xfId="55170"/>
    <cellStyle name="Saída 3 3 2 2 4" xfId="46683"/>
    <cellStyle name="Saída 3 3 2 3" xfId="17844"/>
    <cellStyle name="Saída 3 3 2 3 2" xfId="54980"/>
    <cellStyle name="Saída 3 3 2 3 3" xfId="55190"/>
    <cellStyle name="Saída 3 3 2 3 4" xfId="46703"/>
    <cellStyle name="Saída 3 3 2 4" xfId="29934"/>
    <cellStyle name="Saída 3 3 2 4 2" xfId="55014"/>
    <cellStyle name="Saída 3 3 2 4 3" xfId="55224"/>
    <cellStyle name="Saída 3 3 2 4 4" xfId="46737"/>
    <cellStyle name="Saída 3 3 2 5" xfId="46613"/>
    <cellStyle name="Saída 3 3 2 5 2" xfId="54890"/>
    <cellStyle name="Saída 3 3 2 5 3" xfId="55104"/>
    <cellStyle name="Saída 3 3 2 6" xfId="46727"/>
    <cellStyle name="Saída 3 3 2 6 2" xfId="55004"/>
    <cellStyle name="Saída 3 3 2 6 3" xfId="55214"/>
    <cellStyle name="Saída 3 3 2 7" xfId="52351"/>
    <cellStyle name="Saída 3 3 2 8" xfId="55072"/>
    <cellStyle name="Saída 3 3 2 9" xfId="44074"/>
    <cellStyle name="Saída 3 3 3" xfId="9754"/>
    <cellStyle name="Saída 3 3 3 2" xfId="21874"/>
    <cellStyle name="Saída 3 3 3 2 2" xfId="50317"/>
    <cellStyle name="Saída 3 3 3 3" xfId="33963"/>
    <cellStyle name="Saída 3 3 3 3 2" xfId="55042"/>
    <cellStyle name="Saída 3 3 3 4" xfId="42040"/>
    <cellStyle name="Saída 3 3 4" xfId="15814"/>
    <cellStyle name="Saída 3 3 4 2" xfId="48268"/>
    <cellStyle name="Saída 3 3 5" xfId="3691"/>
    <cellStyle name="Saída 3 4" xfId="1629"/>
    <cellStyle name="Saída 3 4 2" xfId="5721"/>
    <cellStyle name="Saída 3 4 2 2" xfId="11780"/>
    <cellStyle name="Saída 3 4 2 2 2" xfId="23900"/>
    <cellStyle name="Saída 3 4 2 2 2 2" xfId="54956"/>
    <cellStyle name="Saída 3 4 2 2 3" xfId="35989"/>
    <cellStyle name="Saída 3 4 2 2 3 2" xfId="55166"/>
    <cellStyle name="Saída 3 4 2 2 4" xfId="46679"/>
    <cellStyle name="Saída 3 4 2 3" xfId="17840"/>
    <cellStyle name="Saída 3 4 2 3 2" xfId="54878"/>
    <cellStyle name="Saída 3 4 2 3 3" xfId="55092"/>
    <cellStyle name="Saída 3 4 2 3 4" xfId="46601"/>
    <cellStyle name="Saída 3 4 2 4" xfId="29930"/>
    <cellStyle name="Saída 3 4 2 4 2" xfId="55013"/>
    <cellStyle name="Saída 3 4 2 4 3" xfId="55223"/>
    <cellStyle name="Saída 3 4 2 4 4" xfId="46736"/>
    <cellStyle name="Saída 3 4 2 5" xfId="46599"/>
    <cellStyle name="Saída 3 4 2 5 2" xfId="54876"/>
    <cellStyle name="Saída 3 4 2 5 3" xfId="55091"/>
    <cellStyle name="Saída 3 4 2 6" xfId="46622"/>
    <cellStyle name="Saída 3 4 2 6 2" xfId="54899"/>
    <cellStyle name="Saída 3 4 2 6 3" xfId="55113"/>
    <cellStyle name="Saída 3 4 2 7" xfId="52347"/>
    <cellStyle name="Saída 3 4 2 8" xfId="55068"/>
    <cellStyle name="Saída 3 4 2 9" xfId="44070"/>
    <cellStyle name="Saída 3 4 3" xfId="9750"/>
    <cellStyle name="Saída 3 4 3 2" xfId="21870"/>
    <cellStyle name="Saída 3 4 3 2 2" xfId="50313"/>
    <cellStyle name="Saída 3 4 3 3" xfId="33959"/>
    <cellStyle name="Saída 3 4 3 3 2" xfId="55038"/>
    <cellStyle name="Saída 3 4 3 4" xfId="42036"/>
    <cellStyle name="Saída 3 4 4" xfId="15810"/>
    <cellStyle name="Saída 3 4 4 2" xfId="48264"/>
    <cellStyle name="Saída 3 4 5" xfId="3687"/>
    <cellStyle name="Saída 3 5" xfId="1644"/>
    <cellStyle name="Saída 3 5 2" xfId="5736"/>
    <cellStyle name="Saída 3 5 2 2" xfId="11795"/>
    <cellStyle name="Saída 3 5 2 2 2" xfId="23915"/>
    <cellStyle name="Saída 3 5 2 2 2 2" xfId="54969"/>
    <cellStyle name="Saída 3 5 2 2 3" xfId="36004"/>
    <cellStyle name="Saída 3 5 2 2 3 2" xfId="55179"/>
    <cellStyle name="Saída 3 5 2 2 4" xfId="46692"/>
    <cellStyle name="Saída 3 5 2 3" xfId="17855"/>
    <cellStyle name="Saída 3 5 2 3 2" xfId="54981"/>
    <cellStyle name="Saída 3 5 2 3 3" xfId="55191"/>
    <cellStyle name="Saída 3 5 2 3 4" xfId="46704"/>
    <cellStyle name="Saída 3 5 2 4" xfId="29945"/>
    <cellStyle name="Saída 3 5 2 4 2" xfId="54978"/>
    <cellStyle name="Saída 3 5 2 4 3" xfId="55188"/>
    <cellStyle name="Saída 3 5 2 4 4" xfId="46701"/>
    <cellStyle name="Saída 3 5 2 5" xfId="46627"/>
    <cellStyle name="Saída 3 5 2 5 2" xfId="54904"/>
    <cellStyle name="Saída 3 5 2 5 3" xfId="55117"/>
    <cellStyle name="Saída 3 5 2 6" xfId="46708"/>
    <cellStyle name="Saída 3 5 2 6 2" xfId="54985"/>
    <cellStyle name="Saída 3 5 2 6 3" xfId="55195"/>
    <cellStyle name="Saída 3 5 2 7" xfId="52362"/>
    <cellStyle name="Saída 3 5 2 8" xfId="55081"/>
    <cellStyle name="Saída 3 5 2 9" xfId="44085"/>
    <cellStyle name="Saída 3 5 3" xfId="9765"/>
    <cellStyle name="Saída 3 5 3 2" xfId="21885"/>
    <cellStyle name="Saída 3 5 3 2 2" xfId="50328"/>
    <cellStyle name="Saída 3 5 3 3" xfId="33974"/>
    <cellStyle name="Saída 3 5 3 3 2" xfId="55051"/>
    <cellStyle name="Saída 3 5 3 4" xfId="42051"/>
    <cellStyle name="Saída 3 5 4" xfId="15825"/>
    <cellStyle name="Saída 3 5 4 2" xfId="48279"/>
    <cellStyle name="Saída 3 5 5" xfId="3702"/>
    <cellStyle name="Saída 3 6" xfId="1641"/>
    <cellStyle name="Saída 3 6 2" xfId="5733"/>
    <cellStyle name="Saída 3 6 2 2" xfId="11792"/>
    <cellStyle name="Saída 3 6 2 2 2" xfId="23912"/>
    <cellStyle name="Saída 3 6 2 2 2 2" xfId="54966"/>
    <cellStyle name="Saída 3 6 2 2 3" xfId="36001"/>
    <cellStyle name="Saída 3 6 2 2 3 2" xfId="55176"/>
    <cellStyle name="Saída 3 6 2 2 4" xfId="46689"/>
    <cellStyle name="Saída 3 6 2 3" xfId="17852"/>
    <cellStyle name="Saída 3 6 2 3 2" xfId="54987"/>
    <cellStyle name="Saída 3 6 2 3 3" xfId="55197"/>
    <cellStyle name="Saída 3 6 2 3 4" xfId="46710"/>
    <cellStyle name="Saída 3 6 2 4" xfId="29942"/>
    <cellStyle name="Saída 3 6 2 4 2" xfId="54909"/>
    <cellStyle name="Saída 3 6 2 4 3" xfId="55122"/>
    <cellStyle name="Saída 3 6 2 4 4" xfId="46632"/>
    <cellStyle name="Saída 3 6 2 5" xfId="46631"/>
    <cellStyle name="Saída 3 6 2 5 2" xfId="54908"/>
    <cellStyle name="Saída 3 6 2 5 3" xfId="55121"/>
    <cellStyle name="Saída 3 6 2 6" xfId="46735"/>
    <cellStyle name="Saída 3 6 2 6 2" xfId="55012"/>
    <cellStyle name="Saída 3 6 2 6 3" xfId="55222"/>
    <cellStyle name="Saída 3 6 2 7" xfId="52359"/>
    <cellStyle name="Saída 3 6 2 8" xfId="55078"/>
    <cellStyle name="Saída 3 6 2 9" xfId="44082"/>
    <cellStyle name="Saída 3 6 3" xfId="9762"/>
    <cellStyle name="Saída 3 6 3 2" xfId="21882"/>
    <cellStyle name="Saída 3 6 3 2 2" xfId="50325"/>
    <cellStyle name="Saída 3 6 3 3" xfId="33971"/>
    <cellStyle name="Saída 3 6 3 3 2" xfId="55048"/>
    <cellStyle name="Saída 3 6 3 4" xfId="42048"/>
    <cellStyle name="Saída 3 6 4" xfId="15822"/>
    <cellStyle name="Saída 3 6 4 2" xfId="48276"/>
    <cellStyle name="Saída 3 6 5" xfId="3699"/>
    <cellStyle name="Saída 3 7" xfId="4607"/>
    <cellStyle name="Saída 3 7 2" xfId="10667"/>
    <cellStyle name="Saída 3 7 2 2" xfId="22787"/>
    <cellStyle name="Saída 3 7 2 2 2" xfId="54925"/>
    <cellStyle name="Saída 3 7 2 3" xfId="34876"/>
    <cellStyle name="Saída 3 7 2 3 2" xfId="55137"/>
    <cellStyle name="Saída 3 7 2 4" xfId="46648"/>
    <cellStyle name="Saída 3 7 3" xfId="16727"/>
    <cellStyle name="Saída 3 7 3 2" xfId="54911"/>
    <cellStyle name="Saída 3 7 3 3" xfId="55124"/>
    <cellStyle name="Saída 3 7 3 4" xfId="46634"/>
    <cellStyle name="Saída 3 7 4" xfId="28817"/>
    <cellStyle name="Saída 3 7 4 2" xfId="55018"/>
    <cellStyle name="Saída 3 7 4 3" xfId="55228"/>
    <cellStyle name="Saída 3 7 4 4" xfId="46741"/>
    <cellStyle name="Saída 3 7 5" xfId="46645"/>
    <cellStyle name="Saída 3 7 5 2" xfId="54922"/>
    <cellStyle name="Saída 3 7 5 3" xfId="55134"/>
    <cellStyle name="Saída 3 7 6" xfId="46623"/>
    <cellStyle name="Saída 3 7 6 2" xfId="54900"/>
    <cellStyle name="Saída 3 7 6 3" xfId="55114"/>
    <cellStyle name="Saída 3 7 7" xfId="51233"/>
    <cellStyle name="Saída 3 7 8" xfId="55056"/>
    <cellStyle name="Saída 3 7 9" xfId="42956"/>
    <cellStyle name="Saída 3 8" xfId="8637"/>
    <cellStyle name="Saída 3 8 2" xfId="20757"/>
    <cellStyle name="Saída 3 8 2 2" xfId="49186"/>
    <cellStyle name="Saída 3 8 3" xfId="32846"/>
    <cellStyle name="Saída 3 8 3 2" xfId="55024"/>
    <cellStyle name="Saída 3 8 4" xfId="40909"/>
    <cellStyle name="Saída 3 9" xfId="14697"/>
    <cellStyle name="Saída 3 9 2" xfId="47139"/>
    <cellStyle name="Separador de milhares [0] 2" xfId="183"/>
    <cellStyle name="Separador de milhares [0] 2 2" xfId="1278"/>
    <cellStyle name="Separador de milhares [0] 2 2 2" xfId="41690"/>
    <cellStyle name="Separador de milhares [0] 2 2 2 2" xfId="49967"/>
    <cellStyle name="Separador de milhares [0] 2 2 3" xfId="47918"/>
    <cellStyle name="Separador de milhares [0] 2 2 4" xfId="3340"/>
    <cellStyle name="Separador de milhares [0] 2 3" xfId="769"/>
    <cellStyle name="Separador de milhares [0] 2 3 2" xfId="41185"/>
    <cellStyle name="Separador de milhares [0] 2 3 2 2" xfId="49462"/>
    <cellStyle name="Separador de milhares [0] 2 3 3" xfId="47414"/>
    <cellStyle name="Separador de milhares [0] 2 3 4" xfId="2834"/>
    <cellStyle name="Separador de milhares [0] 2 4" xfId="1821"/>
    <cellStyle name="Separador de milhares [0] 2 4 2" xfId="42228"/>
    <cellStyle name="Separador de milhares [0] 2 4 2 2" xfId="50505"/>
    <cellStyle name="Separador de milhares [0] 2 4 3" xfId="48456"/>
    <cellStyle name="Separador de milhares [0] 2 4 4" xfId="3879"/>
    <cellStyle name="Separador de milhares [0] 2 5" xfId="40676"/>
    <cellStyle name="Separador de milhares [0] 2 5 2" xfId="48953"/>
    <cellStyle name="Separador de milhares [0] 2 6" xfId="46907"/>
    <cellStyle name="Separador de milhares [0] 2 7" xfId="2326"/>
    <cellStyle name="Separador de milhares 2" xfId="120"/>
    <cellStyle name="Separador de milhares 2 2" xfId="555"/>
    <cellStyle name="Separador de milhares 2 3" xfId="556"/>
    <cellStyle name="Separador de milhares 2 3 2" xfId="1084"/>
    <cellStyle name="Separador de milhares 2 3 2 2" xfId="41498"/>
    <cellStyle name="Separador de milhares 2 3 2 2 2" xfId="49775"/>
    <cellStyle name="Separador de milhares 2 3 2 3" xfId="47726"/>
    <cellStyle name="Separador de milhares 2 3 2 4" xfId="3147"/>
    <cellStyle name="Separador de milhares 2 4" xfId="707"/>
    <cellStyle name="Separador de milhares 2 4 2" xfId="41123"/>
    <cellStyle name="Separador de milhares 2 4 2 2" xfId="49400"/>
    <cellStyle name="Separador de milhares 2 4 3" xfId="47352"/>
    <cellStyle name="Separador de milhares 2 4 4" xfId="2772"/>
    <cellStyle name="Separador de milhares 3" xfId="558"/>
    <cellStyle name="Separador de milhares 3 10" xfId="559"/>
    <cellStyle name="Separador de milhares 3 10 2" xfId="596"/>
    <cellStyle name="Separador de milhares 3 10 2 2" xfId="2154"/>
    <cellStyle name="Separador de milhares 3 10 2 2 2" xfId="42560"/>
    <cellStyle name="Separador de milhares 3 10 2 2 2 2" xfId="50837"/>
    <cellStyle name="Separador de milhares 3 10 2 2 3" xfId="48788"/>
    <cellStyle name="Separador de milhares 3 10 2 2 4" xfId="4211"/>
    <cellStyle name="Separador de milhares 3 10 2 3" xfId="4711"/>
    <cellStyle name="Separador de milhares 3 10 2 3 2" xfId="51337"/>
    <cellStyle name="Separador de milhares 3 10 2 3 3" xfId="43060"/>
    <cellStyle name="Separador de milhares 3 10 3" xfId="1086"/>
    <cellStyle name="Separador de milhares 3 10 3 2" xfId="41500"/>
    <cellStyle name="Separador de milhares 3 10 3 2 2" xfId="49777"/>
    <cellStyle name="Separador de milhares 3 10 3 3" xfId="47728"/>
    <cellStyle name="Separador de milhares 3 10 3 4" xfId="3149"/>
    <cellStyle name="Separador de milhares 3 2" xfId="560"/>
    <cellStyle name="Separador de milhares 3 2 2" xfId="1087"/>
    <cellStyle name="Separador de milhares 3 2 2 2" xfId="41501"/>
    <cellStyle name="Separador de milhares 3 2 2 2 2" xfId="49778"/>
    <cellStyle name="Separador de milhares 3 2 2 3" xfId="47729"/>
    <cellStyle name="Separador de milhares 3 2 2 4" xfId="3150"/>
    <cellStyle name="Separador de milhares 3 3" xfId="1085"/>
    <cellStyle name="Separador de milhares 3 3 2" xfId="41499"/>
    <cellStyle name="Separador de milhares 3 3 2 2" xfId="49776"/>
    <cellStyle name="Separador de milhares 3 3 3" xfId="47727"/>
    <cellStyle name="Separador de milhares 3 3 4" xfId="3148"/>
    <cellStyle name="Separador de milhares 4" xfId="562"/>
    <cellStyle name="Separador de milhares 4 10" xfId="14781"/>
    <cellStyle name="Separador de milhares 4 10 2" xfId="47223"/>
    <cellStyle name="Separador de milhares 4 11" xfId="26897"/>
    <cellStyle name="Separador de milhares 4 12" xfId="38987"/>
    <cellStyle name="Separador de milhares 4 13" xfId="2643"/>
    <cellStyle name="Separador de milhares 4 2" xfId="517"/>
    <cellStyle name="Separador de milhares 4 2 10" xfId="26864"/>
    <cellStyle name="Separador de milhares 4 2 11" xfId="38954"/>
    <cellStyle name="Separador de milhares 4 2 12" xfId="2609"/>
    <cellStyle name="Separador de milhares 4 2 2" xfId="520"/>
    <cellStyle name="Separador de milhares 4 2 2 10" xfId="38957"/>
    <cellStyle name="Separador de milhares 4 2 2 11" xfId="2612"/>
    <cellStyle name="Separador de milhares 4 2 2 2" xfId="1565"/>
    <cellStyle name="Separador de milhares 4 2 2 2 2" xfId="5660"/>
    <cellStyle name="Separador de milhares 4 2 2 2 2 2" xfId="11719"/>
    <cellStyle name="Separador de milhares 4 2 2 2 2 2 2" xfId="23839"/>
    <cellStyle name="Separador de milhares 4 2 2 2 2 2 3" xfId="35928"/>
    <cellStyle name="Separador de milhares 4 2 2 2 2 2 4" xfId="52286"/>
    <cellStyle name="Separador de milhares 4 2 2 2 2 3" xfId="17779"/>
    <cellStyle name="Separador de milhares 4 2 2 2 2 4" xfId="29869"/>
    <cellStyle name="Separador de milhares 4 2 2 2 2 5" xfId="44009"/>
    <cellStyle name="Separador de milhares 4 2 2 2 3" xfId="7682"/>
    <cellStyle name="Separador de milhares 4 2 2 2 3 2" xfId="13741"/>
    <cellStyle name="Separador de milhares 4 2 2 2 3 2 2" xfId="25861"/>
    <cellStyle name="Separador de milhares 4 2 2 2 3 2 3" xfId="37950"/>
    <cellStyle name="Separador de milhares 4 2 2 2 3 2 4" xfId="54308"/>
    <cellStyle name="Separador de milhares 4 2 2 2 3 3" xfId="19801"/>
    <cellStyle name="Separador de milhares 4 2 2 2 3 4" xfId="31891"/>
    <cellStyle name="Separador de milhares 4 2 2 2 3 5" xfId="46031"/>
    <cellStyle name="Separador de milhares 4 2 2 2 4" xfId="9689"/>
    <cellStyle name="Separador de milhares 4 2 2 2 4 2" xfId="21809"/>
    <cellStyle name="Separador de milhares 4 2 2 2 4 2 2" xfId="50252"/>
    <cellStyle name="Separador de milhares 4 2 2 2 4 3" xfId="33898"/>
    <cellStyle name="Separador de milhares 4 2 2 2 4 4" xfId="41975"/>
    <cellStyle name="Separador de milhares 4 2 2 2 5" xfId="15749"/>
    <cellStyle name="Separador de milhares 4 2 2 2 5 2" xfId="48203"/>
    <cellStyle name="Separador de milhares 4 2 2 2 6" xfId="27861"/>
    <cellStyle name="Separador de milhares 4 2 2 2 7" xfId="39951"/>
    <cellStyle name="Separador de milhares 4 2 2 2 8" xfId="3626"/>
    <cellStyle name="Separador de milhares 4 2 2 3" xfId="1053"/>
    <cellStyle name="Separador de milhares 4 2 2 3 2" xfId="5161"/>
    <cellStyle name="Separador de milhares 4 2 2 3 2 2" xfId="11220"/>
    <cellStyle name="Separador de milhares 4 2 2 3 2 2 2" xfId="23340"/>
    <cellStyle name="Separador de milhares 4 2 2 3 2 2 3" xfId="35429"/>
    <cellStyle name="Separador de milhares 4 2 2 3 2 2 4" xfId="51787"/>
    <cellStyle name="Separador de milhares 4 2 2 3 2 3" xfId="17280"/>
    <cellStyle name="Separador de milhares 4 2 2 3 2 4" xfId="29370"/>
    <cellStyle name="Separador de milhares 4 2 2 3 2 5" xfId="43510"/>
    <cellStyle name="Separador de milhares 4 2 2 3 3" xfId="7186"/>
    <cellStyle name="Separador de milhares 4 2 2 3 3 2" xfId="13245"/>
    <cellStyle name="Separador de milhares 4 2 2 3 3 2 2" xfId="25365"/>
    <cellStyle name="Separador de milhares 4 2 2 3 3 2 3" xfId="37454"/>
    <cellStyle name="Separador de milhares 4 2 2 3 3 2 4" xfId="53812"/>
    <cellStyle name="Separador de milhares 4 2 2 3 3 3" xfId="19305"/>
    <cellStyle name="Separador de milhares 4 2 2 3 3 4" xfId="31395"/>
    <cellStyle name="Separador de milhares 4 2 2 3 3 5" xfId="45535"/>
    <cellStyle name="Separador de milhares 4 2 2 3 4" xfId="9190"/>
    <cellStyle name="Separador de milhares 4 2 2 3 4 2" xfId="21310"/>
    <cellStyle name="Separador de milhares 4 2 2 3 4 2 2" xfId="49745"/>
    <cellStyle name="Separador de milhares 4 2 2 3 4 3" xfId="33399"/>
    <cellStyle name="Separador de milhares 4 2 2 3 4 4" xfId="41468"/>
    <cellStyle name="Separador de milhares 4 2 2 3 5" xfId="15250"/>
    <cellStyle name="Separador de milhares 4 2 2 3 5 2" xfId="47696"/>
    <cellStyle name="Separador de milhares 4 2 2 3 6" xfId="27365"/>
    <cellStyle name="Separador de milhares 4 2 2 3 7" xfId="39455"/>
    <cellStyle name="Separador de milhares 4 2 2 3 8" xfId="3117"/>
    <cellStyle name="Separador de milhares 4 2 2 4" xfId="2103"/>
    <cellStyle name="Separador de milhares 4 2 2 4 2" xfId="6194"/>
    <cellStyle name="Separador de milhares 4 2 2 4 2 2" xfId="12253"/>
    <cellStyle name="Separador de milhares 4 2 2 4 2 2 2" xfId="24373"/>
    <cellStyle name="Separador de milhares 4 2 2 4 2 2 3" xfId="36462"/>
    <cellStyle name="Separador de milhares 4 2 2 4 2 2 4" xfId="52820"/>
    <cellStyle name="Separador de milhares 4 2 2 4 2 3" xfId="18313"/>
    <cellStyle name="Separador de milhares 4 2 2 4 2 4" xfId="30403"/>
    <cellStyle name="Separador de milhares 4 2 2 4 2 5" xfId="44543"/>
    <cellStyle name="Separador de milhares 4 2 2 4 3" xfId="8194"/>
    <cellStyle name="Separador de milhares 4 2 2 4 3 2" xfId="14253"/>
    <cellStyle name="Separador de milhares 4 2 2 4 3 2 2" xfId="26373"/>
    <cellStyle name="Separador de milhares 4 2 2 4 3 2 3" xfId="38462"/>
    <cellStyle name="Separador de milhares 4 2 2 4 3 2 4" xfId="54820"/>
    <cellStyle name="Separador de milhares 4 2 2 4 3 3" xfId="20313"/>
    <cellStyle name="Separador de milhares 4 2 2 4 3 4" xfId="32403"/>
    <cellStyle name="Separador de milhares 4 2 2 4 3 5" xfId="46543"/>
    <cellStyle name="Separador de milhares 4 2 2 4 4" xfId="10223"/>
    <cellStyle name="Separador de milhares 4 2 2 4 4 2" xfId="22343"/>
    <cellStyle name="Separador de milhares 4 2 2 4 4 2 2" xfId="50787"/>
    <cellStyle name="Separador de milhares 4 2 2 4 4 3" xfId="34432"/>
    <cellStyle name="Separador de milhares 4 2 2 4 4 4" xfId="42510"/>
    <cellStyle name="Separador de milhares 4 2 2 4 5" xfId="16283"/>
    <cellStyle name="Separador de milhares 4 2 2 4 5 2" xfId="48738"/>
    <cellStyle name="Separador de milhares 4 2 2 4 6" xfId="28373"/>
    <cellStyle name="Separador de milhares 4 2 2 4 7" xfId="40463"/>
    <cellStyle name="Separador de milhares 4 2 2 4 8" xfId="4161"/>
    <cellStyle name="Separador de milhares 4 2 2 5" xfId="4660"/>
    <cellStyle name="Separador de milhares 4 2 2 5 2" xfId="10720"/>
    <cellStyle name="Separador de milhares 4 2 2 5 2 2" xfId="22840"/>
    <cellStyle name="Separador de milhares 4 2 2 5 2 3" xfId="34929"/>
    <cellStyle name="Separador de milhares 4 2 2 5 2 4" xfId="51286"/>
    <cellStyle name="Separador de milhares 4 2 2 5 3" xfId="16780"/>
    <cellStyle name="Separador de milhares 4 2 2 5 4" xfId="28870"/>
    <cellStyle name="Separador de milhares 4 2 2 5 5" xfId="43009"/>
    <cellStyle name="Separador de milhares 4 2 2 6" xfId="6688"/>
    <cellStyle name="Separador de milhares 4 2 2 6 2" xfId="12747"/>
    <cellStyle name="Separador de milhares 4 2 2 6 2 2" xfId="24867"/>
    <cellStyle name="Separador de milhares 4 2 2 6 2 3" xfId="36956"/>
    <cellStyle name="Separador de milhares 4 2 2 6 2 4" xfId="53314"/>
    <cellStyle name="Separador de milhares 4 2 2 6 3" xfId="18807"/>
    <cellStyle name="Separador de milhares 4 2 2 6 4" xfId="30897"/>
    <cellStyle name="Separador de milhares 4 2 2 6 5" xfId="45037"/>
    <cellStyle name="Separador de milhares 4 2 2 7" xfId="8690"/>
    <cellStyle name="Separador de milhares 4 2 2 7 2" xfId="20810"/>
    <cellStyle name="Separador de milhares 4 2 2 7 2 2" xfId="49239"/>
    <cellStyle name="Separador de milhares 4 2 2 7 3" xfId="32899"/>
    <cellStyle name="Separador de milhares 4 2 2 7 4" xfId="40962"/>
    <cellStyle name="Separador de milhares 4 2 2 8" xfId="14750"/>
    <cellStyle name="Separador de milhares 4 2 2 8 2" xfId="47192"/>
    <cellStyle name="Separador de milhares 4 2 2 9" xfId="26867"/>
    <cellStyle name="Separador de milhares 4 2 3" xfId="1562"/>
    <cellStyle name="Separador de milhares 4 2 3 2" xfId="5657"/>
    <cellStyle name="Separador de milhares 4 2 3 2 2" xfId="11716"/>
    <cellStyle name="Separador de milhares 4 2 3 2 2 2" xfId="23836"/>
    <cellStyle name="Separador de milhares 4 2 3 2 2 3" xfId="35925"/>
    <cellStyle name="Separador de milhares 4 2 3 2 2 4" xfId="52283"/>
    <cellStyle name="Separador de milhares 4 2 3 2 3" xfId="17776"/>
    <cellStyle name="Separador de milhares 4 2 3 2 4" xfId="29866"/>
    <cellStyle name="Separador de milhares 4 2 3 2 5" xfId="44006"/>
    <cellStyle name="Separador de milhares 4 2 3 3" xfId="7679"/>
    <cellStyle name="Separador de milhares 4 2 3 3 2" xfId="13738"/>
    <cellStyle name="Separador de milhares 4 2 3 3 2 2" xfId="25858"/>
    <cellStyle name="Separador de milhares 4 2 3 3 2 3" xfId="37947"/>
    <cellStyle name="Separador de milhares 4 2 3 3 2 4" xfId="54305"/>
    <cellStyle name="Separador de milhares 4 2 3 3 3" xfId="19798"/>
    <cellStyle name="Separador de milhares 4 2 3 3 4" xfId="31888"/>
    <cellStyle name="Separador de milhares 4 2 3 3 5" xfId="46028"/>
    <cellStyle name="Separador de milhares 4 2 3 4" xfId="9686"/>
    <cellStyle name="Separador de milhares 4 2 3 4 2" xfId="21806"/>
    <cellStyle name="Separador de milhares 4 2 3 4 2 2" xfId="50249"/>
    <cellStyle name="Separador de milhares 4 2 3 4 3" xfId="33895"/>
    <cellStyle name="Separador de milhares 4 2 3 4 4" xfId="41972"/>
    <cellStyle name="Separador de milhares 4 2 3 5" xfId="15746"/>
    <cellStyle name="Separador de milhares 4 2 3 5 2" xfId="48200"/>
    <cellStyle name="Separador de milhares 4 2 3 6" xfId="27858"/>
    <cellStyle name="Separador de milhares 4 2 3 7" xfId="39948"/>
    <cellStyle name="Separador de milhares 4 2 3 8" xfId="3623"/>
    <cellStyle name="Separador de milhares 4 2 4" xfId="1050"/>
    <cellStyle name="Separador de milhares 4 2 4 2" xfId="5158"/>
    <cellStyle name="Separador de milhares 4 2 4 2 2" xfId="11217"/>
    <cellStyle name="Separador de milhares 4 2 4 2 2 2" xfId="23337"/>
    <cellStyle name="Separador de milhares 4 2 4 2 2 3" xfId="35426"/>
    <cellStyle name="Separador de milhares 4 2 4 2 2 4" xfId="51784"/>
    <cellStyle name="Separador de milhares 4 2 4 2 3" xfId="17277"/>
    <cellStyle name="Separador de milhares 4 2 4 2 4" xfId="29367"/>
    <cellStyle name="Separador de milhares 4 2 4 2 5" xfId="43507"/>
    <cellStyle name="Separador de milhares 4 2 4 3" xfId="7183"/>
    <cellStyle name="Separador de milhares 4 2 4 3 2" xfId="13242"/>
    <cellStyle name="Separador de milhares 4 2 4 3 2 2" xfId="25362"/>
    <cellStyle name="Separador de milhares 4 2 4 3 2 3" xfId="37451"/>
    <cellStyle name="Separador de milhares 4 2 4 3 2 4" xfId="53809"/>
    <cellStyle name="Separador de milhares 4 2 4 3 3" xfId="19302"/>
    <cellStyle name="Separador de milhares 4 2 4 3 4" xfId="31392"/>
    <cellStyle name="Separador de milhares 4 2 4 3 5" xfId="45532"/>
    <cellStyle name="Separador de milhares 4 2 4 4" xfId="9187"/>
    <cellStyle name="Separador de milhares 4 2 4 4 2" xfId="21307"/>
    <cellStyle name="Separador de milhares 4 2 4 4 2 2" xfId="49742"/>
    <cellStyle name="Separador de milhares 4 2 4 4 3" xfId="33396"/>
    <cellStyle name="Separador de milhares 4 2 4 4 4" xfId="41465"/>
    <cellStyle name="Separador de milhares 4 2 4 5" xfId="15247"/>
    <cellStyle name="Separador de milhares 4 2 4 5 2" xfId="47693"/>
    <cellStyle name="Separador de milhares 4 2 4 6" xfId="27362"/>
    <cellStyle name="Separador de milhares 4 2 4 7" xfId="39452"/>
    <cellStyle name="Separador de milhares 4 2 4 8" xfId="3114"/>
    <cellStyle name="Separador de milhares 4 2 5" xfId="2100"/>
    <cellStyle name="Separador de milhares 4 2 5 2" xfId="6191"/>
    <cellStyle name="Separador de milhares 4 2 5 2 2" xfId="12250"/>
    <cellStyle name="Separador de milhares 4 2 5 2 2 2" xfId="24370"/>
    <cellStyle name="Separador de milhares 4 2 5 2 2 3" xfId="36459"/>
    <cellStyle name="Separador de milhares 4 2 5 2 2 4" xfId="52817"/>
    <cellStyle name="Separador de milhares 4 2 5 2 3" xfId="18310"/>
    <cellStyle name="Separador de milhares 4 2 5 2 4" xfId="30400"/>
    <cellStyle name="Separador de milhares 4 2 5 2 5" xfId="44540"/>
    <cellStyle name="Separador de milhares 4 2 5 3" xfId="8191"/>
    <cellStyle name="Separador de milhares 4 2 5 3 2" xfId="14250"/>
    <cellStyle name="Separador de milhares 4 2 5 3 2 2" xfId="26370"/>
    <cellStyle name="Separador de milhares 4 2 5 3 2 3" xfId="38459"/>
    <cellStyle name="Separador de milhares 4 2 5 3 2 4" xfId="54817"/>
    <cellStyle name="Separador de milhares 4 2 5 3 3" xfId="20310"/>
    <cellStyle name="Separador de milhares 4 2 5 3 4" xfId="32400"/>
    <cellStyle name="Separador de milhares 4 2 5 3 5" xfId="46540"/>
    <cellStyle name="Separador de milhares 4 2 5 4" xfId="10220"/>
    <cellStyle name="Separador de milhares 4 2 5 4 2" xfId="22340"/>
    <cellStyle name="Separador de milhares 4 2 5 4 2 2" xfId="50784"/>
    <cellStyle name="Separador de milhares 4 2 5 4 3" xfId="34429"/>
    <cellStyle name="Separador de milhares 4 2 5 4 4" xfId="42507"/>
    <cellStyle name="Separador de milhares 4 2 5 5" xfId="16280"/>
    <cellStyle name="Separador de milhares 4 2 5 5 2" xfId="48735"/>
    <cellStyle name="Separador de milhares 4 2 5 6" xfId="28370"/>
    <cellStyle name="Separador de milhares 4 2 5 7" xfId="40460"/>
    <cellStyle name="Separador de milhares 4 2 5 8" xfId="4158"/>
    <cellStyle name="Separador de milhares 4 2 6" xfId="4657"/>
    <cellStyle name="Separador de milhares 4 2 6 2" xfId="10717"/>
    <cellStyle name="Separador de milhares 4 2 6 2 2" xfId="22837"/>
    <cellStyle name="Separador de milhares 4 2 6 2 3" xfId="34926"/>
    <cellStyle name="Separador de milhares 4 2 6 2 4" xfId="51283"/>
    <cellStyle name="Separador de milhares 4 2 6 3" xfId="16777"/>
    <cellStyle name="Separador de milhares 4 2 6 4" xfId="28867"/>
    <cellStyle name="Separador de milhares 4 2 6 5" xfId="43006"/>
    <cellStyle name="Separador de milhares 4 2 7" xfId="6685"/>
    <cellStyle name="Separador de milhares 4 2 7 2" xfId="12744"/>
    <cellStyle name="Separador de milhares 4 2 7 2 2" xfId="24864"/>
    <cellStyle name="Separador de milhares 4 2 7 2 3" xfId="36953"/>
    <cellStyle name="Separador de milhares 4 2 7 2 4" xfId="53311"/>
    <cellStyle name="Separador de milhares 4 2 7 3" xfId="18804"/>
    <cellStyle name="Separador de milhares 4 2 7 4" xfId="30894"/>
    <cellStyle name="Separador de milhares 4 2 7 5" xfId="45034"/>
    <cellStyle name="Separador de milhares 4 2 8" xfId="8687"/>
    <cellStyle name="Separador de milhares 4 2 8 2" xfId="20807"/>
    <cellStyle name="Separador de milhares 4 2 8 2 2" xfId="49236"/>
    <cellStyle name="Separador de milhares 4 2 8 3" xfId="32896"/>
    <cellStyle name="Separador de milhares 4 2 8 4" xfId="40959"/>
    <cellStyle name="Separador de milhares 4 2 9" xfId="14747"/>
    <cellStyle name="Separador de milhares 4 2 9 2" xfId="47189"/>
    <cellStyle name="Separador de milhares 4 3" xfId="523"/>
    <cellStyle name="Separador de milhares 4 3 10" xfId="38960"/>
    <cellStyle name="Separador de milhares 4 3 11" xfId="2615"/>
    <cellStyle name="Separador de milhares 4 3 2" xfId="1568"/>
    <cellStyle name="Separador de milhares 4 3 2 2" xfId="5663"/>
    <cellStyle name="Separador de milhares 4 3 2 2 2" xfId="11722"/>
    <cellStyle name="Separador de milhares 4 3 2 2 2 2" xfId="23842"/>
    <cellStyle name="Separador de milhares 4 3 2 2 2 3" xfId="35931"/>
    <cellStyle name="Separador de milhares 4 3 2 2 2 4" xfId="52289"/>
    <cellStyle name="Separador de milhares 4 3 2 2 3" xfId="17782"/>
    <cellStyle name="Separador de milhares 4 3 2 2 4" xfId="29872"/>
    <cellStyle name="Separador de milhares 4 3 2 2 5" xfId="44012"/>
    <cellStyle name="Separador de milhares 4 3 2 3" xfId="7685"/>
    <cellStyle name="Separador de milhares 4 3 2 3 2" xfId="13744"/>
    <cellStyle name="Separador de milhares 4 3 2 3 2 2" xfId="25864"/>
    <cellStyle name="Separador de milhares 4 3 2 3 2 3" xfId="37953"/>
    <cellStyle name="Separador de milhares 4 3 2 3 2 4" xfId="54311"/>
    <cellStyle name="Separador de milhares 4 3 2 3 3" xfId="19804"/>
    <cellStyle name="Separador de milhares 4 3 2 3 4" xfId="31894"/>
    <cellStyle name="Separador de milhares 4 3 2 3 5" xfId="46034"/>
    <cellStyle name="Separador de milhares 4 3 2 4" xfId="9692"/>
    <cellStyle name="Separador de milhares 4 3 2 4 2" xfId="21812"/>
    <cellStyle name="Separador de milhares 4 3 2 4 2 2" xfId="50255"/>
    <cellStyle name="Separador de milhares 4 3 2 4 3" xfId="33901"/>
    <cellStyle name="Separador de milhares 4 3 2 4 4" xfId="41978"/>
    <cellStyle name="Separador de milhares 4 3 2 5" xfId="15752"/>
    <cellStyle name="Separador de milhares 4 3 2 5 2" xfId="48206"/>
    <cellStyle name="Separador de milhares 4 3 2 6" xfId="27864"/>
    <cellStyle name="Separador de milhares 4 3 2 7" xfId="39954"/>
    <cellStyle name="Separador de milhares 4 3 2 8" xfId="3629"/>
    <cellStyle name="Separador de milhares 4 3 3" xfId="1056"/>
    <cellStyle name="Separador de milhares 4 3 3 2" xfId="5164"/>
    <cellStyle name="Separador de milhares 4 3 3 2 2" xfId="11223"/>
    <cellStyle name="Separador de milhares 4 3 3 2 2 2" xfId="23343"/>
    <cellStyle name="Separador de milhares 4 3 3 2 2 3" xfId="35432"/>
    <cellStyle name="Separador de milhares 4 3 3 2 2 4" xfId="51790"/>
    <cellStyle name="Separador de milhares 4 3 3 2 3" xfId="17283"/>
    <cellStyle name="Separador de milhares 4 3 3 2 4" xfId="29373"/>
    <cellStyle name="Separador de milhares 4 3 3 2 5" xfId="43513"/>
    <cellStyle name="Separador de milhares 4 3 3 3" xfId="7189"/>
    <cellStyle name="Separador de milhares 4 3 3 3 2" xfId="13248"/>
    <cellStyle name="Separador de milhares 4 3 3 3 2 2" xfId="25368"/>
    <cellStyle name="Separador de milhares 4 3 3 3 2 3" xfId="37457"/>
    <cellStyle name="Separador de milhares 4 3 3 3 2 4" xfId="53815"/>
    <cellStyle name="Separador de milhares 4 3 3 3 3" xfId="19308"/>
    <cellStyle name="Separador de milhares 4 3 3 3 4" xfId="31398"/>
    <cellStyle name="Separador de milhares 4 3 3 3 5" xfId="45538"/>
    <cellStyle name="Separador de milhares 4 3 3 4" xfId="9193"/>
    <cellStyle name="Separador de milhares 4 3 3 4 2" xfId="21313"/>
    <cellStyle name="Separador de milhares 4 3 3 4 2 2" xfId="49748"/>
    <cellStyle name="Separador de milhares 4 3 3 4 3" xfId="33402"/>
    <cellStyle name="Separador de milhares 4 3 3 4 4" xfId="41471"/>
    <cellStyle name="Separador de milhares 4 3 3 5" xfId="15253"/>
    <cellStyle name="Separador de milhares 4 3 3 5 2" xfId="47699"/>
    <cellStyle name="Separador de milhares 4 3 3 6" xfId="27368"/>
    <cellStyle name="Separador de milhares 4 3 3 7" xfId="39458"/>
    <cellStyle name="Separador de milhares 4 3 3 8" xfId="3120"/>
    <cellStyle name="Separador de milhares 4 3 4" xfId="2106"/>
    <cellStyle name="Separador de milhares 4 3 4 2" xfId="6197"/>
    <cellStyle name="Separador de milhares 4 3 4 2 2" xfId="12256"/>
    <cellStyle name="Separador de milhares 4 3 4 2 2 2" xfId="24376"/>
    <cellStyle name="Separador de milhares 4 3 4 2 2 3" xfId="36465"/>
    <cellStyle name="Separador de milhares 4 3 4 2 2 4" xfId="52823"/>
    <cellStyle name="Separador de milhares 4 3 4 2 3" xfId="18316"/>
    <cellStyle name="Separador de milhares 4 3 4 2 4" xfId="30406"/>
    <cellStyle name="Separador de milhares 4 3 4 2 5" xfId="44546"/>
    <cellStyle name="Separador de milhares 4 3 4 3" xfId="8197"/>
    <cellStyle name="Separador de milhares 4 3 4 3 2" xfId="14256"/>
    <cellStyle name="Separador de milhares 4 3 4 3 2 2" xfId="26376"/>
    <cellStyle name="Separador de milhares 4 3 4 3 2 3" xfId="38465"/>
    <cellStyle name="Separador de milhares 4 3 4 3 2 4" xfId="54823"/>
    <cellStyle name="Separador de milhares 4 3 4 3 3" xfId="20316"/>
    <cellStyle name="Separador de milhares 4 3 4 3 4" xfId="32406"/>
    <cellStyle name="Separador de milhares 4 3 4 3 5" xfId="46546"/>
    <cellStyle name="Separador de milhares 4 3 4 4" xfId="10226"/>
    <cellStyle name="Separador de milhares 4 3 4 4 2" xfId="22346"/>
    <cellStyle name="Separador de milhares 4 3 4 4 2 2" xfId="50790"/>
    <cellStyle name="Separador de milhares 4 3 4 4 3" xfId="34435"/>
    <cellStyle name="Separador de milhares 4 3 4 4 4" xfId="42513"/>
    <cellStyle name="Separador de milhares 4 3 4 5" xfId="16286"/>
    <cellStyle name="Separador de milhares 4 3 4 5 2" xfId="48741"/>
    <cellStyle name="Separador de milhares 4 3 4 6" xfId="28376"/>
    <cellStyle name="Separador de milhares 4 3 4 7" xfId="40466"/>
    <cellStyle name="Separador de milhares 4 3 4 8" xfId="4164"/>
    <cellStyle name="Separador de milhares 4 3 5" xfId="4663"/>
    <cellStyle name="Separador de milhares 4 3 5 2" xfId="10723"/>
    <cellStyle name="Separador de milhares 4 3 5 2 2" xfId="22843"/>
    <cellStyle name="Separador de milhares 4 3 5 2 3" xfId="34932"/>
    <cellStyle name="Separador de milhares 4 3 5 2 4" xfId="51289"/>
    <cellStyle name="Separador de milhares 4 3 5 3" xfId="16783"/>
    <cellStyle name="Separador de milhares 4 3 5 4" xfId="28873"/>
    <cellStyle name="Separador de milhares 4 3 5 5" xfId="43012"/>
    <cellStyle name="Separador de milhares 4 3 6" xfId="6691"/>
    <cellStyle name="Separador de milhares 4 3 6 2" xfId="12750"/>
    <cellStyle name="Separador de milhares 4 3 6 2 2" xfId="24870"/>
    <cellStyle name="Separador de milhares 4 3 6 2 3" xfId="36959"/>
    <cellStyle name="Separador de milhares 4 3 6 2 4" xfId="53317"/>
    <cellStyle name="Separador de milhares 4 3 6 3" xfId="18810"/>
    <cellStyle name="Separador de milhares 4 3 6 4" xfId="30900"/>
    <cellStyle name="Separador de milhares 4 3 6 5" xfId="45040"/>
    <cellStyle name="Separador de milhares 4 3 7" xfId="8693"/>
    <cellStyle name="Separador de milhares 4 3 7 2" xfId="20813"/>
    <cellStyle name="Separador de milhares 4 3 7 2 2" xfId="49242"/>
    <cellStyle name="Separador de milhares 4 3 7 3" xfId="32902"/>
    <cellStyle name="Separador de milhares 4 3 7 4" xfId="40965"/>
    <cellStyle name="Separador de milhares 4 3 8" xfId="14753"/>
    <cellStyle name="Separador de milhares 4 3 8 2" xfId="47195"/>
    <cellStyle name="Separador de milhares 4 3 9" xfId="26870"/>
    <cellStyle name="Separador de milhares 4 4" xfId="1598"/>
    <cellStyle name="Separador de milhares 4 4 2" xfId="5691"/>
    <cellStyle name="Separador de milhares 4 4 2 2" xfId="11750"/>
    <cellStyle name="Separador de milhares 4 4 2 2 2" xfId="23870"/>
    <cellStyle name="Separador de milhares 4 4 2 2 3" xfId="35959"/>
    <cellStyle name="Separador de milhares 4 4 2 2 4" xfId="52317"/>
    <cellStyle name="Separador de milhares 4 4 2 3" xfId="17810"/>
    <cellStyle name="Separador de milhares 4 4 2 4" xfId="29900"/>
    <cellStyle name="Separador de milhares 4 4 2 5" xfId="44040"/>
    <cellStyle name="Separador de milhares 4 4 3" xfId="7712"/>
    <cellStyle name="Separador de milhares 4 4 3 2" xfId="13771"/>
    <cellStyle name="Separador de milhares 4 4 3 2 2" xfId="25891"/>
    <cellStyle name="Separador de milhares 4 4 3 2 3" xfId="37980"/>
    <cellStyle name="Separador de milhares 4 4 3 2 4" xfId="54338"/>
    <cellStyle name="Separador de milhares 4 4 3 3" xfId="19831"/>
    <cellStyle name="Separador de milhares 4 4 3 4" xfId="31921"/>
    <cellStyle name="Separador de milhares 4 4 3 5" xfId="46061"/>
    <cellStyle name="Separador de milhares 4 4 4" xfId="9720"/>
    <cellStyle name="Separador de milhares 4 4 4 2" xfId="21840"/>
    <cellStyle name="Separador de milhares 4 4 4 2 2" xfId="50283"/>
    <cellStyle name="Separador de milhares 4 4 4 3" xfId="33929"/>
    <cellStyle name="Separador de milhares 4 4 4 4" xfId="42006"/>
    <cellStyle name="Separador de milhares 4 4 5" xfId="15780"/>
    <cellStyle name="Separador de milhares 4 4 5 2" xfId="48234"/>
    <cellStyle name="Separador de milhares 4 4 6" xfId="27891"/>
    <cellStyle name="Separador de milhares 4 4 7" xfId="39981"/>
    <cellStyle name="Separador de milhares 4 4 8" xfId="3657"/>
    <cellStyle name="Separador de milhares 4 5" xfId="1088"/>
    <cellStyle name="Separador de milhares 4 5 2" xfId="5191"/>
    <cellStyle name="Separador de milhares 4 5 2 2" xfId="11250"/>
    <cellStyle name="Separador de milhares 4 5 2 2 2" xfId="23370"/>
    <cellStyle name="Separador de milhares 4 5 2 2 3" xfId="35459"/>
    <cellStyle name="Separador de milhares 4 5 2 2 4" xfId="51817"/>
    <cellStyle name="Separador de milhares 4 5 2 3" xfId="17310"/>
    <cellStyle name="Separador de milhares 4 5 2 4" xfId="29400"/>
    <cellStyle name="Separador de milhares 4 5 2 5" xfId="43540"/>
    <cellStyle name="Separador de milhares 4 5 3" xfId="7216"/>
    <cellStyle name="Separador de milhares 4 5 3 2" xfId="13275"/>
    <cellStyle name="Separador de milhares 4 5 3 2 2" xfId="25395"/>
    <cellStyle name="Separador de milhares 4 5 3 2 3" xfId="37484"/>
    <cellStyle name="Separador de milhares 4 5 3 2 4" xfId="53842"/>
    <cellStyle name="Separador de milhares 4 5 3 3" xfId="19335"/>
    <cellStyle name="Separador de milhares 4 5 3 4" xfId="31425"/>
    <cellStyle name="Separador de milhares 4 5 3 5" xfId="45565"/>
    <cellStyle name="Separador de milhares 4 5 4" xfId="9220"/>
    <cellStyle name="Separador de milhares 4 5 4 2" xfId="21340"/>
    <cellStyle name="Separador de milhares 4 5 4 2 2" xfId="49779"/>
    <cellStyle name="Separador de milhares 4 5 4 3" xfId="33429"/>
    <cellStyle name="Separador de milhares 4 5 4 4" xfId="41502"/>
    <cellStyle name="Separador de milhares 4 5 5" xfId="15280"/>
    <cellStyle name="Separador de milhares 4 5 5 2" xfId="47730"/>
    <cellStyle name="Separador de milhares 4 5 6" xfId="27395"/>
    <cellStyle name="Separador de milhares 4 5 7" xfId="39485"/>
    <cellStyle name="Separador de milhares 4 5 8" xfId="3151"/>
    <cellStyle name="Separador de milhares 4 6" xfId="2133"/>
    <cellStyle name="Separador de milhares 4 6 2" xfId="6224"/>
    <cellStyle name="Separador de milhares 4 6 2 2" xfId="12283"/>
    <cellStyle name="Separador de milhares 4 6 2 2 2" xfId="24403"/>
    <cellStyle name="Separador de milhares 4 6 2 2 3" xfId="36492"/>
    <cellStyle name="Separador de milhares 4 6 2 2 4" xfId="52850"/>
    <cellStyle name="Separador de milhares 4 6 2 3" xfId="18343"/>
    <cellStyle name="Separador de milhares 4 6 2 4" xfId="30433"/>
    <cellStyle name="Separador de milhares 4 6 2 5" xfId="44573"/>
    <cellStyle name="Separador de milhares 4 6 3" xfId="8224"/>
    <cellStyle name="Separador de milhares 4 6 3 2" xfId="14283"/>
    <cellStyle name="Separador de milhares 4 6 3 2 2" xfId="26403"/>
    <cellStyle name="Separador de milhares 4 6 3 2 3" xfId="38492"/>
    <cellStyle name="Separador de milhares 4 6 3 2 4" xfId="54850"/>
    <cellStyle name="Separador de milhares 4 6 3 3" xfId="20343"/>
    <cellStyle name="Separador de milhares 4 6 3 4" xfId="32433"/>
    <cellStyle name="Separador de milhares 4 6 3 5" xfId="46573"/>
    <cellStyle name="Separador de milhares 4 6 4" xfId="10253"/>
    <cellStyle name="Separador de milhares 4 6 4 2" xfId="22373"/>
    <cellStyle name="Separador de milhares 4 6 4 2 2" xfId="50817"/>
    <cellStyle name="Separador de milhares 4 6 4 3" xfId="34462"/>
    <cellStyle name="Separador de milhares 4 6 4 4" xfId="42540"/>
    <cellStyle name="Separador de milhares 4 6 5" xfId="16313"/>
    <cellStyle name="Separador de milhares 4 6 5 2" xfId="48768"/>
    <cellStyle name="Separador de milhares 4 6 6" xfId="28403"/>
    <cellStyle name="Separador de milhares 4 6 7" xfId="40493"/>
    <cellStyle name="Separador de milhares 4 6 8" xfId="4191"/>
    <cellStyle name="Separador de milhares 4 7" xfId="4691"/>
    <cellStyle name="Separador de milhares 4 7 2" xfId="10751"/>
    <cellStyle name="Separador de milhares 4 7 2 2" xfId="22871"/>
    <cellStyle name="Separador de milhares 4 7 2 3" xfId="34960"/>
    <cellStyle name="Separador de milhares 4 7 2 4" xfId="51317"/>
    <cellStyle name="Separador de milhares 4 7 3" xfId="16811"/>
    <cellStyle name="Separador de milhares 4 7 4" xfId="28901"/>
    <cellStyle name="Separador de milhares 4 7 5" xfId="43040"/>
    <cellStyle name="Separador de milhares 4 8" xfId="6718"/>
    <cellStyle name="Separador de milhares 4 8 2" xfId="12777"/>
    <cellStyle name="Separador de milhares 4 8 2 2" xfId="24897"/>
    <cellStyle name="Separador de milhares 4 8 2 3" xfId="36986"/>
    <cellStyle name="Separador de milhares 4 8 2 4" xfId="53344"/>
    <cellStyle name="Separador de milhares 4 8 3" xfId="18837"/>
    <cellStyle name="Separador de milhares 4 8 4" xfId="30927"/>
    <cellStyle name="Separador de milhares 4 8 5" xfId="45067"/>
    <cellStyle name="Separador de milhares 4 9" xfId="8721"/>
    <cellStyle name="Separador de milhares 4 9 2" xfId="20841"/>
    <cellStyle name="Separador de milhares 4 9 2 2" xfId="49270"/>
    <cellStyle name="Separador de milhares 4 9 3" xfId="32930"/>
    <cellStyle name="Separador de milhares 4 9 4" xfId="40993"/>
    <cellStyle name="TableStyleLight1" xfId="533"/>
    <cellStyle name="TableStyleLight1 2" xfId="602"/>
    <cellStyle name="TableStyleLight1 3" xfId="1597"/>
    <cellStyle name="Texto de Aviso 2" xfId="563"/>
    <cellStyle name="Texto de Aviso 3" xfId="25"/>
    <cellStyle name="Texto Explicativo 2" xfId="394"/>
    <cellStyle name="Texto Explicativo 3" xfId="564"/>
    <cellStyle name="Título 1 2" xfId="565"/>
    <cellStyle name="Título 1 3" xfId="566"/>
    <cellStyle name="Título 2 2" xfId="567"/>
    <cellStyle name="Título 2 3" xfId="568"/>
    <cellStyle name="Título 3 2" xfId="557"/>
    <cellStyle name="Título 3 3" xfId="561"/>
    <cellStyle name="Título 4 2" xfId="49"/>
    <cellStyle name="Título 4 3" xfId="569"/>
    <cellStyle name="Título 5" xfId="53"/>
    <cellStyle name="Título 6" xfId="37"/>
    <cellStyle name="Título 7" xfId="40"/>
    <cellStyle name="Total 2" xfId="570"/>
    <cellStyle name="Total 3" xfId="571"/>
    <cellStyle name="Total 3 10" xfId="2644"/>
    <cellStyle name="Total 3 2" xfId="1599"/>
    <cellStyle name="Total 3 2 2" xfId="5692"/>
    <cellStyle name="Total 3 2 2 2" xfId="11751"/>
    <cellStyle name="Total 3 2 2 2 2" xfId="23871"/>
    <cellStyle name="Total 3 2 2 2 2 2" xfId="54951"/>
    <cellStyle name="Total 3 2 2 2 3" xfId="35960"/>
    <cellStyle name="Total 3 2 2 2 3 2" xfId="55161"/>
    <cellStyle name="Total 3 2 2 2 4" xfId="46674"/>
    <cellStyle name="Total 3 2 2 3" xfId="17811"/>
    <cellStyle name="Total 3 2 2 3 2" xfId="54932"/>
    <cellStyle name="Total 3 2 2 3 3" xfId="55144"/>
    <cellStyle name="Total 3 2 2 3 4" xfId="46655"/>
    <cellStyle name="Total 3 2 2 4" xfId="29901"/>
    <cellStyle name="Total 3 2 2 4 2" xfId="55011"/>
    <cellStyle name="Total 3 2 2 4 3" xfId="55221"/>
    <cellStyle name="Total 3 2 2 4 4" xfId="46734"/>
    <cellStyle name="Total 3 2 2 5" xfId="46607"/>
    <cellStyle name="Total 3 2 2 5 2" xfId="54884"/>
    <cellStyle name="Total 3 2 2 5 3" xfId="55098"/>
    <cellStyle name="Total 3 2 2 6" xfId="46611"/>
    <cellStyle name="Total 3 2 2 6 2" xfId="54888"/>
    <cellStyle name="Total 3 2 2 6 3" xfId="55102"/>
    <cellStyle name="Total 3 2 2 7" xfId="52318"/>
    <cellStyle name="Total 3 2 2 8" xfId="55064"/>
    <cellStyle name="Total 3 2 2 9" xfId="44041"/>
    <cellStyle name="Total 3 2 3" xfId="9721"/>
    <cellStyle name="Total 3 2 3 2" xfId="21841"/>
    <cellStyle name="Total 3 2 3 2 2" xfId="50284"/>
    <cellStyle name="Total 3 2 3 3" xfId="33930"/>
    <cellStyle name="Total 3 2 3 3 2" xfId="55034"/>
    <cellStyle name="Total 3 2 3 4" xfId="42007"/>
    <cellStyle name="Total 3 2 4" xfId="15781"/>
    <cellStyle name="Total 3 2 4 2" xfId="48235"/>
    <cellStyle name="Total 3 2 5" xfId="3658"/>
    <cellStyle name="Total 3 3" xfId="1638"/>
    <cellStyle name="Total 3 3 2" xfId="5730"/>
    <cellStyle name="Total 3 3 2 2" xfId="11789"/>
    <cellStyle name="Total 3 3 2 2 2" xfId="23909"/>
    <cellStyle name="Total 3 3 2 2 2 2" xfId="54964"/>
    <cellStyle name="Total 3 3 2 2 3" xfId="35998"/>
    <cellStyle name="Total 3 3 2 2 3 2" xfId="55174"/>
    <cellStyle name="Total 3 3 2 2 4" xfId="46687"/>
    <cellStyle name="Total 3 3 2 3" xfId="17849"/>
    <cellStyle name="Total 3 3 2 3 2" xfId="55008"/>
    <cellStyle name="Total 3 3 2 3 3" xfId="55218"/>
    <cellStyle name="Total 3 3 2 3 4" xfId="46731"/>
    <cellStyle name="Total 3 3 2 4" xfId="29939"/>
    <cellStyle name="Total 3 3 2 4 2" xfId="54871"/>
    <cellStyle name="Total 3 3 2 4 3" xfId="55086"/>
    <cellStyle name="Total 3 3 2 4 4" xfId="46594"/>
    <cellStyle name="Total 3 3 2 5" xfId="46602"/>
    <cellStyle name="Total 3 3 2 5 2" xfId="54879"/>
    <cellStyle name="Total 3 3 2 5 3" xfId="55093"/>
    <cellStyle name="Total 3 3 2 6" xfId="46672"/>
    <cellStyle name="Total 3 3 2 6 2" xfId="54949"/>
    <cellStyle name="Total 3 3 2 6 3" xfId="55159"/>
    <cellStyle name="Total 3 3 2 7" xfId="52356"/>
    <cellStyle name="Total 3 3 2 8" xfId="55076"/>
    <cellStyle name="Total 3 3 2 9" xfId="44079"/>
    <cellStyle name="Total 3 3 3" xfId="9759"/>
    <cellStyle name="Total 3 3 3 2" xfId="21879"/>
    <cellStyle name="Total 3 3 3 2 2" xfId="50322"/>
    <cellStyle name="Total 3 3 3 3" xfId="33968"/>
    <cellStyle name="Total 3 3 3 3 2" xfId="55046"/>
    <cellStyle name="Total 3 3 3 4" xfId="42045"/>
    <cellStyle name="Total 3 3 4" xfId="15819"/>
    <cellStyle name="Total 3 3 4 2" xfId="48273"/>
    <cellStyle name="Total 3 3 5" xfId="3696"/>
    <cellStyle name="Total 3 4" xfId="1624"/>
    <cellStyle name="Total 3 4 2" xfId="5716"/>
    <cellStyle name="Total 3 4 2 2" xfId="11775"/>
    <cellStyle name="Total 3 4 2 2 2" xfId="23895"/>
    <cellStyle name="Total 3 4 2 2 2 2" xfId="54953"/>
    <cellStyle name="Total 3 4 2 2 3" xfId="35984"/>
    <cellStyle name="Total 3 4 2 2 3 2" xfId="55163"/>
    <cellStyle name="Total 3 4 2 2 4" xfId="46676"/>
    <cellStyle name="Total 3 4 2 3" xfId="17835"/>
    <cellStyle name="Total 3 4 2 3 2" xfId="54881"/>
    <cellStyle name="Total 3 4 2 3 3" xfId="55095"/>
    <cellStyle name="Total 3 4 2 3 4" xfId="46604"/>
    <cellStyle name="Total 3 4 2 4" xfId="29925"/>
    <cellStyle name="Total 3 4 2 4 2" xfId="55020"/>
    <cellStyle name="Total 3 4 2 4 3" xfId="55230"/>
    <cellStyle name="Total 3 4 2 4 4" xfId="46743"/>
    <cellStyle name="Total 3 4 2 5" xfId="46696"/>
    <cellStyle name="Total 3 4 2 5 2" xfId="54973"/>
    <cellStyle name="Total 3 4 2 5 3" xfId="55183"/>
    <cellStyle name="Total 3 4 2 6" xfId="46605"/>
    <cellStyle name="Total 3 4 2 6 2" xfId="54882"/>
    <cellStyle name="Total 3 4 2 6 3" xfId="55096"/>
    <cellStyle name="Total 3 4 2 7" xfId="52342"/>
    <cellStyle name="Total 3 4 2 8" xfId="55065"/>
    <cellStyle name="Total 3 4 2 9" xfId="44065"/>
    <cellStyle name="Total 3 4 3" xfId="9745"/>
    <cellStyle name="Total 3 4 3 2" xfId="21865"/>
    <cellStyle name="Total 3 4 3 2 2" xfId="50308"/>
    <cellStyle name="Total 3 4 3 3" xfId="33954"/>
    <cellStyle name="Total 3 4 3 3 2" xfId="55035"/>
    <cellStyle name="Total 3 4 3 4" xfId="42031"/>
    <cellStyle name="Total 3 4 4" xfId="15805"/>
    <cellStyle name="Total 3 4 4 2" xfId="48259"/>
    <cellStyle name="Total 3 4 5" xfId="3682"/>
    <cellStyle name="Total 3 5" xfId="1647"/>
    <cellStyle name="Total 3 5 2" xfId="5739"/>
    <cellStyle name="Total 3 5 2 2" xfId="11798"/>
    <cellStyle name="Total 3 5 2 2 2" xfId="23918"/>
    <cellStyle name="Total 3 5 2 2 2 2" xfId="54972"/>
    <cellStyle name="Total 3 5 2 2 3" xfId="36007"/>
    <cellStyle name="Total 3 5 2 2 3 2" xfId="55182"/>
    <cellStyle name="Total 3 5 2 2 4" xfId="46695"/>
    <cellStyle name="Total 3 5 2 3" xfId="17858"/>
    <cellStyle name="Total 3 5 2 3 2" xfId="54931"/>
    <cellStyle name="Total 3 5 2 3 3" xfId="55143"/>
    <cellStyle name="Total 3 5 2 3 4" xfId="46654"/>
    <cellStyle name="Total 3 5 2 4" xfId="29948"/>
    <cellStyle name="Total 3 5 2 4 2" xfId="54935"/>
    <cellStyle name="Total 3 5 2 4 3" xfId="55147"/>
    <cellStyle name="Total 3 5 2 4 4" xfId="46658"/>
    <cellStyle name="Total 3 5 2 5" xfId="46715"/>
    <cellStyle name="Total 3 5 2 5 2" xfId="54992"/>
    <cellStyle name="Total 3 5 2 5 3" xfId="55202"/>
    <cellStyle name="Total 3 5 2 6" xfId="46698"/>
    <cellStyle name="Total 3 5 2 6 2" xfId="54975"/>
    <cellStyle name="Total 3 5 2 6 3" xfId="55185"/>
    <cellStyle name="Total 3 5 2 7" xfId="52365"/>
    <cellStyle name="Total 3 5 2 8" xfId="55084"/>
    <cellStyle name="Total 3 5 2 9" xfId="44088"/>
    <cellStyle name="Total 3 5 3" xfId="9768"/>
    <cellStyle name="Total 3 5 3 2" xfId="21888"/>
    <cellStyle name="Total 3 5 3 2 2" xfId="50331"/>
    <cellStyle name="Total 3 5 3 3" xfId="33977"/>
    <cellStyle name="Total 3 5 3 3 2" xfId="55054"/>
    <cellStyle name="Total 3 5 3 4" xfId="42054"/>
    <cellStyle name="Total 3 5 4" xfId="15828"/>
    <cellStyle name="Total 3 5 4 2" xfId="48282"/>
    <cellStyle name="Total 3 5 5" xfId="3705"/>
    <cellStyle name="Total 3 6" xfId="1632"/>
    <cellStyle name="Total 3 6 2" xfId="5724"/>
    <cellStyle name="Total 3 6 2 2" xfId="11783"/>
    <cellStyle name="Total 3 6 2 2 2" xfId="23903"/>
    <cellStyle name="Total 3 6 2 2 2 2" xfId="54959"/>
    <cellStyle name="Total 3 6 2 2 3" xfId="35992"/>
    <cellStyle name="Total 3 6 2 2 3 2" xfId="55169"/>
    <cellStyle name="Total 3 6 2 2 4" xfId="46682"/>
    <cellStyle name="Total 3 6 2 3" xfId="17843"/>
    <cellStyle name="Total 3 6 2 3 2" xfId="55015"/>
    <cellStyle name="Total 3 6 2 3 3" xfId="55225"/>
    <cellStyle name="Total 3 6 2 3 4" xfId="46738"/>
    <cellStyle name="Total 3 6 2 4" xfId="29933"/>
    <cellStyle name="Total 3 6 2 4 2" xfId="54905"/>
    <cellStyle name="Total 3 6 2 4 3" xfId="55118"/>
    <cellStyle name="Total 3 6 2 4 4" xfId="46628"/>
    <cellStyle name="Total 3 6 2 5" xfId="46707"/>
    <cellStyle name="Total 3 6 2 5 2" xfId="54984"/>
    <cellStyle name="Total 3 6 2 5 3" xfId="55194"/>
    <cellStyle name="Total 3 6 2 6" xfId="46666"/>
    <cellStyle name="Total 3 6 2 6 2" xfId="54943"/>
    <cellStyle name="Total 3 6 2 6 3" xfId="55154"/>
    <cellStyle name="Total 3 6 2 7" xfId="52350"/>
    <cellStyle name="Total 3 6 2 8" xfId="55071"/>
    <cellStyle name="Total 3 6 2 9" xfId="44073"/>
    <cellStyle name="Total 3 6 3" xfId="9753"/>
    <cellStyle name="Total 3 6 3 2" xfId="21873"/>
    <cellStyle name="Total 3 6 3 2 2" xfId="50316"/>
    <cellStyle name="Total 3 6 3 3" xfId="33962"/>
    <cellStyle name="Total 3 6 3 3 2" xfId="55041"/>
    <cellStyle name="Total 3 6 3 4" xfId="42039"/>
    <cellStyle name="Total 3 6 4" xfId="15813"/>
    <cellStyle name="Total 3 6 4 2" xfId="48267"/>
    <cellStyle name="Total 3 6 5" xfId="3690"/>
    <cellStyle name="Total 3 7" xfId="4692"/>
    <cellStyle name="Total 3 7 2" xfId="10752"/>
    <cellStyle name="Total 3 7 2 2" xfId="22872"/>
    <cellStyle name="Total 3 7 2 2 2" xfId="54928"/>
    <cellStyle name="Total 3 7 2 3" xfId="34961"/>
    <cellStyle name="Total 3 7 2 3 2" xfId="55140"/>
    <cellStyle name="Total 3 7 2 4" xfId="46651"/>
    <cellStyle name="Total 3 7 3" xfId="16812"/>
    <cellStyle name="Total 3 7 3 2" xfId="54936"/>
    <cellStyle name="Total 3 7 3 3" xfId="55148"/>
    <cellStyle name="Total 3 7 3 4" xfId="46659"/>
    <cellStyle name="Total 3 7 4" xfId="28902"/>
    <cellStyle name="Total 3 7 4 2" xfId="54934"/>
    <cellStyle name="Total 3 7 4 3" xfId="55146"/>
    <cellStyle name="Total 3 7 4 4" xfId="46657"/>
    <cellStyle name="Total 3 7 5" xfId="46665"/>
    <cellStyle name="Total 3 7 5 2" xfId="54942"/>
    <cellStyle name="Total 3 7 5 3" xfId="55153"/>
    <cellStyle name="Total 3 7 6" xfId="46609"/>
    <cellStyle name="Total 3 7 6 2" xfId="54886"/>
    <cellStyle name="Total 3 7 6 3" xfId="55100"/>
    <cellStyle name="Total 3 7 7" xfId="51318"/>
    <cellStyle name="Total 3 7 8" xfId="55059"/>
    <cellStyle name="Total 3 7 9" xfId="43041"/>
    <cellStyle name="Total 3 8" xfId="8722"/>
    <cellStyle name="Total 3 8 2" xfId="20842"/>
    <cellStyle name="Total 3 8 2 2" xfId="49273"/>
    <cellStyle name="Total 3 8 3" xfId="32931"/>
    <cellStyle name="Total 3 8 3 2" xfId="55028"/>
    <cellStyle name="Total 3 8 4" xfId="40996"/>
    <cellStyle name="Total 3 9" xfId="14782"/>
    <cellStyle name="Total 3 9 2" xfId="47225"/>
    <cellStyle name="Vírgula" xfId="3" builtinId="3"/>
    <cellStyle name="Vírgula 10" xfId="572"/>
    <cellStyle name="Vírgula 10 10" xfId="38988"/>
    <cellStyle name="Vírgula 10 11" xfId="2645"/>
    <cellStyle name="Vírgula 10 2" xfId="1600"/>
    <cellStyle name="Vírgula 10 2 2" xfId="5693"/>
    <cellStyle name="Vírgula 10 2 2 2" xfId="11752"/>
    <cellStyle name="Vírgula 10 2 2 2 2" xfId="23872"/>
    <cellStyle name="Vírgula 10 2 2 2 3" xfId="35961"/>
    <cellStyle name="Vírgula 10 2 2 2 4" xfId="52319"/>
    <cellStyle name="Vírgula 10 2 2 3" xfId="17812"/>
    <cellStyle name="Vírgula 10 2 2 4" xfId="29902"/>
    <cellStyle name="Vírgula 10 2 2 5" xfId="44042"/>
    <cellStyle name="Vírgula 10 2 3" xfId="7713"/>
    <cellStyle name="Vírgula 10 2 3 2" xfId="13772"/>
    <cellStyle name="Vírgula 10 2 3 2 2" xfId="25892"/>
    <cellStyle name="Vírgula 10 2 3 2 3" xfId="37981"/>
    <cellStyle name="Vírgula 10 2 3 2 4" xfId="54339"/>
    <cellStyle name="Vírgula 10 2 3 3" xfId="19832"/>
    <cellStyle name="Vírgula 10 2 3 4" xfId="31922"/>
    <cellStyle name="Vírgula 10 2 3 5" xfId="46062"/>
    <cellStyle name="Vírgula 10 2 4" xfId="9722"/>
    <cellStyle name="Vírgula 10 2 4 2" xfId="21842"/>
    <cellStyle name="Vírgula 10 2 4 2 2" xfId="50285"/>
    <cellStyle name="Vírgula 10 2 4 3" xfId="33931"/>
    <cellStyle name="Vírgula 10 2 4 4" xfId="42008"/>
    <cellStyle name="Vírgula 10 2 5" xfId="15782"/>
    <cellStyle name="Vírgula 10 2 5 2" xfId="48236"/>
    <cellStyle name="Vírgula 10 2 6" xfId="27892"/>
    <cellStyle name="Vírgula 10 2 7" xfId="39982"/>
    <cellStyle name="Vírgula 10 2 8" xfId="3659"/>
    <cellStyle name="Vírgula 10 3" xfId="1089"/>
    <cellStyle name="Vírgula 10 3 2" xfId="5192"/>
    <cellStyle name="Vírgula 10 3 2 2" xfId="11251"/>
    <cellStyle name="Vírgula 10 3 2 2 2" xfId="23371"/>
    <cellStyle name="Vírgula 10 3 2 2 3" xfId="35460"/>
    <cellStyle name="Vírgula 10 3 2 2 4" xfId="51818"/>
    <cellStyle name="Vírgula 10 3 2 3" xfId="17311"/>
    <cellStyle name="Vírgula 10 3 2 4" xfId="29401"/>
    <cellStyle name="Vírgula 10 3 2 5" xfId="43541"/>
    <cellStyle name="Vírgula 10 3 3" xfId="7217"/>
    <cellStyle name="Vírgula 10 3 3 2" xfId="13276"/>
    <cellStyle name="Vírgula 10 3 3 2 2" xfId="25396"/>
    <cellStyle name="Vírgula 10 3 3 2 3" xfId="37485"/>
    <cellStyle name="Vírgula 10 3 3 2 4" xfId="53843"/>
    <cellStyle name="Vírgula 10 3 3 3" xfId="19336"/>
    <cellStyle name="Vírgula 10 3 3 4" xfId="31426"/>
    <cellStyle name="Vírgula 10 3 3 5" xfId="45566"/>
    <cellStyle name="Vírgula 10 3 4" xfId="9221"/>
    <cellStyle name="Vírgula 10 3 4 2" xfId="21341"/>
    <cellStyle name="Vírgula 10 3 4 2 2" xfId="49780"/>
    <cellStyle name="Vírgula 10 3 4 3" xfId="33430"/>
    <cellStyle name="Vírgula 10 3 4 4" xfId="41503"/>
    <cellStyle name="Vírgula 10 3 5" xfId="15281"/>
    <cellStyle name="Vírgula 10 3 5 2" xfId="47731"/>
    <cellStyle name="Vírgula 10 3 6" xfId="27396"/>
    <cellStyle name="Vírgula 10 3 7" xfId="39486"/>
    <cellStyle name="Vírgula 10 3 8" xfId="3152"/>
    <cellStyle name="Vírgula 10 4" xfId="2134"/>
    <cellStyle name="Vírgula 10 4 2" xfId="6225"/>
    <cellStyle name="Vírgula 10 4 2 2" xfId="12284"/>
    <cellStyle name="Vírgula 10 4 2 2 2" xfId="24404"/>
    <cellStyle name="Vírgula 10 4 2 2 3" xfId="36493"/>
    <cellStyle name="Vírgula 10 4 2 2 4" xfId="52851"/>
    <cellStyle name="Vírgula 10 4 2 3" xfId="18344"/>
    <cellStyle name="Vírgula 10 4 2 4" xfId="30434"/>
    <cellStyle name="Vírgula 10 4 2 5" xfId="44574"/>
    <cellStyle name="Vírgula 10 4 3" xfId="8225"/>
    <cellStyle name="Vírgula 10 4 3 2" xfId="14284"/>
    <cellStyle name="Vírgula 10 4 3 2 2" xfId="26404"/>
    <cellStyle name="Vírgula 10 4 3 2 3" xfId="38493"/>
    <cellStyle name="Vírgula 10 4 3 2 4" xfId="54851"/>
    <cellStyle name="Vírgula 10 4 3 3" xfId="20344"/>
    <cellStyle name="Vírgula 10 4 3 4" xfId="32434"/>
    <cellStyle name="Vírgula 10 4 3 5" xfId="46574"/>
    <cellStyle name="Vírgula 10 4 4" xfId="10254"/>
    <cellStyle name="Vírgula 10 4 4 2" xfId="22374"/>
    <cellStyle name="Vírgula 10 4 4 2 2" xfId="50818"/>
    <cellStyle name="Vírgula 10 4 4 3" xfId="34463"/>
    <cellStyle name="Vírgula 10 4 4 4" xfId="42541"/>
    <cellStyle name="Vírgula 10 4 5" xfId="16314"/>
    <cellStyle name="Vírgula 10 4 5 2" xfId="48769"/>
    <cellStyle name="Vírgula 10 4 6" xfId="28404"/>
    <cellStyle name="Vírgula 10 4 7" xfId="40494"/>
    <cellStyle name="Vírgula 10 4 8" xfId="4192"/>
    <cellStyle name="Vírgula 10 5" xfId="4693"/>
    <cellStyle name="Vírgula 10 5 2" xfId="10753"/>
    <cellStyle name="Vírgula 10 5 2 2" xfId="22873"/>
    <cellStyle name="Vírgula 10 5 2 3" xfId="34962"/>
    <cellStyle name="Vírgula 10 5 2 4" xfId="51319"/>
    <cellStyle name="Vírgula 10 5 3" xfId="16813"/>
    <cellStyle name="Vírgula 10 5 4" xfId="28903"/>
    <cellStyle name="Vírgula 10 5 5" xfId="43042"/>
    <cellStyle name="Vírgula 10 6" xfId="6719"/>
    <cellStyle name="Vírgula 10 6 2" xfId="12778"/>
    <cellStyle name="Vírgula 10 6 2 2" xfId="24898"/>
    <cellStyle name="Vírgula 10 6 2 3" xfId="36987"/>
    <cellStyle name="Vírgula 10 6 2 4" xfId="53345"/>
    <cellStyle name="Vírgula 10 6 3" xfId="18838"/>
    <cellStyle name="Vírgula 10 6 4" xfId="30928"/>
    <cellStyle name="Vírgula 10 6 5" xfId="45068"/>
    <cellStyle name="Vírgula 10 7" xfId="8723"/>
    <cellStyle name="Vírgula 10 7 2" xfId="20843"/>
    <cellStyle name="Vírgula 10 7 2 2" xfId="49274"/>
    <cellStyle name="Vírgula 10 7 3" xfId="32932"/>
    <cellStyle name="Vírgula 10 7 4" xfId="40997"/>
    <cellStyle name="Vírgula 10 8" xfId="14783"/>
    <cellStyle name="Vírgula 10 8 2" xfId="47226"/>
    <cellStyle name="Vírgula 10 9" xfId="26898"/>
    <cellStyle name="Vírgula 11" xfId="573"/>
    <cellStyle name="Vírgula 11 10" xfId="38989"/>
    <cellStyle name="Vírgula 11 11" xfId="2646"/>
    <cellStyle name="Vírgula 11 2" xfId="1601"/>
    <cellStyle name="Vírgula 11 2 2" xfId="5694"/>
    <cellStyle name="Vírgula 11 2 2 2" xfId="11753"/>
    <cellStyle name="Vírgula 11 2 2 2 2" xfId="23873"/>
    <cellStyle name="Vírgula 11 2 2 2 3" xfId="35962"/>
    <cellStyle name="Vírgula 11 2 2 2 4" xfId="52320"/>
    <cellStyle name="Vírgula 11 2 2 3" xfId="17813"/>
    <cellStyle name="Vírgula 11 2 2 4" xfId="29903"/>
    <cellStyle name="Vírgula 11 2 2 5" xfId="44043"/>
    <cellStyle name="Vírgula 11 2 3" xfId="7714"/>
    <cellStyle name="Vírgula 11 2 3 2" xfId="13773"/>
    <cellStyle name="Vírgula 11 2 3 2 2" xfId="25893"/>
    <cellStyle name="Vírgula 11 2 3 2 3" xfId="37982"/>
    <cellStyle name="Vírgula 11 2 3 2 4" xfId="54340"/>
    <cellStyle name="Vírgula 11 2 3 3" xfId="19833"/>
    <cellStyle name="Vírgula 11 2 3 4" xfId="31923"/>
    <cellStyle name="Vírgula 11 2 3 5" xfId="46063"/>
    <cellStyle name="Vírgula 11 2 4" xfId="9723"/>
    <cellStyle name="Vírgula 11 2 4 2" xfId="21843"/>
    <cellStyle name="Vírgula 11 2 4 2 2" xfId="50286"/>
    <cellStyle name="Vírgula 11 2 4 3" xfId="33932"/>
    <cellStyle name="Vírgula 11 2 4 4" xfId="42009"/>
    <cellStyle name="Vírgula 11 2 5" xfId="15783"/>
    <cellStyle name="Vírgula 11 2 5 2" xfId="48237"/>
    <cellStyle name="Vírgula 11 2 6" xfId="27893"/>
    <cellStyle name="Vírgula 11 2 7" xfId="39983"/>
    <cellStyle name="Vírgula 11 2 8" xfId="3660"/>
    <cellStyle name="Vírgula 11 3" xfId="1090"/>
    <cellStyle name="Vírgula 11 3 2" xfId="5193"/>
    <cellStyle name="Vírgula 11 3 2 2" xfId="11252"/>
    <cellStyle name="Vírgula 11 3 2 2 2" xfId="23372"/>
    <cellStyle name="Vírgula 11 3 2 2 3" xfId="35461"/>
    <cellStyle name="Vírgula 11 3 2 2 4" xfId="51819"/>
    <cellStyle name="Vírgula 11 3 2 3" xfId="17312"/>
    <cellStyle name="Vírgula 11 3 2 4" xfId="29402"/>
    <cellStyle name="Vírgula 11 3 2 5" xfId="43542"/>
    <cellStyle name="Vírgula 11 3 3" xfId="7218"/>
    <cellStyle name="Vírgula 11 3 3 2" xfId="13277"/>
    <cellStyle name="Vírgula 11 3 3 2 2" xfId="25397"/>
    <cellStyle name="Vírgula 11 3 3 2 3" xfId="37486"/>
    <cellStyle name="Vírgula 11 3 3 2 4" xfId="53844"/>
    <cellStyle name="Vírgula 11 3 3 3" xfId="19337"/>
    <cellStyle name="Vírgula 11 3 3 4" xfId="31427"/>
    <cellStyle name="Vírgula 11 3 3 5" xfId="45567"/>
    <cellStyle name="Vírgula 11 3 4" xfId="9222"/>
    <cellStyle name="Vírgula 11 3 4 2" xfId="21342"/>
    <cellStyle name="Vírgula 11 3 4 2 2" xfId="49781"/>
    <cellStyle name="Vírgula 11 3 4 3" xfId="33431"/>
    <cellStyle name="Vírgula 11 3 4 4" xfId="41504"/>
    <cellStyle name="Vírgula 11 3 5" xfId="15282"/>
    <cellStyle name="Vírgula 11 3 5 2" xfId="47732"/>
    <cellStyle name="Vírgula 11 3 6" xfId="27397"/>
    <cellStyle name="Vírgula 11 3 7" xfId="39487"/>
    <cellStyle name="Vírgula 11 3 8" xfId="3153"/>
    <cellStyle name="Vírgula 11 4" xfId="2135"/>
    <cellStyle name="Vírgula 11 4 2" xfId="6226"/>
    <cellStyle name="Vírgula 11 4 2 2" xfId="12285"/>
    <cellStyle name="Vírgula 11 4 2 2 2" xfId="24405"/>
    <cellStyle name="Vírgula 11 4 2 2 3" xfId="36494"/>
    <cellStyle name="Vírgula 11 4 2 2 4" xfId="52852"/>
    <cellStyle name="Vírgula 11 4 2 3" xfId="18345"/>
    <cellStyle name="Vírgula 11 4 2 4" xfId="30435"/>
    <cellStyle name="Vírgula 11 4 2 5" xfId="44575"/>
    <cellStyle name="Vírgula 11 4 3" xfId="8226"/>
    <cellStyle name="Vírgula 11 4 3 2" xfId="14285"/>
    <cellStyle name="Vírgula 11 4 3 2 2" xfId="26405"/>
    <cellStyle name="Vírgula 11 4 3 2 3" xfId="38494"/>
    <cellStyle name="Vírgula 11 4 3 2 4" xfId="54852"/>
    <cellStyle name="Vírgula 11 4 3 3" xfId="20345"/>
    <cellStyle name="Vírgula 11 4 3 4" xfId="32435"/>
    <cellStyle name="Vírgula 11 4 3 5" xfId="46575"/>
    <cellStyle name="Vírgula 11 4 4" xfId="10255"/>
    <cellStyle name="Vírgula 11 4 4 2" xfId="22375"/>
    <cellStyle name="Vírgula 11 4 4 2 2" xfId="50819"/>
    <cellStyle name="Vírgula 11 4 4 3" xfId="34464"/>
    <cellStyle name="Vírgula 11 4 4 4" xfId="42542"/>
    <cellStyle name="Vírgula 11 4 5" xfId="16315"/>
    <cellStyle name="Vírgula 11 4 5 2" xfId="48770"/>
    <cellStyle name="Vírgula 11 4 6" xfId="28405"/>
    <cellStyle name="Vírgula 11 4 7" xfId="40495"/>
    <cellStyle name="Vírgula 11 4 8" xfId="4193"/>
    <cellStyle name="Vírgula 11 5" xfId="4694"/>
    <cellStyle name="Vírgula 11 5 2" xfId="10754"/>
    <cellStyle name="Vírgula 11 5 2 2" xfId="22874"/>
    <cellStyle name="Vírgula 11 5 2 3" xfId="34963"/>
    <cellStyle name="Vírgula 11 5 2 4" xfId="51320"/>
    <cellStyle name="Vírgula 11 5 3" xfId="16814"/>
    <cellStyle name="Vírgula 11 5 4" xfId="28904"/>
    <cellStyle name="Vírgula 11 5 5" xfId="43043"/>
    <cellStyle name="Vírgula 11 6" xfId="6720"/>
    <cellStyle name="Vírgula 11 6 2" xfId="12779"/>
    <cellStyle name="Vírgula 11 6 2 2" xfId="24899"/>
    <cellStyle name="Vírgula 11 6 2 3" xfId="36988"/>
    <cellStyle name="Vírgula 11 6 2 4" xfId="53346"/>
    <cellStyle name="Vírgula 11 6 3" xfId="18839"/>
    <cellStyle name="Vírgula 11 6 4" xfId="30929"/>
    <cellStyle name="Vírgula 11 6 5" xfId="45069"/>
    <cellStyle name="Vírgula 11 7" xfId="8724"/>
    <cellStyle name="Vírgula 11 7 2" xfId="20844"/>
    <cellStyle name="Vírgula 11 7 2 2" xfId="49275"/>
    <cellStyle name="Vírgula 11 7 3" xfId="32933"/>
    <cellStyle name="Vírgula 11 7 4" xfId="40998"/>
    <cellStyle name="Vírgula 11 8" xfId="14784"/>
    <cellStyle name="Vírgula 11 8 2" xfId="47227"/>
    <cellStyle name="Vírgula 11 9" xfId="26899"/>
    <cellStyle name="Vírgula 12" xfId="574"/>
    <cellStyle name="Vírgula 12 10" xfId="38990"/>
    <cellStyle name="Vírgula 12 11" xfId="2647"/>
    <cellStyle name="Vírgula 12 2" xfId="1602"/>
    <cellStyle name="Vírgula 12 2 2" xfId="5695"/>
    <cellStyle name="Vírgula 12 2 2 2" xfId="11754"/>
    <cellStyle name="Vírgula 12 2 2 2 2" xfId="23874"/>
    <cellStyle name="Vírgula 12 2 2 2 3" xfId="35963"/>
    <cellStyle name="Vírgula 12 2 2 2 4" xfId="52321"/>
    <cellStyle name="Vírgula 12 2 2 3" xfId="17814"/>
    <cellStyle name="Vírgula 12 2 2 4" xfId="29904"/>
    <cellStyle name="Vírgula 12 2 2 5" xfId="44044"/>
    <cellStyle name="Vírgula 12 2 3" xfId="7715"/>
    <cellStyle name="Vírgula 12 2 3 2" xfId="13774"/>
    <cellStyle name="Vírgula 12 2 3 2 2" xfId="25894"/>
    <cellStyle name="Vírgula 12 2 3 2 3" xfId="37983"/>
    <cellStyle name="Vírgula 12 2 3 2 4" xfId="54341"/>
    <cellStyle name="Vírgula 12 2 3 3" xfId="19834"/>
    <cellStyle name="Vírgula 12 2 3 4" xfId="31924"/>
    <cellStyle name="Vírgula 12 2 3 5" xfId="46064"/>
    <cellStyle name="Vírgula 12 2 4" xfId="9724"/>
    <cellStyle name="Vírgula 12 2 4 2" xfId="21844"/>
    <cellStyle name="Vírgula 12 2 4 2 2" xfId="50287"/>
    <cellStyle name="Vírgula 12 2 4 3" xfId="33933"/>
    <cellStyle name="Vírgula 12 2 4 4" xfId="42010"/>
    <cellStyle name="Vírgula 12 2 5" xfId="15784"/>
    <cellStyle name="Vírgula 12 2 5 2" xfId="48238"/>
    <cellStyle name="Vírgula 12 2 6" xfId="27894"/>
    <cellStyle name="Vírgula 12 2 7" xfId="39984"/>
    <cellStyle name="Vírgula 12 2 8" xfId="3661"/>
    <cellStyle name="Vírgula 12 3" xfId="1091"/>
    <cellStyle name="Vírgula 12 3 2" xfId="5194"/>
    <cellStyle name="Vírgula 12 3 2 2" xfId="11253"/>
    <cellStyle name="Vírgula 12 3 2 2 2" xfId="23373"/>
    <cellStyle name="Vírgula 12 3 2 2 3" xfId="35462"/>
    <cellStyle name="Vírgula 12 3 2 2 4" xfId="51820"/>
    <cellStyle name="Vírgula 12 3 2 3" xfId="17313"/>
    <cellStyle name="Vírgula 12 3 2 4" xfId="29403"/>
    <cellStyle name="Vírgula 12 3 2 5" xfId="43543"/>
    <cellStyle name="Vírgula 12 3 3" xfId="7219"/>
    <cellStyle name="Vírgula 12 3 3 2" xfId="13278"/>
    <cellStyle name="Vírgula 12 3 3 2 2" xfId="25398"/>
    <cellStyle name="Vírgula 12 3 3 2 3" xfId="37487"/>
    <cellStyle name="Vírgula 12 3 3 2 4" xfId="53845"/>
    <cellStyle name="Vírgula 12 3 3 3" xfId="19338"/>
    <cellStyle name="Vírgula 12 3 3 4" xfId="31428"/>
    <cellStyle name="Vírgula 12 3 3 5" xfId="45568"/>
    <cellStyle name="Vírgula 12 3 4" xfId="9223"/>
    <cellStyle name="Vírgula 12 3 4 2" xfId="21343"/>
    <cellStyle name="Vírgula 12 3 4 2 2" xfId="49782"/>
    <cellStyle name="Vírgula 12 3 4 3" xfId="33432"/>
    <cellStyle name="Vírgula 12 3 4 4" xfId="41505"/>
    <cellStyle name="Vírgula 12 3 5" xfId="15283"/>
    <cellStyle name="Vírgula 12 3 5 2" xfId="47733"/>
    <cellStyle name="Vírgula 12 3 6" xfId="27398"/>
    <cellStyle name="Vírgula 12 3 7" xfId="39488"/>
    <cellStyle name="Vírgula 12 3 8" xfId="3154"/>
    <cellStyle name="Vírgula 12 4" xfId="2136"/>
    <cellStyle name="Vírgula 12 4 2" xfId="6227"/>
    <cellStyle name="Vírgula 12 4 2 2" xfId="12286"/>
    <cellStyle name="Vírgula 12 4 2 2 2" xfId="24406"/>
    <cellStyle name="Vírgula 12 4 2 2 3" xfId="36495"/>
    <cellStyle name="Vírgula 12 4 2 2 4" xfId="52853"/>
    <cellStyle name="Vírgula 12 4 2 3" xfId="18346"/>
    <cellStyle name="Vírgula 12 4 2 4" xfId="30436"/>
    <cellStyle name="Vírgula 12 4 2 5" xfId="44576"/>
    <cellStyle name="Vírgula 12 4 3" xfId="8227"/>
    <cellStyle name="Vírgula 12 4 3 2" xfId="14286"/>
    <cellStyle name="Vírgula 12 4 3 2 2" xfId="26406"/>
    <cellStyle name="Vírgula 12 4 3 2 3" xfId="38495"/>
    <cellStyle name="Vírgula 12 4 3 2 4" xfId="54853"/>
    <cellStyle name="Vírgula 12 4 3 3" xfId="20346"/>
    <cellStyle name="Vírgula 12 4 3 4" xfId="32436"/>
    <cellStyle name="Vírgula 12 4 3 5" xfId="46576"/>
    <cellStyle name="Vírgula 12 4 4" xfId="10256"/>
    <cellStyle name="Vírgula 12 4 4 2" xfId="22376"/>
    <cellStyle name="Vírgula 12 4 4 2 2" xfId="50820"/>
    <cellStyle name="Vírgula 12 4 4 3" xfId="34465"/>
    <cellStyle name="Vírgula 12 4 4 4" xfId="42543"/>
    <cellStyle name="Vírgula 12 4 5" xfId="16316"/>
    <cellStyle name="Vírgula 12 4 5 2" xfId="48771"/>
    <cellStyle name="Vírgula 12 4 6" xfId="28406"/>
    <cellStyle name="Vírgula 12 4 7" xfId="40496"/>
    <cellStyle name="Vírgula 12 4 8" xfId="4194"/>
    <cellStyle name="Vírgula 12 5" xfId="4695"/>
    <cellStyle name="Vírgula 12 5 2" xfId="10755"/>
    <cellStyle name="Vírgula 12 5 2 2" xfId="22875"/>
    <cellStyle name="Vírgula 12 5 2 3" xfId="34964"/>
    <cellStyle name="Vírgula 12 5 2 4" xfId="51321"/>
    <cellStyle name="Vírgula 12 5 3" xfId="16815"/>
    <cellStyle name="Vírgula 12 5 4" xfId="28905"/>
    <cellStyle name="Vírgula 12 5 5" xfId="43044"/>
    <cellStyle name="Vírgula 12 6" xfId="6721"/>
    <cellStyle name="Vírgula 12 6 2" xfId="12780"/>
    <cellStyle name="Vírgula 12 6 2 2" xfId="24900"/>
    <cellStyle name="Vírgula 12 6 2 3" xfId="36989"/>
    <cellStyle name="Vírgula 12 6 2 4" xfId="53347"/>
    <cellStyle name="Vírgula 12 6 3" xfId="18840"/>
    <cellStyle name="Vírgula 12 6 4" xfId="30930"/>
    <cellStyle name="Vírgula 12 6 5" xfId="45070"/>
    <cellStyle name="Vírgula 12 7" xfId="8725"/>
    <cellStyle name="Vírgula 12 7 2" xfId="20845"/>
    <cellStyle name="Vírgula 12 7 2 2" xfId="49276"/>
    <cellStyle name="Vírgula 12 7 3" xfId="32934"/>
    <cellStyle name="Vírgula 12 7 4" xfId="40999"/>
    <cellStyle name="Vírgula 12 8" xfId="14785"/>
    <cellStyle name="Vírgula 12 8 2" xfId="47228"/>
    <cellStyle name="Vírgula 12 9" xfId="26900"/>
    <cellStyle name="Vírgula 13" xfId="575"/>
    <cellStyle name="Vírgula 13 10" xfId="38991"/>
    <cellStyle name="Vírgula 13 11" xfId="2648"/>
    <cellStyle name="Vírgula 13 2" xfId="1603"/>
    <cellStyle name="Vírgula 13 2 2" xfId="5696"/>
    <cellStyle name="Vírgula 13 2 2 2" xfId="11755"/>
    <cellStyle name="Vírgula 13 2 2 2 2" xfId="23875"/>
    <cellStyle name="Vírgula 13 2 2 2 3" xfId="35964"/>
    <cellStyle name="Vírgula 13 2 2 2 4" xfId="52322"/>
    <cellStyle name="Vírgula 13 2 2 3" xfId="17815"/>
    <cellStyle name="Vírgula 13 2 2 4" xfId="29905"/>
    <cellStyle name="Vírgula 13 2 2 5" xfId="44045"/>
    <cellStyle name="Vírgula 13 2 3" xfId="7716"/>
    <cellStyle name="Vírgula 13 2 3 2" xfId="13775"/>
    <cellStyle name="Vírgula 13 2 3 2 2" xfId="25895"/>
    <cellStyle name="Vírgula 13 2 3 2 3" xfId="37984"/>
    <cellStyle name="Vírgula 13 2 3 2 4" xfId="54342"/>
    <cellStyle name="Vírgula 13 2 3 3" xfId="19835"/>
    <cellStyle name="Vírgula 13 2 3 4" xfId="31925"/>
    <cellStyle name="Vírgula 13 2 3 5" xfId="46065"/>
    <cellStyle name="Vírgula 13 2 4" xfId="9725"/>
    <cellStyle name="Vírgula 13 2 4 2" xfId="21845"/>
    <cellStyle name="Vírgula 13 2 4 2 2" xfId="50288"/>
    <cellStyle name="Vírgula 13 2 4 3" xfId="33934"/>
    <cellStyle name="Vírgula 13 2 4 4" xfId="42011"/>
    <cellStyle name="Vírgula 13 2 5" xfId="15785"/>
    <cellStyle name="Vírgula 13 2 5 2" xfId="48239"/>
    <cellStyle name="Vírgula 13 2 6" xfId="27895"/>
    <cellStyle name="Vírgula 13 2 7" xfId="39985"/>
    <cellStyle name="Vírgula 13 2 8" xfId="3662"/>
    <cellStyle name="Vírgula 13 3" xfId="1092"/>
    <cellStyle name="Vírgula 13 3 2" xfId="5195"/>
    <cellStyle name="Vírgula 13 3 2 2" xfId="11254"/>
    <cellStyle name="Vírgula 13 3 2 2 2" xfId="23374"/>
    <cellStyle name="Vírgula 13 3 2 2 3" xfId="35463"/>
    <cellStyle name="Vírgula 13 3 2 2 4" xfId="51821"/>
    <cellStyle name="Vírgula 13 3 2 3" xfId="17314"/>
    <cellStyle name="Vírgula 13 3 2 4" xfId="29404"/>
    <cellStyle name="Vírgula 13 3 2 5" xfId="43544"/>
    <cellStyle name="Vírgula 13 3 3" xfId="7220"/>
    <cellStyle name="Vírgula 13 3 3 2" xfId="13279"/>
    <cellStyle name="Vírgula 13 3 3 2 2" xfId="25399"/>
    <cellStyle name="Vírgula 13 3 3 2 3" xfId="37488"/>
    <cellStyle name="Vírgula 13 3 3 2 4" xfId="53846"/>
    <cellStyle name="Vírgula 13 3 3 3" xfId="19339"/>
    <cellStyle name="Vírgula 13 3 3 4" xfId="31429"/>
    <cellStyle name="Vírgula 13 3 3 5" xfId="45569"/>
    <cellStyle name="Vírgula 13 3 4" xfId="9224"/>
    <cellStyle name="Vírgula 13 3 4 2" xfId="21344"/>
    <cellStyle name="Vírgula 13 3 4 2 2" xfId="49783"/>
    <cellStyle name="Vírgula 13 3 4 3" xfId="33433"/>
    <cellStyle name="Vírgula 13 3 4 4" xfId="41506"/>
    <cellStyle name="Vírgula 13 3 5" xfId="15284"/>
    <cellStyle name="Vírgula 13 3 5 2" xfId="47734"/>
    <cellStyle name="Vírgula 13 3 6" xfId="27399"/>
    <cellStyle name="Vírgula 13 3 7" xfId="39489"/>
    <cellStyle name="Vírgula 13 3 8" xfId="3155"/>
    <cellStyle name="Vírgula 13 4" xfId="2137"/>
    <cellStyle name="Vírgula 13 4 2" xfId="6228"/>
    <cellStyle name="Vírgula 13 4 2 2" xfId="12287"/>
    <cellStyle name="Vírgula 13 4 2 2 2" xfId="24407"/>
    <cellStyle name="Vírgula 13 4 2 2 3" xfId="36496"/>
    <cellStyle name="Vírgula 13 4 2 2 4" xfId="52854"/>
    <cellStyle name="Vírgula 13 4 2 3" xfId="18347"/>
    <cellStyle name="Vírgula 13 4 2 4" xfId="30437"/>
    <cellStyle name="Vírgula 13 4 2 5" xfId="44577"/>
    <cellStyle name="Vírgula 13 4 3" xfId="8228"/>
    <cellStyle name="Vírgula 13 4 3 2" xfId="14287"/>
    <cellStyle name="Vírgula 13 4 3 2 2" xfId="26407"/>
    <cellStyle name="Vírgula 13 4 3 2 3" xfId="38496"/>
    <cellStyle name="Vírgula 13 4 3 2 4" xfId="54854"/>
    <cellStyle name="Vírgula 13 4 3 3" xfId="20347"/>
    <cellStyle name="Vírgula 13 4 3 4" xfId="32437"/>
    <cellStyle name="Vírgula 13 4 3 5" xfId="46577"/>
    <cellStyle name="Vírgula 13 4 4" xfId="10257"/>
    <cellStyle name="Vírgula 13 4 4 2" xfId="22377"/>
    <cellStyle name="Vírgula 13 4 4 2 2" xfId="50821"/>
    <cellStyle name="Vírgula 13 4 4 3" xfId="34466"/>
    <cellStyle name="Vírgula 13 4 4 4" xfId="42544"/>
    <cellStyle name="Vírgula 13 4 5" xfId="16317"/>
    <cellStyle name="Vírgula 13 4 5 2" xfId="48772"/>
    <cellStyle name="Vírgula 13 4 6" xfId="28407"/>
    <cellStyle name="Vírgula 13 4 7" xfId="40497"/>
    <cellStyle name="Vírgula 13 4 8" xfId="4195"/>
    <cellStyle name="Vírgula 13 5" xfId="4696"/>
    <cellStyle name="Vírgula 13 5 2" xfId="10756"/>
    <cellStyle name="Vírgula 13 5 2 2" xfId="22876"/>
    <cellStyle name="Vírgula 13 5 2 3" xfId="34965"/>
    <cellStyle name="Vírgula 13 5 2 4" xfId="51322"/>
    <cellStyle name="Vírgula 13 5 3" xfId="16816"/>
    <cellStyle name="Vírgula 13 5 4" xfId="28906"/>
    <cellStyle name="Vírgula 13 5 5" xfId="43045"/>
    <cellStyle name="Vírgula 13 6" xfId="6722"/>
    <cellStyle name="Vírgula 13 6 2" xfId="12781"/>
    <cellStyle name="Vírgula 13 6 2 2" xfId="24901"/>
    <cellStyle name="Vírgula 13 6 2 3" xfId="36990"/>
    <cellStyle name="Vírgula 13 6 2 4" xfId="53348"/>
    <cellStyle name="Vírgula 13 6 3" xfId="18841"/>
    <cellStyle name="Vírgula 13 6 4" xfId="30931"/>
    <cellStyle name="Vírgula 13 6 5" xfId="45071"/>
    <cellStyle name="Vírgula 13 7" xfId="8726"/>
    <cellStyle name="Vírgula 13 7 2" xfId="20846"/>
    <cellStyle name="Vírgula 13 7 2 2" xfId="49277"/>
    <cellStyle name="Vírgula 13 7 3" xfId="32935"/>
    <cellStyle name="Vírgula 13 7 4" xfId="41000"/>
    <cellStyle name="Vírgula 13 8" xfId="14786"/>
    <cellStyle name="Vírgula 13 8 2" xfId="47229"/>
    <cellStyle name="Vírgula 13 9" xfId="26901"/>
    <cellStyle name="Vírgula 14" xfId="576"/>
    <cellStyle name="Vírgula 14 10" xfId="38992"/>
    <cellStyle name="Vírgula 14 11" xfId="2649"/>
    <cellStyle name="Vírgula 14 2" xfId="1604"/>
    <cellStyle name="Vírgula 14 2 2" xfId="5697"/>
    <cellStyle name="Vírgula 14 2 2 2" xfId="11756"/>
    <cellStyle name="Vírgula 14 2 2 2 2" xfId="23876"/>
    <cellStyle name="Vírgula 14 2 2 2 3" xfId="35965"/>
    <cellStyle name="Vírgula 14 2 2 2 4" xfId="52323"/>
    <cellStyle name="Vírgula 14 2 2 3" xfId="17816"/>
    <cellStyle name="Vírgula 14 2 2 4" xfId="29906"/>
    <cellStyle name="Vírgula 14 2 2 5" xfId="44046"/>
    <cellStyle name="Vírgula 14 2 3" xfId="7717"/>
    <cellStyle name="Vírgula 14 2 3 2" xfId="13776"/>
    <cellStyle name="Vírgula 14 2 3 2 2" xfId="25896"/>
    <cellStyle name="Vírgula 14 2 3 2 3" xfId="37985"/>
    <cellStyle name="Vírgula 14 2 3 2 4" xfId="54343"/>
    <cellStyle name="Vírgula 14 2 3 3" xfId="19836"/>
    <cellStyle name="Vírgula 14 2 3 4" xfId="31926"/>
    <cellStyle name="Vírgula 14 2 3 5" xfId="46066"/>
    <cellStyle name="Vírgula 14 2 4" xfId="9726"/>
    <cellStyle name="Vírgula 14 2 4 2" xfId="21846"/>
    <cellStyle name="Vírgula 14 2 4 2 2" xfId="50289"/>
    <cellStyle name="Vírgula 14 2 4 3" xfId="33935"/>
    <cellStyle name="Vírgula 14 2 4 4" xfId="42012"/>
    <cellStyle name="Vírgula 14 2 5" xfId="15786"/>
    <cellStyle name="Vírgula 14 2 5 2" xfId="48240"/>
    <cellStyle name="Vírgula 14 2 6" xfId="27896"/>
    <cellStyle name="Vírgula 14 2 7" xfId="39986"/>
    <cellStyle name="Vírgula 14 2 8" xfId="3663"/>
    <cellStyle name="Vírgula 14 3" xfId="1093"/>
    <cellStyle name="Vírgula 14 3 2" xfId="5196"/>
    <cellStyle name="Vírgula 14 3 2 2" xfId="11255"/>
    <cellStyle name="Vírgula 14 3 2 2 2" xfId="23375"/>
    <cellStyle name="Vírgula 14 3 2 2 3" xfId="35464"/>
    <cellStyle name="Vírgula 14 3 2 2 4" xfId="51822"/>
    <cellStyle name="Vírgula 14 3 2 3" xfId="17315"/>
    <cellStyle name="Vírgula 14 3 2 4" xfId="29405"/>
    <cellStyle name="Vírgula 14 3 2 5" xfId="43545"/>
    <cellStyle name="Vírgula 14 3 3" xfId="7221"/>
    <cellStyle name="Vírgula 14 3 3 2" xfId="13280"/>
    <cellStyle name="Vírgula 14 3 3 2 2" xfId="25400"/>
    <cellStyle name="Vírgula 14 3 3 2 3" xfId="37489"/>
    <cellStyle name="Vírgula 14 3 3 2 4" xfId="53847"/>
    <cellStyle name="Vírgula 14 3 3 3" xfId="19340"/>
    <cellStyle name="Vírgula 14 3 3 4" xfId="31430"/>
    <cellStyle name="Vírgula 14 3 3 5" xfId="45570"/>
    <cellStyle name="Vírgula 14 3 4" xfId="9225"/>
    <cellStyle name="Vírgula 14 3 4 2" xfId="21345"/>
    <cellStyle name="Vírgula 14 3 4 2 2" xfId="49784"/>
    <cellStyle name="Vírgula 14 3 4 3" xfId="33434"/>
    <cellStyle name="Vírgula 14 3 4 4" xfId="41507"/>
    <cellStyle name="Vírgula 14 3 5" xfId="15285"/>
    <cellStyle name="Vírgula 14 3 5 2" xfId="47735"/>
    <cellStyle name="Vírgula 14 3 6" xfId="27400"/>
    <cellStyle name="Vírgula 14 3 7" xfId="39490"/>
    <cellStyle name="Vírgula 14 3 8" xfId="3156"/>
    <cellStyle name="Vírgula 14 4" xfId="2138"/>
    <cellStyle name="Vírgula 14 4 2" xfId="6229"/>
    <cellStyle name="Vírgula 14 4 2 2" xfId="12288"/>
    <cellStyle name="Vírgula 14 4 2 2 2" xfId="24408"/>
    <cellStyle name="Vírgula 14 4 2 2 3" xfId="36497"/>
    <cellStyle name="Vírgula 14 4 2 2 4" xfId="52855"/>
    <cellStyle name="Vírgula 14 4 2 3" xfId="18348"/>
    <cellStyle name="Vírgula 14 4 2 4" xfId="30438"/>
    <cellStyle name="Vírgula 14 4 2 5" xfId="44578"/>
    <cellStyle name="Vírgula 14 4 3" xfId="8229"/>
    <cellStyle name="Vírgula 14 4 3 2" xfId="14288"/>
    <cellStyle name="Vírgula 14 4 3 2 2" xfId="26408"/>
    <cellStyle name="Vírgula 14 4 3 2 3" xfId="38497"/>
    <cellStyle name="Vírgula 14 4 3 2 4" xfId="54855"/>
    <cellStyle name="Vírgula 14 4 3 3" xfId="20348"/>
    <cellStyle name="Vírgula 14 4 3 4" xfId="32438"/>
    <cellStyle name="Vírgula 14 4 3 5" xfId="46578"/>
    <cellStyle name="Vírgula 14 4 4" xfId="10258"/>
    <cellStyle name="Vírgula 14 4 4 2" xfId="22378"/>
    <cellStyle name="Vírgula 14 4 4 2 2" xfId="50822"/>
    <cellStyle name="Vírgula 14 4 4 3" xfId="34467"/>
    <cellStyle name="Vírgula 14 4 4 4" xfId="42545"/>
    <cellStyle name="Vírgula 14 4 5" xfId="16318"/>
    <cellStyle name="Vírgula 14 4 5 2" xfId="48773"/>
    <cellStyle name="Vírgula 14 4 6" xfId="28408"/>
    <cellStyle name="Vírgula 14 4 7" xfId="40498"/>
    <cellStyle name="Vírgula 14 4 8" xfId="4196"/>
    <cellStyle name="Vírgula 14 5" xfId="4697"/>
    <cellStyle name="Vírgula 14 5 2" xfId="10757"/>
    <cellStyle name="Vírgula 14 5 2 2" xfId="22877"/>
    <cellStyle name="Vírgula 14 5 2 3" xfId="34966"/>
    <cellStyle name="Vírgula 14 5 2 4" xfId="51323"/>
    <cellStyle name="Vírgula 14 5 3" xfId="16817"/>
    <cellStyle name="Vírgula 14 5 4" xfId="28907"/>
    <cellStyle name="Vírgula 14 5 5" xfId="43046"/>
    <cellStyle name="Vírgula 14 6" xfId="6723"/>
    <cellStyle name="Vírgula 14 6 2" xfId="12782"/>
    <cellStyle name="Vírgula 14 6 2 2" xfId="24902"/>
    <cellStyle name="Vírgula 14 6 2 3" xfId="36991"/>
    <cellStyle name="Vírgula 14 6 2 4" xfId="53349"/>
    <cellStyle name="Vírgula 14 6 3" xfId="18842"/>
    <cellStyle name="Vírgula 14 6 4" xfId="30932"/>
    <cellStyle name="Vírgula 14 6 5" xfId="45072"/>
    <cellStyle name="Vírgula 14 7" xfId="8727"/>
    <cellStyle name="Vírgula 14 7 2" xfId="20847"/>
    <cellStyle name="Vírgula 14 7 2 2" xfId="49278"/>
    <cellStyle name="Vírgula 14 7 3" xfId="32936"/>
    <cellStyle name="Vírgula 14 7 4" xfId="41001"/>
    <cellStyle name="Vírgula 14 8" xfId="14787"/>
    <cellStyle name="Vírgula 14 8 2" xfId="47230"/>
    <cellStyle name="Vírgula 14 9" xfId="26902"/>
    <cellStyle name="Vírgula 15" xfId="577"/>
    <cellStyle name="Vírgula 15 10" xfId="38993"/>
    <cellStyle name="Vírgula 15 11" xfId="2650"/>
    <cellStyle name="Vírgula 15 2" xfId="1605"/>
    <cellStyle name="Vírgula 15 2 2" xfId="5698"/>
    <cellStyle name="Vírgula 15 2 2 2" xfId="11757"/>
    <cellStyle name="Vírgula 15 2 2 2 2" xfId="23877"/>
    <cellStyle name="Vírgula 15 2 2 2 3" xfId="35966"/>
    <cellStyle name="Vírgula 15 2 2 2 4" xfId="52324"/>
    <cellStyle name="Vírgula 15 2 2 3" xfId="17817"/>
    <cellStyle name="Vírgula 15 2 2 4" xfId="29907"/>
    <cellStyle name="Vírgula 15 2 2 5" xfId="44047"/>
    <cellStyle name="Vírgula 15 2 3" xfId="7718"/>
    <cellStyle name="Vírgula 15 2 3 2" xfId="13777"/>
    <cellStyle name="Vírgula 15 2 3 2 2" xfId="25897"/>
    <cellStyle name="Vírgula 15 2 3 2 3" xfId="37986"/>
    <cellStyle name="Vírgula 15 2 3 2 4" xfId="54344"/>
    <cellStyle name="Vírgula 15 2 3 3" xfId="19837"/>
    <cellStyle name="Vírgula 15 2 3 4" xfId="31927"/>
    <cellStyle name="Vírgula 15 2 3 5" xfId="46067"/>
    <cellStyle name="Vírgula 15 2 4" xfId="9727"/>
    <cellStyle name="Vírgula 15 2 4 2" xfId="21847"/>
    <cellStyle name="Vírgula 15 2 4 2 2" xfId="50290"/>
    <cellStyle name="Vírgula 15 2 4 3" xfId="33936"/>
    <cellStyle name="Vírgula 15 2 4 4" xfId="42013"/>
    <cellStyle name="Vírgula 15 2 5" xfId="15787"/>
    <cellStyle name="Vírgula 15 2 5 2" xfId="48241"/>
    <cellStyle name="Vírgula 15 2 6" xfId="27897"/>
    <cellStyle name="Vírgula 15 2 7" xfId="39987"/>
    <cellStyle name="Vírgula 15 2 8" xfId="3664"/>
    <cellStyle name="Vírgula 15 3" xfId="1094"/>
    <cellStyle name="Vírgula 15 3 2" xfId="5197"/>
    <cellStyle name="Vírgula 15 3 2 2" xfId="11256"/>
    <cellStyle name="Vírgula 15 3 2 2 2" xfId="23376"/>
    <cellStyle name="Vírgula 15 3 2 2 3" xfId="35465"/>
    <cellStyle name="Vírgula 15 3 2 2 4" xfId="51823"/>
    <cellStyle name="Vírgula 15 3 2 3" xfId="17316"/>
    <cellStyle name="Vírgula 15 3 2 4" xfId="29406"/>
    <cellStyle name="Vírgula 15 3 2 5" xfId="43546"/>
    <cellStyle name="Vírgula 15 3 3" xfId="7222"/>
    <cellStyle name="Vírgula 15 3 3 2" xfId="13281"/>
    <cellStyle name="Vírgula 15 3 3 2 2" xfId="25401"/>
    <cellStyle name="Vírgula 15 3 3 2 3" xfId="37490"/>
    <cellStyle name="Vírgula 15 3 3 2 4" xfId="53848"/>
    <cellStyle name="Vírgula 15 3 3 3" xfId="19341"/>
    <cellStyle name="Vírgula 15 3 3 4" xfId="31431"/>
    <cellStyle name="Vírgula 15 3 3 5" xfId="45571"/>
    <cellStyle name="Vírgula 15 3 4" xfId="9226"/>
    <cellStyle name="Vírgula 15 3 4 2" xfId="21346"/>
    <cellStyle name="Vírgula 15 3 4 2 2" xfId="49785"/>
    <cellStyle name="Vírgula 15 3 4 3" xfId="33435"/>
    <cellStyle name="Vírgula 15 3 4 4" xfId="41508"/>
    <cellStyle name="Vírgula 15 3 5" xfId="15286"/>
    <cellStyle name="Vírgula 15 3 5 2" xfId="47736"/>
    <cellStyle name="Vírgula 15 3 6" xfId="27401"/>
    <cellStyle name="Vírgula 15 3 7" xfId="39491"/>
    <cellStyle name="Vírgula 15 3 8" xfId="3157"/>
    <cellStyle name="Vírgula 15 4" xfId="2139"/>
    <cellStyle name="Vírgula 15 4 2" xfId="6230"/>
    <cellStyle name="Vírgula 15 4 2 2" xfId="12289"/>
    <cellStyle name="Vírgula 15 4 2 2 2" xfId="24409"/>
    <cellStyle name="Vírgula 15 4 2 2 3" xfId="36498"/>
    <cellStyle name="Vírgula 15 4 2 2 4" xfId="52856"/>
    <cellStyle name="Vírgula 15 4 2 3" xfId="18349"/>
    <cellStyle name="Vírgula 15 4 2 4" xfId="30439"/>
    <cellStyle name="Vírgula 15 4 2 5" xfId="44579"/>
    <cellStyle name="Vírgula 15 4 3" xfId="8230"/>
    <cellStyle name="Vírgula 15 4 3 2" xfId="14289"/>
    <cellStyle name="Vírgula 15 4 3 2 2" xfId="26409"/>
    <cellStyle name="Vírgula 15 4 3 2 3" xfId="38498"/>
    <cellStyle name="Vírgula 15 4 3 2 4" xfId="54856"/>
    <cellStyle name="Vírgula 15 4 3 3" xfId="20349"/>
    <cellStyle name="Vírgula 15 4 3 4" xfId="32439"/>
    <cellStyle name="Vírgula 15 4 3 5" xfId="46579"/>
    <cellStyle name="Vírgula 15 4 4" xfId="10259"/>
    <cellStyle name="Vírgula 15 4 4 2" xfId="22379"/>
    <cellStyle name="Vírgula 15 4 4 2 2" xfId="50823"/>
    <cellStyle name="Vírgula 15 4 4 3" xfId="34468"/>
    <cellStyle name="Vírgula 15 4 4 4" xfId="42546"/>
    <cellStyle name="Vírgula 15 4 5" xfId="16319"/>
    <cellStyle name="Vírgula 15 4 5 2" xfId="48774"/>
    <cellStyle name="Vírgula 15 4 6" xfId="28409"/>
    <cellStyle name="Vírgula 15 4 7" xfId="40499"/>
    <cellStyle name="Vírgula 15 4 8" xfId="4197"/>
    <cellStyle name="Vírgula 15 5" xfId="4698"/>
    <cellStyle name="Vírgula 15 5 2" xfId="10758"/>
    <cellStyle name="Vírgula 15 5 2 2" xfId="22878"/>
    <cellStyle name="Vírgula 15 5 2 3" xfId="34967"/>
    <cellStyle name="Vírgula 15 5 2 4" xfId="51324"/>
    <cellStyle name="Vírgula 15 5 3" xfId="16818"/>
    <cellStyle name="Vírgula 15 5 4" xfId="28908"/>
    <cellStyle name="Vírgula 15 5 5" xfId="43047"/>
    <cellStyle name="Vírgula 15 6" xfId="6724"/>
    <cellStyle name="Vírgula 15 6 2" xfId="12783"/>
    <cellStyle name="Vírgula 15 6 2 2" xfId="24903"/>
    <cellStyle name="Vírgula 15 6 2 3" xfId="36992"/>
    <cellStyle name="Vírgula 15 6 2 4" xfId="53350"/>
    <cellStyle name="Vírgula 15 6 3" xfId="18843"/>
    <cellStyle name="Vírgula 15 6 4" xfId="30933"/>
    <cellStyle name="Vírgula 15 6 5" xfId="45073"/>
    <cellStyle name="Vírgula 15 7" xfId="8728"/>
    <cellStyle name="Vírgula 15 7 2" xfId="20848"/>
    <cellStyle name="Vírgula 15 7 2 2" xfId="49279"/>
    <cellStyle name="Vírgula 15 7 3" xfId="32937"/>
    <cellStyle name="Vírgula 15 7 4" xfId="41002"/>
    <cellStyle name="Vírgula 15 8" xfId="14788"/>
    <cellStyle name="Vírgula 15 8 2" xfId="47231"/>
    <cellStyle name="Vírgula 15 9" xfId="26903"/>
    <cellStyle name="Vírgula 16" xfId="579"/>
    <cellStyle name="Vírgula 16 2" xfId="1096"/>
    <cellStyle name="Vírgula 16 2 2" xfId="41510"/>
    <cellStyle name="Vírgula 16 2 2 2" xfId="49787"/>
    <cellStyle name="Vírgula 16 2 3" xfId="47738"/>
    <cellStyle name="Vírgula 16 2 4" xfId="3159"/>
    <cellStyle name="Vírgula 16 3" xfId="2141"/>
    <cellStyle name="Vírgula 16 3 2" xfId="42548"/>
    <cellStyle name="Vírgula 16 3 2 2" xfId="50825"/>
    <cellStyle name="Vírgula 16 3 3" xfId="48776"/>
    <cellStyle name="Vírgula 16 3 4" xfId="4199"/>
    <cellStyle name="Vírgula 16 4" xfId="41004"/>
    <cellStyle name="Vírgula 16 4 2" xfId="49281"/>
    <cellStyle name="Vírgula 16 5" xfId="47233"/>
    <cellStyle name="Vírgula 16 6" xfId="2652"/>
    <cellStyle name="Vírgula 17" xfId="581"/>
    <cellStyle name="Vírgula 17 10" xfId="38995"/>
    <cellStyle name="Vírgula 17 11" xfId="2653"/>
    <cellStyle name="Vírgula 17 2" xfId="1607"/>
    <cellStyle name="Vírgula 17 2 2" xfId="5700"/>
    <cellStyle name="Vírgula 17 2 2 2" xfId="11759"/>
    <cellStyle name="Vírgula 17 2 2 2 2" xfId="23879"/>
    <cellStyle name="Vírgula 17 2 2 2 3" xfId="35968"/>
    <cellStyle name="Vírgula 17 2 2 2 4" xfId="52326"/>
    <cellStyle name="Vírgula 17 2 2 3" xfId="17819"/>
    <cellStyle name="Vírgula 17 2 2 4" xfId="29909"/>
    <cellStyle name="Vírgula 17 2 2 5" xfId="44049"/>
    <cellStyle name="Vírgula 17 2 3" xfId="7720"/>
    <cellStyle name="Vírgula 17 2 3 2" xfId="13779"/>
    <cellStyle name="Vírgula 17 2 3 2 2" xfId="25899"/>
    <cellStyle name="Vírgula 17 2 3 2 3" xfId="37988"/>
    <cellStyle name="Vírgula 17 2 3 2 4" xfId="54346"/>
    <cellStyle name="Vírgula 17 2 3 3" xfId="19839"/>
    <cellStyle name="Vírgula 17 2 3 4" xfId="31929"/>
    <cellStyle name="Vírgula 17 2 3 5" xfId="46069"/>
    <cellStyle name="Vírgula 17 2 4" xfId="9729"/>
    <cellStyle name="Vírgula 17 2 4 2" xfId="21849"/>
    <cellStyle name="Vírgula 17 2 4 2 2" xfId="50292"/>
    <cellStyle name="Vírgula 17 2 4 3" xfId="33938"/>
    <cellStyle name="Vírgula 17 2 4 4" xfId="42015"/>
    <cellStyle name="Vírgula 17 2 5" xfId="15789"/>
    <cellStyle name="Vírgula 17 2 5 2" xfId="48243"/>
    <cellStyle name="Vírgula 17 2 6" xfId="27899"/>
    <cellStyle name="Vírgula 17 2 7" xfId="39989"/>
    <cellStyle name="Vírgula 17 2 8" xfId="3666"/>
    <cellStyle name="Vírgula 17 3" xfId="1098"/>
    <cellStyle name="Vírgula 17 3 2" xfId="5199"/>
    <cellStyle name="Vírgula 17 3 2 2" xfId="11258"/>
    <cellStyle name="Vírgula 17 3 2 2 2" xfId="23378"/>
    <cellStyle name="Vírgula 17 3 2 2 3" xfId="35467"/>
    <cellStyle name="Vírgula 17 3 2 2 4" xfId="51825"/>
    <cellStyle name="Vírgula 17 3 2 3" xfId="17318"/>
    <cellStyle name="Vírgula 17 3 2 4" xfId="29408"/>
    <cellStyle name="Vírgula 17 3 2 5" xfId="43548"/>
    <cellStyle name="Vírgula 17 3 3" xfId="7224"/>
    <cellStyle name="Vírgula 17 3 3 2" xfId="13283"/>
    <cellStyle name="Vírgula 17 3 3 2 2" xfId="25403"/>
    <cellStyle name="Vírgula 17 3 3 2 3" xfId="37492"/>
    <cellStyle name="Vírgula 17 3 3 2 4" xfId="53850"/>
    <cellStyle name="Vírgula 17 3 3 3" xfId="19343"/>
    <cellStyle name="Vírgula 17 3 3 4" xfId="31433"/>
    <cellStyle name="Vírgula 17 3 3 5" xfId="45573"/>
    <cellStyle name="Vírgula 17 3 4" xfId="9228"/>
    <cellStyle name="Vírgula 17 3 4 2" xfId="21348"/>
    <cellStyle name="Vírgula 17 3 4 2 2" xfId="49789"/>
    <cellStyle name="Vírgula 17 3 4 3" xfId="33437"/>
    <cellStyle name="Vírgula 17 3 4 4" xfId="41512"/>
    <cellStyle name="Vírgula 17 3 5" xfId="15288"/>
    <cellStyle name="Vírgula 17 3 5 2" xfId="47740"/>
    <cellStyle name="Vírgula 17 3 6" xfId="27403"/>
    <cellStyle name="Vírgula 17 3 7" xfId="39493"/>
    <cellStyle name="Vírgula 17 3 8" xfId="3161"/>
    <cellStyle name="Vírgula 17 4" xfId="2142"/>
    <cellStyle name="Vírgula 17 4 2" xfId="6232"/>
    <cellStyle name="Vírgula 17 4 2 2" xfId="12291"/>
    <cellStyle name="Vírgula 17 4 2 2 2" xfId="24411"/>
    <cellStyle name="Vírgula 17 4 2 2 3" xfId="36500"/>
    <cellStyle name="Vírgula 17 4 2 2 4" xfId="52858"/>
    <cellStyle name="Vírgula 17 4 2 3" xfId="18351"/>
    <cellStyle name="Vírgula 17 4 2 4" xfId="30441"/>
    <cellStyle name="Vírgula 17 4 2 5" xfId="44581"/>
    <cellStyle name="Vírgula 17 4 3" xfId="8232"/>
    <cellStyle name="Vírgula 17 4 3 2" xfId="14291"/>
    <cellStyle name="Vírgula 17 4 3 2 2" xfId="26411"/>
    <cellStyle name="Vírgula 17 4 3 2 3" xfId="38500"/>
    <cellStyle name="Vírgula 17 4 3 2 4" xfId="54858"/>
    <cellStyle name="Vírgula 17 4 3 3" xfId="20351"/>
    <cellStyle name="Vírgula 17 4 3 4" xfId="32441"/>
    <cellStyle name="Vírgula 17 4 3 5" xfId="46581"/>
    <cellStyle name="Vírgula 17 4 4" xfId="10261"/>
    <cellStyle name="Vírgula 17 4 4 2" xfId="22381"/>
    <cellStyle name="Vírgula 17 4 4 2 2" xfId="50826"/>
    <cellStyle name="Vírgula 17 4 4 3" xfId="34470"/>
    <cellStyle name="Vírgula 17 4 4 4" xfId="42549"/>
    <cellStyle name="Vírgula 17 4 5" xfId="16321"/>
    <cellStyle name="Vírgula 17 4 5 2" xfId="48777"/>
    <cellStyle name="Vírgula 17 4 6" xfId="28411"/>
    <cellStyle name="Vírgula 17 4 7" xfId="40501"/>
    <cellStyle name="Vírgula 17 4 8" xfId="4200"/>
    <cellStyle name="Vírgula 17 5" xfId="4700"/>
    <cellStyle name="Vírgula 17 5 2" xfId="10760"/>
    <cellStyle name="Vírgula 17 5 2 2" xfId="22880"/>
    <cellStyle name="Vírgula 17 5 2 3" xfId="34969"/>
    <cellStyle name="Vírgula 17 5 2 4" xfId="51326"/>
    <cellStyle name="Vírgula 17 5 3" xfId="16820"/>
    <cellStyle name="Vírgula 17 5 4" xfId="28910"/>
    <cellStyle name="Vírgula 17 5 5" xfId="43049"/>
    <cellStyle name="Vírgula 17 6" xfId="6726"/>
    <cellStyle name="Vírgula 17 6 2" xfId="12785"/>
    <cellStyle name="Vírgula 17 6 2 2" xfId="24905"/>
    <cellStyle name="Vírgula 17 6 2 3" xfId="36994"/>
    <cellStyle name="Vírgula 17 6 2 4" xfId="53352"/>
    <cellStyle name="Vírgula 17 6 3" xfId="18845"/>
    <cellStyle name="Vírgula 17 6 4" xfId="30935"/>
    <cellStyle name="Vírgula 17 6 5" xfId="45075"/>
    <cellStyle name="Vírgula 17 7" xfId="8730"/>
    <cellStyle name="Vírgula 17 7 2" xfId="20850"/>
    <cellStyle name="Vírgula 17 7 2 2" xfId="49282"/>
    <cellStyle name="Vírgula 17 7 3" xfId="32939"/>
    <cellStyle name="Vírgula 17 7 4" xfId="41005"/>
    <cellStyle name="Vírgula 17 8" xfId="14790"/>
    <cellStyle name="Vírgula 17 8 2" xfId="47234"/>
    <cellStyle name="Vírgula 17 9" xfId="26905"/>
    <cellStyle name="Vírgula 18" xfId="582"/>
    <cellStyle name="Vírgula 18 10" xfId="38996"/>
    <cellStyle name="Vírgula 18 11" xfId="2654"/>
    <cellStyle name="Vírgula 18 2" xfId="1608"/>
    <cellStyle name="Vírgula 18 2 2" xfId="5701"/>
    <cellStyle name="Vírgula 18 2 2 2" xfId="11760"/>
    <cellStyle name="Vírgula 18 2 2 2 2" xfId="23880"/>
    <cellStyle name="Vírgula 18 2 2 2 3" xfId="35969"/>
    <cellStyle name="Vírgula 18 2 2 2 4" xfId="52327"/>
    <cellStyle name="Vírgula 18 2 2 3" xfId="17820"/>
    <cellStyle name="Vírgula 18 2 2 4" xfId="29910"/>
    <cellStyle name="Vírgula 18 2 2 5" xfId="44050"/>
    <cellStyle name="Vírgula 18 2 3" xfId="7721"/>
    <cellStyle name="Vírgula 18 2 3 2" xfId="13780"/>
    <cellStyle name="Vírgula 18 2 3 2 2" xfId="25900"/>
    <cellStyle name="Vírgula 18 2 3 2 3" xfId="37989"/>
    <cellStyle name="Vírgula 18 2 3 2 4" xfId="54347"/>
    <cellStyle name="Vírgula 18 2 3 3" xfId="19840"/>
    <cellStyle name="Vírgula 18 2 3 4" xfId="31930"/>
    <cellStyle name="Vírgula 18 2 3 5" xfId="46070"/>
    <cellStyle name="Vírgula 18 2 4" xfId="9730"/>
    <cellStyle name="Vírgula 18 2 4 2" xfId="21850"/>
    <cellStyle name="Vírgula 18 2 4 2 2" xfId="50293"/>
    <cellStyle name="Vírgula 18 2 4 3" xfId="33939"/>
    <cellStyle name="Vírgula 18 2 4 4" xfId="42016"/>
    <cellStyle name="Vírgula 18 2 5" xfId="15790"/>
    <cellStyle name="Vírgula 18 2 5 2" xfId="48244"/>
    <cellStyle name="Vírgula 18 2 6" xfId="27900"/>
    <cellStyle name="Vírgula 18 2 7" xfId="39990"/>
    <cellStyle name="Vírgula 18 2 8" xfId="3667"/>
    <cellStyle name="Vírgula 18 3" xfId="1099"/>
    <cellStyle name="Vírgula 18 3 2" xfId="5200"/>
    <cellStyle name="Vírgula 18 3 2 2" xfId="11259"/>
    <cellStyle name="Vírgula 18 3 2 2 2" xfId="23379"/>
    <cellStyle name="Vírgula 18 3 2 2 3" xfId="35468"/>
    <cellStyle name="Vírgula 18 3 2 2 4" xfId="51826"/>
    <cellStyle name="Vírgula 18 3 2 3" xfId="17319"/>
    <cellStyle name="Vírgula 18 3 2 4" xfId="29409"/>
    <cellStyle name="Vírgula 18 3 2 5" xfId="43549"/>
    <cellStyle name="Vírgula 18 3 3" xfId="7225"/>
    <cellStyle name="Vírgula 18 3 3 2" xfId="13284"/>
    <cellStyle name="Vírgula 18 3 3 2 2" xfId="25404"/>
    <cellStyle name="Vírgula 18 3 3 2 3" xfId="37493"/>
    <cellStyle name="Vírgula 18 3 3 2 4" xfId="53851"/>
    <cellStyle name="Vírgula 18 3 3 3" xfId="19344"/>
    <cellStyle name="Vírgula 18 3 3 4" xfId="31434"/>
    <cellStyle name="Vírgula 18 3 3 5" xfId="45574"/>
    <cellStyle name="Vírgula 18 3 4" xfId="9229"/>
    <cellStyle name="Vírgula 18 3 4 2" xfId="21349"/>
    <cellStyle name="Vírgula 18 3 4 2 2" xfId="49790"/>
    <cellStyle name="Vírgula 18 3 4 3" xfId="33438"/>
    <cellStyle name="Vírgula 18 3 4 4" xfId="41513"/>
    <cellStyle name="Vírgula 18 3 5" xfId="15289"/>
    <cellStyle name="Vírgula 18 3 5 2" xfId="47741"/>
    <cellStyle name="Vírgula 18 3 6" xfId="27404"/>
    <cellStyle name="Vírgula 18 3 7" xfId="39494"/>
    <cellStyle name="Vírgula 18 3 8" xfId="3162"/>
    <cellStyle name="Vírgula 18 4" xfId="2143"/>
    <cellStyle name="Vírgula 18 4 2" xfId="6233"/>
    <cellStyle name="Vírgula 18 4 2 2" xfId="12292"/>
    <cellStyle name="Vírgula 18 4 2 2 2" xfId="24412"/>
    <cellStyle name="Vírgula 18 4 2 2 3" xfId="36501"/>
    <cellStyle name="Vírgula 18 4 2 2 4" xfId="52859"/>
    <cellStyle name="Vírgula 18 4 2 3" xfId="18352"/>
    <cellStyle name="Vírgula 18 4 2 4" xfId="30442"/>
    <cellStyle name="Vírgula 18 4 2 5" xfId="44582"/>
    <cellStyle name="Vírgula 18 4 3" xfId="8233"/>
    <cellStyle name="Vírgula 18 4 3 2" xfId="14292"/>
    <cellStyle name="Vírgula 18 4 3 2 2" xfId="26412"/>
    <cellStyle name="Vírgula 18 4 3 2 3" xfId="38501"/>
    <cellStyle name="Vírgula 18 4 3 2 4" xfId="54859"/>
    <cellStyle name="Vírgula 18 4 3 3" xfId="20352"/>
    <cellStyle name="Vírgula 18 4 3 4" xfId="32442"/>
    <cellStyle name="Vírgula 18 4 3 5" xfId="46582"/>
    <cellStyle name="Vírgula 18 4 4" xfId="10262"/>
    <cellStyle name="Vírgula 18 4 4 2" xfId="22382"/>
    <cellStyle name="Vírgula 18 4 4 2 2" xfId="50827"/>
    <cellStyle name="Vírgula 18 4 4 3" xfId="34471"/>
    <cellStyle name="Vírgula 18 4 4 4" xfId="42550"/>
    <cellStyle name="Vírgula 18 4 5" xfId="16322"/>
    <cellStyle name="Vírgula 18 4 5 2" xfId="48778"/>
    <cellStyle name="Vírgula 18 4 6" xfId="28412"/>
    <cellStyle name="Vírgula 18 4 7" xfId="40502"/>
    <cellStyle name="Vírgula 18 4 8" xfId="4201"/>
    <cellStyle name="Vírgula 18 5" xfId="4701"/>
    <cellStyle name="Vírgula 18 5 2" xfId="10761"/>
    <cellStyle name="Vírgula 18 5 2 2" xfId="22881"/>
    <cellStyle name="Vírgula 18 5 2 3" xfId="34970"/>
    <cellStyle name="Vírgula 18 5 2 4" xfId="51327"/>
    <cellStyle name="Vírgula 18 5 3" xfId="16821"/>
    <cellStyle name="Vírgula 18 5 4" xfId="28911"/>
    <cellStyle name="Vírgula 18 5 5" xfId="43050"/>
    <cellStyle name="Vírgula 18 6" xfId="6727"/>
    <cellStyle name="Vírgula 18 6 2" xfId="12786"/>
    <cellStyle name="Vírgula 18 6 2 2" xfId="24906"/>
    <cellStyle name="Vírgula 18 6 2 3" xfId="36995"/>
    <cellStyle name="Vírgula 18 6 2 4" xfId="53353"/>
    <cellStyle name="Vírgula 18 6 3" xfId="18846"/>
    <cellStyle name="Vírgula 18 6 4" xfId="30936"/>
    <cellStyle name="Vírgula 18 6 5" xfId="45076"/>
    <cellStyle name="Vírgula 18 7" xfId="8731"/>
    <cellStyle name="Vírgula 18 7 2" xfId="20851"/>
    <cellStyle name="Vírgula 18 7 2 2" xfId="49283"/>
    <cellStyle name="Vírgula 18 7 3" xfId="32940"/>
    <cellStyle name="Vírgula 18 7 4" xfId="41006"/>
    <cellStyle name="Vírgula 18 8" xfId="14791"/>
    <cellStyle name="Vírgula 18 8 2" xfId="47235"/>
    <cellStyle name="Vírgula 18 9" xfId="26906"/>
    <cellStyle name="Vírgula 19" xfId="583"/>
    <cellStyle name="Vírgula 19 10" xfId="38997"/>
    <cellStyle name="Vírgula 19 11" xfId="2655"/>
    <cellStyle name="Vírgula 19 2" xfId="1609"/>
    <cellStyle name="Vírgula 19 2 2" xfId="5702"/>
    <cellStyle name="Vírgula 19 2 2 2" xfId="11761"/>
    <cellStyle name="Vírgula 19 2 2 2 2" xfId="23881"/>
    <cellStyle name="Vírgula 19 2 2 2 3" xfId="35970"/>
    <cellStyle name="Vírgula 19 2 2 2 4" xfId="52328"/>
    <cellStyle name="Vírgula 19 2 2 3" xfId="17821"/>
    <cellStyle name="Vírgula 19 2 2 4" xfId="29911"/>
    <cellStyle name="Vírgula 19 2 2 5" xfId="44051"/>
    <cellStyle name="Vírgula 19 2 3" xfId="7722"/>
    <cellStyle name="Vírgula 19 2 3 2" xfId="13781"/>
    <cellStyle name="Vírgula 19 2 3 2 2" xfId="25901"/>
    <cellStyle name="Vírgula 19 2 3 2 3" xfId="37990"/>
    <cellStyle name="Vírgula 19 2 3 2 4" xfId="54348"/>
    <cellStyle name="Vírgula 19 2 3 3" xfId="19841"/>
    <cellStyle name="Vírgula 19 2 3 4" xfId="31931"/>
    <cellStyle name="Vírgula 19 2 3 5" xfId="46071"/>
    <cellStyle name="Vírgula 19 2 4" xfId="9731"/>
    <cellStyle name="Vírgula 19 2 4 2" xfId="21851"/>
    <cellStyle name="Vírgula 19 2 4 2 2" xfId="50294"/>
    <cellStyle name="Vírgula 19 2 4 3" xfId="33940"/>
    <cellStyle name="Vírgula 19 2 4 4" xfId="42017"/>
    <cellStyle name="Vírgula 19 2 5" xfId="15791"/>
    <cellStyle name="Vírgula 19 2 5 2" xfId="48245"/>
    <cellStyle name="Vírgula 19 2 6" xfId="27901"/>
    <cellStyle name="Vírgula 19 2 7" xfId="39991"/>
    <cellStyle name="Vírgula 19 2 8" xfId="3668"/>
    <cellStyle name="Vírgula 19 3" xfId="1100"/>
    <cellStyle name="Vírgula 19 3 2" xfId="5201"/>
    <cellStyle name="Vírgula 19 3 2 2" xfId="11260"/>
    <cellStyle name="Vírgula 19 3 2 2 2" xfId="23380"/>
    <cellStyle name="Vírgula 19 3 2 2 3" xfId="35469"/>
    <cellStyle name="Vírgula 19 3 2 2 4" xfId="51827"/>
    <cellStyle name="Vírgula 19 3 2 3" xfId="17320"/>
    <cellStyle name="Vírgula 19 3 2 4" xfId="29410"/>
    <cellStyle name="Vírgula 19 3 2 5" xfId="43550"/>
    <cellStyle name="Vírgula 19 3 3" xfId="7226"/>
    <cellStyle name="Vírgula 19 3 3 2" xfId="13285"/>
    <cellStyle name="Vírgula 19 3 3 2 2" xfId="25405"/>
    <cellStyle name="Vírgula 19 3 3 2 3" xfId="37494"/>
    <cellStyle name="Vírgula 19 3 3 2 4" xfId="53852"/>
    <cellStyle name="Vírgula 19 3 3 3" xfId="19345"/>
    <cellStyle name="Vírgula 19 3 3 4" xfId="31435"/>
    <cellStyle name="Vírgula 19 3 3 5" xfId="45575"/>
    <cellStyle name="Vírgula 19 3 4" xfId="9230"/>
    <cellStyle name="Vírgula 19 3 4 2" xfId="21350"/>
    <cellStyle name="Vírgula 19 3 4 2 2" xfId="49791"/>
    <cellStyle name="Vírgula 19 3 4 3" xfId="33439"/>
    <cellStyle name="Vírgula 19 3 4 4" xfId="41514"/>
    <cellStyle name="Vírgula 19 3 5" xfId="15290"/>
    <cellStyle name="Vírgula 19 3 5 2" xfId="47742"/>
    <cellStyle name="Vírgula 19 3 6" xfId="27405"/>
    <cellStyle name="Vírgula 19 3 7" xfId="39495"/>
    <cellStyle name="Vírgula 19 3 8" xfId="3163"/>
    <cellStyle name="Vírgula 19 4" xfId="2144"/>
    <cellStyle name="Vírgula 19 4 2" xfId="6234"/>
    <cellStyle name="Vírgula 19 4 2 2" xfId="12293"/>
    <cellStyle name="Vírgula 19 4 2 2 2" xfId="24413"/>
    <cellStyle name="Vírgula 19 4 2 2 3" xfId="36502"/>
    <cellStyle name="Vírgula 19 4 2 2 4" xfId="52860"/>
    <cellStyle name="Vírgula 19 4 2 3" xfId="18353"/>
    <cellStyle name="Vírgula 19 4 2 4" xfId="30443"/>
    <cellStyle name="Vírgula 19 4 2 5" xfId="44583"/>
    <cellStyle name="Vírgula 19 4 3" xfId="8234"/>
    <cellStyle name="Vírgula 19 4 3 2" xfId="14293"/>
    <cellStyle name="Vírgula 19 4 3 2 2" xfId="26413"/>
    <cellStyle name="Vírgula 19 4 3 2 3" xfId="38502"/>
    <cellStyle name="Vírgula 19 4 3 2 4" xfId="54860"/>
    <cellStyle name="Vírgula 19 4 3 3" xfId="20353"/>
    <cellStyle name="Vírgula 19 4 3 4" xfId="32443"/>
    <cellStyle name="Vírgula 19 4 3 5" xfId="46583"/>
    <cellStyle name="Vírgula 19 4 4" xfId="10263"/>
    <cellStyle name="Vírgula 19 4 4 2" xfId="22383"/>
    <cellStyle name="Vírgula 19 4 4 2 2" xfId="50828"/>
    <cellStyle name="Vírgula 19 4 4 3" xfId="34472"/>
    <cellStyle name="Vírgula 19 4 4 4" xfId="42551"/>
    <cellStyle name="Vírgula 19 4 5" xfId="16323"/>
    <cellStyle name="Vírgula 19 4 5 2" xfId="48779"/>
    <cellStyle name="Vírgula 19 4 6" xfId="28413"/>
    <cellStyle name="Vírgula 19 4 7" xfId="40503"/>
    <cellStyle name="Vírgula 19 4 8" xfId="4202"/>
    <cellStyle name="Vírgula 19 5" xfId="4702"/>
    <cellStyle name="Vírgula 19 5 2" xfId="10762"/>
    <cellStyle name="Vírgula 19 5 2 2" xfId="22882"/>
    <cellStyle name="Vírgula 19 5 2 3" xfId="34971"/>
    <cellStyle name="Vírgula 19 5 2 4" xfId="51328"/>
    <cellStyle name="Vírgula 19 5 3" xfId="16822"/>
    <cellStyle name="Vírgula 19 5 4" xfId="28912"/>
    <cellStyle name="Vírgula 19 5 5" xfId="43051"/>
    <cellStyle name="Vírgula 19 6" xfId="6728"/>
    <cellStyle name="Vírgula 19 6 2" xfId="12787"/>
    <cellStyle name="Vírgula 19 6 2 2" xfId="24907"/>
    <cellStyle name="Vírgula 19 6 2 3" xfId="36996"/>
    <cellStyle name="Vírgula 19 6 2 4" xfId="53354"/>
    <cellStyle name="Vírgula 19 6 3" xfId="18847"/>
    <cellStyle name="Vírgula 19 6 4" xfId="30937"/>
    <cellStyle name="Vírgula 19 6 5" xfId="45077"/>
    <cellStyle name="Vírgula 19 7" xfId="8732"/>
    <cellStyle name="Vírgula 19 7 2" xfId="20852"/>
    <cellStyle name="Vírgula 19 7 2 2" xfId="49284"/>
    <cellStyle name="Vírgula 19 7 3" xfId="32941"/>
    <cellStyle name="Vírgula 19 7 4" xfId="41007"/>
    <cellStyle name="Vírgula 19 8" xfId="14792"/>
    <cellStyle name="Vírgula 19 8 2" xfId="47236"/>
    <cellStyle name="Vírgula 19 9" xfId="26907"/>
    <cellStyle name="Vírgula 2" xfId="199"/>
    <cellStyle name="Vírgula 2 10" xfId="26601"/>
    <cellStyle name="Vírgula 2 11" xfId="38691"/>
    <cellStyle name="Vírgula 2 12" xfId="2342"/>
    <cellStyle name="Vírgula 2 2" xfId="584"/>
    <cellStyle name="Vírgula 2 2 10" xfId="38998"/>
    <cellStyle name="Vírgula 2 2 11" xfId="2656"/>
    <cellStyle name="Vírgula 2 2 2" xfId="1610"/>
    <cellStyle name="Vírgula 2 2 2 2" xfId="5703"/>
    <cellStyle name="Vírgula 2 2 2 2 2" xfId="11762"/>
    <cellStyle name="Vírgula 2 2 2 2 2 2" xfId="23882"/>
    <cellStyle name="Vírgula 2 2 2 2 2 3" xfId="35971"/>
    <cellStyle name="Vírgula 2 2 2 2 2 4" xfId="52329"/>
    <cellStyle name="Vírgula 2 2 2 2 3" xfId="17822"/>
    <cellStyle name="Vírgula 2 2 2 2 4" xfId="29912"/>
    <cellStyle name="Vírgula 2 2 2 2 5" xfId="44052"/>
    <cellStyle name="Vírgula 2 2 2 3" xfId="7723"/>
    <cellStyle name="Vírgula 2 2 2 3 2" xfId="13782"/>
    <cellStyle name="Vírgula 2 2 2 3 2 2" xfId="25902"/>
    <cellStyle name="Vírgula 2 2 2 3 2 3" xfId="37991"/>
    <cellStyle name="Vírgula 2 2 2 3 2 4" xfId="54349"/>
    <cellStyle name="Vírgula 2 2 2 3 3" xfId="19842"/>
    <cellStyle name="Vírgula 2 2 2 3 4" xfId="31932"/>
    <cellStyle name="Vírgula 2 2 2 3 5" xfId="46072"/>
    <cellStyle name="Vírgula 2 2 2 4" xfId="9732"/>
    <cellStyle name="Vírgula 2 2 2 4 2" xfId="21852"/>
    <cellStyle name="Vírgula 2 2 2 4 2 2" xfId="50295"/>
    <cellStyle name="Vírgula 2 2 2 4 3" xfId="33941"/>
    <cellStyle name="Vírgula 2 2 2 4 4" xfId="42018"/>
    <cellStyle name="Vírgula 2 2 2 5" xfId="15792"/>
    <cellStyle name="Vírgula 2 2 2 5 2" xfId="48246"/>
    <cellStyle name="Vírgula 2 2 2 6" xfId="27902"/>
    <cellStyle name="Vírgula 2 2 2 7" xfId="39992"/>
    <cellStyle name="Vírgula 2 2 2 8" xfId="3669"/>
    <cellStyle name="Vírgula 2 2 3" xfId="1101"/>
    <cellStyle name="Vírgula 2 2 3 2" xfId="5202"/>
    <cellStyle name="Vírgula 2 2 3 2 2" xfId="11261"/>
    <cellStyle name="Vírgula 2 2 3 2 2 2" xfId="23381"/>
    <cellStyle name="Vírgula 2 2 3 2 2 3" xfId="35470"/>
    <cellStyle name="Vírgula 2 2 3 2 2 4" xfId="51828"/>
    <cellStyle name="Vírgula 2 2 3 2 3" xfId="17321"/>
    <cellStyle name="Vírgula 2 2 3 2 4" xfId="29411"/>
    <cellStyle name="Vírgula 2 2 3 2 5" xfId="43551"/>
    <cellStyle name="Vírgula 2 2 3 3" xfId="7227"/>
    <cellStyle name="Vírgula 2 2 3 3 2" xfId="13286"/>
    <cellStyle name="Vírgula 2 2 3 3 2 2" xfId="25406"/>
    <cellStyle name="Vírgula 2 2 3 3 2 3" xfId="37495"/>
    <cellStyle name="Vírgula 2 2 3 3 2 4" xfId="53853"/>
    <cellStyle name="Vírgula 2 2 3 3 3" xfId="19346"/>
    <cellStyle name="Vírgula 2 2 3 3 4" xfId="31436"/>
    <cellStyle name="Vírgula 2 2 3 3 5" xfId="45576"/>
    <cellStyle name="Vírgula 2 2 3 4" xfId="9231"/>
    <cellStyle name="Vírgula 2 2 3 4 2" xfId="21351"/>
    <cellStyle name="Vírgula 2 2 3 4 2 2" xfId="49792"/>
    <cellStyle name="Vírgula 2 2 3 4 3" xfId="33440"/>
    <cellStyle name="Vírgula 2 2 3 4 4" xfId="41515"/>
    <cellStyle name="Vírgula 2 2 3 5" xfId="15291"/>
    <cellStyle name="Vírgula 2 2 3 5 2" xfId="47743"/>
    <cellStyle name="Vírgula 2 2 3 6" xfId="27406"/>
    <cellStyle name="Vírgula 2 2 3 7" xfId="39496"/>
    <cellStyle name="Vírgula 2 2 3 8" xfId="3164"/>
    <cellStyle name="Vírgula 2 2 4" xfId="2145"/>
    <cellStyle name="Vírgula 2 2 4 2" xfId="6235"/>
    <cellStyle name="Vírgula 2 2 4 2 2" xfId="12294"/>
    <cellStyle name="Vírgula 2 2 4 2 2 2" xfId="24414"/>
    <cellStyle name="Vírgula 2 2 4 2 2 3" xfId="36503"/>
    <cellStyle name="Vírgula 2 2 4 2 2 4" xfId="52861"/>
    <cellStyle name="Vírgula 2 2 4 2 3" xfId="18354"/>
    <cellStyle name="Vírgula 2 2 4 2 4" xfId="30444"/>
    <cellStyle name="Vírgula 2 2 4 2 5" xfId="44584"/>
    <cellStyle name="Vírgula 2 2 4 3" xfId="8235"/>
    <cellStyle name="Vírgula 2 2 4 3 2" xfId="14294"/>
    <cellStyle name="Vírgula 2 2 4 3 2 2" xfId="26414"/>
    <cellStyle name="Vírgula 2 2 4 3 2 3" xfId="38503"/>
    <cellStyle name="Vírgula 2 2 4 3 2 4" xfId="54861"/>
    <cellStyle name="Vírgula 2 2 4 3 3" xfId="20354"/>
    <cellStyle name="Vírgula 2 2 4 3 4" xfId="32444"/>
    <cellStyle name="Vírgula 2 2 4 3 5" xfId="46584"/>
    <cellStyle name="Vírgula 2 2 4 4" xfId="10264"/>
    <cellStyle name="Vírgula 2 2 4 4 2" xfId="22384"/>
    <cellStyle name="Vírgula 2 2 4 4 2 2" xfId="50829"/>
    <cellStyle name="Vírgula 2 2 4 4 3" xfId="34473"/>
    <cellStyle name="Vírgula 2 2 4 4 4" xfId="42552"/>
    <cellStyle name="Vírgula 2 2 4 5" xfId="16324"/>
    <cellStyle name="Vírgula 2 2 4 5 2" xfId="48780"/>
    <cellStyle name="Vírgula 2 2 4 6" xfId="28414"/>
    <cellStyle name="Vírgula 2 2 4 7" xfId="40504"/>
    <cellStyle name="Vírgula 2 2 4 8" xfId="4203"/>
    <cellStyle name="Vírgula 2 2 5" xfId="4703"/>
    <cellStyle name="Vírgula 2 2 5 2" xfId="10763"/>
    <cellStyle name="Vírgula 2 2 5 2 2" xfId="22883"/>
    <cellStyle name="Vírgula 2 2 5 2 3" xfId="34972"/>
    <cellStyle name="Vírgula 2 2 5 2 4" xfId="51329"/>
    <cellStyle name="Vírgula 2 2 5 3" xfId="16823"/>
    <cellStyle name="Vírgula 2 2 5 4" xfId="28913"/>
    <cellStyle name="Vírgula 2 2 5 5" xfId="43052"/>
    <cellStyle name="Vírgula 2 2 6" xfId="6729"/>
    <cellStyle name="Vírgula 2 2 6 2" xfId="12788"/>
    <cellStyle name="Vírgula 2 2 6 2 2" xfId="24908"/>
    <cellStyle name="Vírgula 2 2 6 2 3" xfId="36997"/>
    <cellStyle name="Vírgula 2 2 6 2 4" xfId="53355"/>
    <cellStyle name="Vírgula 2 2 6 3" xfId="18848"/>
    <cellStyle name="Vírgula 2 2 6 4" xfId="30938"/>
    <cellStyle name="Vírgula 2 2 6 5" xfId="45078"/>
    <cellStyle name="Vírgula 2 2 7" xfId="8733"/>
    <cellStyle name="Vírgula 2 2 7 2" xfId="20853"/>
    <cellStyle name="Vírgula 2 2 7 2 2" xfId="49285"/>
    <cellStyle name="Vírgula 2 2 7 3" xfId="32942"/>
    <cellStyle name="Vírgula 2 2 7 4" xfId="41008"/>
    <cellStyle name="Vírgula 2 2 8" xfId="14793"/>
    <cellStyle name="Vírgula 2 2 8 2" xfId="47237"/>
    <cellStyle name="Vírgula 2 2 9" xfId="26908"/>
    <cellStyle name="Vírgula 2 3" xfId="1294"/>
    <cellStyle name="Vírgula 2 3 2" xfId="5391"/>
    <cellStyle name="Vírgula 2 3 2 2" xfId="11450"/>
    <cellStyle name="Vírgula 2 3 2 2 2" xfId="23570"/>
    <cellStyle name="Vírgula 2 3 2 2 3" xfId="35659"/>
    <cellStyle name="Vírgula 2 3 2 2 4" xfId="52017"/>
    <cellStyle name="Vírgula 2 3 2 3" xfId="17510"/>
    <cellStyle name="Vírgula 2 3 2 4" xfId="29600"/>
    <cellStyle name="Vírgula 2 3 2 5" xfId="43740"/>
    <cellStyle name="Vírgula 2 3 3" xfId="7416"/>
    <cellStyle name="Vírgula 2 3 3 2" xfId="13475"/>
    <cellStyle name="Vírgula 2 3 3 2 2" xfId="25595"/>
    <cellStyle name="Vírgula 2 3 3 2 3" xfId="37684"/>
    <cellStyle name="Vírgula 2 3 3 2 4" xfId="54042"/>
    <cellStyle name="Vírgula 2 3 3 3" xfId="19535"/>
    <cellStyle name="Vírgula 2 3 3 4" xfId="31625"/>
    <cellStyle name="Vírgula 2 3 3 5" xfId="45765"/>
    <cellStyle name="Vírgula 2 3 4" xfId="9420"/>
    <cellStyle name="Vírgula 2 3 4 2" xfId="21540"/>
    <cellStyle name="Vírgula 2 3 4 2 2" xfId="49983"/>
    <cellStyle name="Vírgula 2 3 4 3" xfId="33629"/>
    <cellStyle name="Vírgula 2 3 4 4" xfId="41706"/>
    <cellStyle name="Vírgula 2 3 5" xfId="15480"/>
    <cellStyle name="Vírgula 2 3 5 2" xfId="47934"/>
    <cellStyle name="Vírgula 2 3 6" xfId="27595"/>
    <cellStyle name="Vírgula 2 3 7" xfId="39685"/>
    <cellStyle name="Vírgula 2 3 8" xfId="3356"/>
    <cellStyle name="Vírgula 2 4" xfId="785"/>
    <cellStyle name="Vírgula 2 4 2" xfId="4895"/>
    <cellStyle name="Vírgula 2 4 2 2" xfId="10954"/>
    <cellStyle name="Vírgula 2 4 2 2 2" xfId="23074"/>
    <cellStyle name="Vírgula 2 4 2 2 3" xfId="35163"/>
    <cellStyle name="Vírgula 2 4 2 2 4" xfId="51521"/>
    <cellStyle name="Vírgula 2 4 2 3" xfId="17014"/>
    <cellStyle name="Vírgula 2 4 2 4" xfId="29104"/>
    <cellStyle name="Vírgula 2 4 2 5" xfId="43244"/>
    <cellStyle name="Vírgula 2 4 3" xfId="6920"/>
    <cellStyle name="Vírgula 2 4 3 2" xfId="12979"/>
    <cellStyle name="Vírgula 2 4 3 2 2" xfId="25099"/>
    <cellStyle name="Vírgula 2 4 3 2 3" xfId="37188"/>
    <cellStyle name="Vírgula 2 4 3 2 4" xfId="53546"/>
    <cellStyle name="Vírgula 2 4 3 3" xfId="19039"/>
    <cellStyle name="Vírgula 2 4 3 4" xfId="31129"/>
    <cellStyle name="Vírgula 2 4 3 5" xfId="45269"/>
    <cellStyle name="Vírgula 2 4 4" xfId="8924"/>
    <cellStyle name="Vírgula 2 4 4 2" xfId="21044"/>
    <cellStyle name="Vírgula 2 4 4 2 2" xfId="49478"/>
    <cellStyle name="Vírgula 2 4 4 3" xfId="33133"/>
    <cellStyle name="Vírgula 2 4 4 4" xfId="41201"/>
    <cellStyle name="Vírgula 2 4 5" xfId="14984"/>
    <cellStyle name="Vírgula 2 4 5 2" xfId="47430"/>
    <cellStyle name="Vírgula 2 4 6" xfId="27099"/>
    <cellStyle name="Vírgula 2 4 7" xfId="39189"/>
    <cellStyle name="Vírgula 2 4 8" xfId="2850"/>
    <cellStyle name="Vírgula 2 5" xfId="1837"/>
    <cellStyle name="Vírgula 2 5 2" xfId="5928"/>
    <cellStyle name="Vírgula 2 5 2 2" xfId="11987"/>
    <cellStyle name="Vírgula 2 5 2 2 2" xfId="24107"/>
    <cellStyle name="Vírgula 2 5 2 2 3" xfId="36196"/>
    <cellStyle name="Vírgula 2 5 2 2 4" xfId="52554"/>
    <cellStyle name="Vírgula 2 5 2 3" xfId="18047"/>
    <cellStyle name="Vírgula 2 5 2 4" xfId="30137"/>
    <cellStyle name="Vírgula 2 5 2 5" xfId="44277"/>
    <cellStyle name="Vírgula 2 5 3" xfId="7928"/>
    <cellStyle name="Vírgula 2 5 3 2" xfId="13987"/>
    <cellStyle name="Vírgula 2 5 3 2 2" xfId="26107"/>
    <cellStyle name="Vírgula 2 5 3 2 3" xfId="38196"/>
    <cellStyle name="Vírgula 2 5 3 2 4" xfId="54554"/>
    <cellStyle name="Vírgula 2 5 3 3" xfId="20047"/>
    <cellStyle name="Vírgula 2 5 3 4" xfId="32137"/>
    <cellStyle name="Vírgula 2 5 3 5" xfId="46277"/>
    <cellStyle name="Vírgula 2 5 4" xfId="9957"/>
    <cellStyle name="Vírgula 2 5 4 2" xfId="22077"/>
    <cellStyle name="Vírgula 2 5 4 2 2" xfId="50521"/>
    <cellStyle name="Vírgula 2 5 4 3" xfId="34166"/>
    <cellStyle name="Vírgula 2 5 4 4" xfId="42244"/>
    <cellStyle name="Vírgula 2 5 5" xfId="16017"/>
    <cellStyle name="Vírgula 2 5 5 2" xfId="48472"/>
    <cellStyle name="Vírgula 2 5 6" xfId="28107"/>
    <cellStyle name="Vírgula 2 5 7" xfId="40197"/>
    <cellStyle name="Vírgula 2 5 8" xfId="3895"/>
    <cellStyle name="Vírgula 2 6" xfId="4391"/>
    <cellStyle name="Vírgula 2 6 2" xfId="10451"/>
    <cellStyle name="Vírgula 2 6 2 2" xfId="22571"/>
    <cellStyle name="Vírgula 2 6 2 3" xfId="34660"/>
    <cellStyle name="Vírgula 2 6 2 4" xfId="51017"/>
    <cellStyle name="Vírgula 2 6 3" xfId="16511"/>
    <cellStyle name="Vírgula 2 6 4" xfId="28601"/>
    <cellStyle name="Vírgula 2 6 5" xfId="42740"/>
    <cellStyle name="Vírgula 2 7" xfId="6422"/>
    <cellStyle name="Vírgula 2 7 2" xfId="12481"/>
    <cellStyle name="Vírgula 2 7 2 2" xfId="24601"/>
    <cellStyle name="Vírgula 2 7 2 3" xfId="36690"/>
    <cellStyle name="Vírgula 2 7 2 4" xfId="53048"/>
    <cellStyle name="Vírgula 2 7 3" xfId="18541"/>
    <cellStyle name="Vírgula 2 7 4" xfId="30631"/>
    <cellStyle name="Vírgula 2 7 5" xfId="44771"/>
    <cellStyle name="Vírgula 2 8" xfId="8421"/>
    <cellStyle name="Vírgula 2 8 2" xfId="20541"/>
    <cellStyle name="Vírgula 2 8 2 2" xfId="48969"/>
    <cellStyle name="Vírgula 2 8 3" xfId="32630"/>
    <cellStyle name="Vírgula 2 8 4" xfId="40692"/>
    <cellStyle name="Vírgula 2 9" xfId="14481"/>
    <cellStyle name="Vírgula 2 9 2" xfId="46923"/>
    <cellStyle name="Vírgula 20" xfId="578"/>
    <cellStyle name="Vírgula 20 10" xfId="38994"/>
    <cellStyle name="Vírgula 20 11" xfId="2651"/>
    <cellStyle name="Vírgula 20 2" xfId="1606"/>
    <cellStyle name="Vírgula 20 2 2" xfId="5699"/>
    <cellStyle name="Vírgula 20 2 2 2" xfId="11758"/>
    <cellStyle name="Vírgula 20 2 2 2 2" xfId="23878"/>
    <cellStyle name="Vírgula 20 2 2 2 3" xfId="35967"/>
    <cellStyle name="Vírgula 20 2 2 2 4" xfId="52325"/>
    <cellStyle name="Vírgula 20 2 2 3" xfId="17818"/>
    <cellStyle name="Vírgula 20 2 2 4" xfId="29908"/>
    <cellStyle name="Vírgula 20 2 2 5" xfId="44048"/>
    <cellStyle name="Vírgula 20 2 3" xfId="7719"/>
    <cellStyle name="Vírgula 20 2 3 2" xfId="13778"/>
    <cellStyle name="Vírgula 20 2 3 2 2" xfId="25898"/>
    <cellStyle name="Vírgula 20 2 3 2 3" xfId="37987"/>
    <cellStyle name="Vírgula 20 2 3 2 4" xfId="54345"/>
    <cellStyle name="Vírgula 20 2 3 3" xfId="19838"/>
    <cellStyle name="Vírgula 20 2 3 4" xfId="31928"/>
    <cellStyle name="Vírgula 20 2 3 5" xfId="46068"/>
    <cellStyle name="Vírgula 20 2 4" xfId="9728"/>
    <cellStyle name="Vírgula 20 2 4 2" xfId="21848"/>
    <cellStyle name="Vírgula 20 2 4 2 2" xfId="50291"/>
    <cellStyle name="Vírgula 20 2 4 3" xfId="33937"/>
    <cellStyle name="Vírgula 20 2 4 4" xfId="42014"/>
    <cellStyle name="Vírgula 20 2 5" xfId="15788"/>
    <cellStyle name="Vírgula 20 2 5 2" xfId="48242"/>
    <cellStyle name="Vírgula 20 2 6" xfId="27898"/>
    <cellStyle name="Vírgula 20 2 7" xfId="39988"/>
    <cellStyle name="Vírgula 20 2 8" xfId="3665"/>
    <cellStyle name="Vírgula 20 3" xfId="1095"/>
    <cellStyle name="Vírgula 20 3 2" xfId="5198"/>
    <cellStyle name="Vírgula 20 3 2 2" xfId="11257"/>
    <cellStyle name="Vírgula 20 3 2 2 2" xfId="23377"/>
    <cellStyle name="Vírgula 20 3 2 2 3" xfId="35466"/>
    <cellStyle name="Vírgula 20 3 2 2 4" xfId="51824"/>
    <cellStyle name="Vírgula 20 3 2 3" xfId="17317"/>
    <cellStyle name="Vírgula 20 3 2 4" xfId="29407"/>
    <cellStyle name="Vírgula 20 3 2 5" xfId="43547"/>
    <cellStyle name="Vírgula 20 3 3" xfId="7223"/>
    <cellStyle name="Vírgula 20 3 3 2" xfId="13282"/>
    <cellStyle name="Vírgula 20 3 3 2 2" xfId="25402"/>
    <cellStyle name="Vírgula 20 3 3 2 3" xfId="37491"/>
    <cellStyle name="Vírgula 20 3 3 2 4" xfId="53849"/>
    <cellStyle name="Vírgula 20 3 3 3" xfId="19342"/>
    <cellStyle name="Vírgula 20 3 3 4" xfId="31432"/>
    <cellStyle name="Vírgula 20 3 3 5" xfId="45572"/>
    <cellStyle name="Vírgula 20 3 4" xfId="9227"/>
    <cellStyle name="Vírgula 20 3 4 2" xfId="21347"/>
    <cellStyle name="Vírgula 20 3 4 2 2" xfId="49786"/>
    <cellStyle name="Vírgula 20 3 4 3" xfId="33436"/>
    <cellStyle name="Vírgula 20 3 4 4" xfId="41509"/>
    <cellStyle name="Vírgula 20 3 5" xfId="15287"/>
    <cellStyle name="Vírgula 20 3 5 2" xfId="47737"/>
    <cellStyle name="Vírgula 20 3 6" xfId="27402"/>
    <cellStyle name="Vírgula 20 3 7" xfId="39492"/>
    <cellStyle name="Vírgula 20 3 8" xfId="3158"/>
    <cellStyle name="Vírgula 20 4" xfId="2140"/>
    <cellStyle name="Vírgula 20 4 2" xfId="6231"/>
    <cellStyle name="Vírgula 20 4 2 2" xfId="12290"/>
    <cellStyle name="Vírgula 20 4 2 2 2" xfId="24410"/>
    <cellStyle name="Vírgula 20 4 2 2 3" xfId="36499"/>
    <cellStyle name="Vírgula 20 4 2 2 4" xfId="52857"/>
    <cellStyle name="Vírgula 20 4 2 3" xfId="18350"/>
    <cellStyle name="Vírgula 20 4 2 4" xfId="30440"/>
    <cellStyle name="Vírgula 20 4 2 5" xfId="44580"/>
    <cellStyle name="Vírgula 20 4 3" xfId="8231"/>
    <cellStyle name="Vírgula 20 4 3 2" xfId="14290"/>
    <cellStyle name="Vírgula 20 4 3 2 2" xfId="26410"/>
    <cellStyle name="Vírgula 20 4 3 2 3" xfId="38499"/>
    <cellStyle name="Vírgula 20 4 3 2 4" xfId="54857"/>
    <cellStyle name="Vírgula 20 4 3 3" xfId="20350"/>
    <cellStyle name="Vírgula 20 4 3 4" xfId="32440"/>
    <cellStyle name="Vírgula 20 4 3 5" xfId="46580"/>
    <cellStyle name="Vírgula 20 4 4" xfId="10260"/>
    <cellStyle name="Vírgula 20 4 4 2" xfId="22380"/>
    <cellStyle name="Vírgula 20 4 4 2 2" xfId="50824"/>
    <cellStyle name="Vírgula 20 4 4 3" xfId="34469"/>
    <cellStyle name="Vírgula 20 4 4 4" xfId="42547"/>
    <cellStyle name="Vírgula 20 4 5" xfId="16320"/>
    <cellStyle name="Vírgula 20 4 5 2" xfId="48775"/>
    <cellStyle name="Vírgula 20 4 6" xfId="28410"/>
    <cellStyle name="Vírgula 20 4 7" xfId="40500"/>
    <cellStyle name="Vírgula 20 4 8" xfId="4198"/>
    <cellStyle name="Vírgula 20 5" xfId="4699"/>
    <cellStyle name="Vírgula 20 5 2" xfId="10759"/>
    <cellStyle name="Vírgula 20 5 2 2" xfId="22879"/>
    <cellStyle name="Vírgula 20 5 2 3" xfId="34968"/>
    <cellStyle name="Vírgula 20 5 2 4" xfId="51325"/>
    <cellStyle name="Vírgula 20 5 3" xfId="16819"/>
    <cellStyle name="Vírgula 20 5 4" xfId="28909"/>
    <cellStyle name="Vírgula 20 5 5" xfId="43048"/>
    <cellStyle name="Vírgula 20 6" xfId="6725"/>
    <cellStyle name="Vírgula 20 6 2" xfId="12784"/>
    <cellStyle name="Vírgula 20 6 2 2" xfId="24904"/>
    <cellStyle name="Vírgula 20 6 2 3" xfId="36993"/>
    <cellStyle name="Vírgula 20 6 2 4" xfId="53351"/>
    <cellStyle name="Vírgula 20 6 3" xfId="18844"/>
    <cellStyle name="Vírgula 20 6 4" xfId="30934"/>
    <cellStyle name="Vírgula 20 6 5" xfId="45074"/>
    <cellStyle name="Vírgula 20 7" xfId="8729"/>
    <cellStyle name="Vírgula 20 7 2" xfId="20849"/>
    <cellStyle name="Vírgula 20 7 2 2" xfId="49280"/>
    <cellStyle name="Vírgula 20 7 3" xfId="32938"/>
    <cellStyle name="Vírgula 20 7 4" xfId="41003"/>
    <cellStyle name="Vírgula 20 8" xfId="14789"/>
    <cellStyle name="Vírgula 20 8 2" xfId="47232"/>
    <cellStyle name="Vírgula 20 9" xfId="26904"/>
    <cellStyle name="Vírgula 21" xfId="580"/>
    <cellStyle name="Vírgula 21 2" xfId="585"/>
    <cellStyle name="Vírgula 21 2 2" xfId="1102"/>
    <cellStyle name="Vírgula 21 2 2 2" xfId="41516"/>
    <cellStyle name="Vírgula 21 2 2 2 2" xfId="49793"/>
    <cellStyle name="Vírgula 21 2 2 3" xfId="47744"/>
    <cellStyle name="Vírgula 21 2 2 4" xfId="3165"/>
    <cellStyle name="Vírgula 21 3" xfId="1097"/>
    <cellStyle name="Vírgula 21 3 2" xfId="41511"/>
    <cellStyle name="Vírgula 21 3 2 2" xfId="49788"/>
    <cellStyle name="Vírgula 21 3 3" xfId="47739"/>
    <cellStyle name="Vírgula 21 3 4" xfId="3160"/>
    <cellStyle name="Vírgula 22" xfId="1113"/>
    <cellStyle name="Vírgula 22 2" xfId="5212"/>
    <cellStyle name="Vírgula 22 2 2" xfId="11271"/>
    <cellStyle name="Vírgula 22 2 2 2" xfId="23391"/>
    <cellStyle name="Vírgula 22 2 2 3" xfId="35480"/>
    <cellStyle name="Vírgula 22 2 2 4" xfId="51838"/>
    <cellStyle name="Vírgula 22 2 3" xfId="17331"/>
    <cellStyle name="Vírgula 22 2 4" xfId="29421"/>
    <cellStyle name="Vírgula 22 2 5" xfId="43561"/>
    <cellStyle name="Vírgula 22 3" xfId="7237"/>
    <cellStyle name="Vírgula 22 3 2" xfId="13296"/>
    <cellStyle name="Vírgula 22 3 2 2" xfId="25416"/>
    <cellStyle name="Vírgula 22 3 2 3" xfId="37505"/>
    <cellStyle name="Vírgula 22 3 2 4" xfId="53863"/>
    <cellStyle name="Vírgula 22 3 3" xfId="19356"/>
    <cellStyle name="Vírgula 22 3 4" xfId="31446"/>
    <cellStyle name="Vírgula 22 3 5" xfId="45586"/>
    <cellStyle name="Vírgula 22 4" xfId="9241"/>
    <cellStyle name="Vírgula 22 4 2" xfId="21361"/>
    <cellStyle name="Vírgula 22 4 2 2" xfId="49803"/>
    <cellStyle name="Vírgula 22 4 3" xfId="33450"/>
    <cellStyle name="Vírgula 22 4 4" xfId="41526"/>
    <cellStyle name="Vírgula 22 5" xfId="15301"/>
    <cellStyle name="Vírgula 22 5 2" xfId="47754"/>
    <cellStyle name="Vírgula 22 6" xfId="27416"/>
    <cellStyle name="Vírgula 22 7" xfId="39506"/>
    <cellStyle name="Vírgula 22 8" xfId="3175"/>
    <cellStyle name="Vírgula 23" xfId="1652"/>
    <cellStyle name="Vírgula 23 2" xfId="5744"/>
    <cellStyle name="Vírgula 23 2 2" xfId="11803"/>
    <cellStyle name="Vírgula 23 2 2 2" xfId="23923"/>
    <cellStyle name="Vírgula 23 2 2 3" xfId="36012"/>
    <cellStyle name="Vírgula 23 2 2 4" xfId="52370"/>
    <cellStyle name="Vírgula 23 2 3" xfId="17863"/>
    <cellStyle name="Vírgula 23 2 4" xfId="29953"/>
    <cellStyle name="Vírgula 23 2 5" xfId="44093"/>
    <cellStyle name="Vírgula 23 3" xfId="7744"/>
    <cellStyle name="Vírgula 23 3 2" xfId="13803"/>
    <cellStyle name="Vírgula 23 3 2 2" xfId="25923"/>
    <cellStyle name="Vírgula 23 3 2 3" xfId="38012"/>
    <cellStyle name="Vírgula 23 3 2 4" xfId="54370"/>
    <cellStyle name="Vírgula 23 3 3" xfId="19863"/>
    <cellStyle name="Vírgula 23 3 4" xfId="31953"/>
    <cellStyle name="Vírgula 23 3 5" xfId="46093"/>
    <cellStyle name="Vírgula 23 4" xfId="9773"/>
    <cellStyle name="Vírgula 23 4 2" xfId="21893"/>
    <cellStyle name="Vírgula 23 4 2 2" xfId="50336"/>
    <cellStyle name="Vírgula 23 4 3" xfId="33982"/>
    <cellStyle name="Vírgula 23 4 4" xfId="42059"/>
    <cellStyle name="Vírgula 23 5" xfId="15833"/>
    <cellStyle name="Vírgula 23 5 2" xfId="48287"/>
    <cellStyle name="Vírgula 23 6" xfId="27923"/>
    <cellStyle name="Vírgula 23 7" xfId="40013"/>
    <cellStyle name="Vírgula 23 8" xfId="3710"/>
    <cellStyle name="Vírgula 24" xfId="605"/>
    <cellStyle name="Vírgula 24 2" xfId="4718"/>
    <cellStyle name="Vírgula 24 2 2" xfId="10777"/>
    <cellStyle name="Vírgula 24 2 2 2" xfId="22897"/>
    <cellStyle name="Vírgula 24 2 2 3" xfId="34986"/>
    <cellStyle name="Vírgula 24 2 2 4" xfId="51344"/>
    <cellStyle name="Vírgula 24 2 3" xfId="16837"/>
    <cellStyle name="Vírgula 24 2 4" xfId="28927"/>
    <cellStyle name="Vírgula 24 2 5" xfId="43067"/>
    <cellStyle name="Vírgula 24 3" xfId="6743"/>
    <cellStyle name="Vírgula 24 3 2" xfId="12802"/>
    <cellStyle name="Vírgula 24 3 2 2" xfId="24922"/>
    <cellStyle name="Vírgula 24 3 2 3" xfId="37011"/>
    <cellStyle name="Vírgula 24 3 2 4" xfId="53369"/>
    <cellStyle name="Vírgula 24 3 3" xfId="18862"/>
    <cellStyle name="Vírgula 24 3 4" xfId="30952"/>
    <cellStyle name="Vírgula 24 3 5" xfId="45092"/>
    <cellStyle name="Vírgula 24 4" xfId="8747"/>
    <cellStyle name="Vírgula 24 4 2" xfId="20867"/>
    <cellStyle name="Vírgula 24 4 2 2" xfId="49299"/>
    <cellStyle name="Vírgula 24 4 3" xfId="32956"/>
    <cellStyle name="Vírgula 24 4 4" xfId="41022"/>
    <cellStyle name="Vírgula 24 5" xfId="14807"/>
    <cellStyle name="Vírgula 24 5 2" xfId="47251"/>
    <cellStyle name="Vírgula 24 6" xfId="26922"/>
    <cellStyle name="Vírgula 24 7" xfId="39012"/>
    <cellStyle name="Vírgula 24 8" xfId="2670"/>
    <cellStyle name="Vírgula 25" xfId="1659"/>
    <cellStyle name="Vírgula 25 2" xfId="5751"/>
    <cellStyle name="Vírgula 25 2 2" xfId="11810"/>
    <cellStyle name="Vírgula 25 2 2 2" xfId="23930"/>
    <cellStyle name="Vírgula 25 2 2 3" xfId="36019"/>
    <cellStyle name="Vírgula 25 2 2 4" xfId="52377"/>
    <cellStyle name="Vírgula 25 2 3" xfId="17870"/>
    <cellStyle name="Vírgula 25 2 4" xfId="29960"/>
    <cellStyle name="Vírgula 25 2 5" xfId="44100"/>
    <cellStyle name="Vírgula 25 3" xfId="7751"/>
    <cellStyle name="Vírgula 25 3 2" xfId="13810"/>
    <cellStyle name="Vírgula 25 3 2 2" xfId="25930"/>
    <cellStyle name="Vírgula 25 3 2 3" xfId="38019"/>
    <cellStyle name="Vírgula 25 3 2 4" xfId="54377"/>
    <cellStyle name="Vírgula 25 3 3" xfId="19870"/>
    <cellStyle name="Vírgula 25 3 4" xfId="31960"/>
    <cellStyle name="Vírgula 25 3 5" xfId="46100"/>
    <cellStyle name="Vírgula 25 4" xfId="9780"/>
    <cellStyle name="Vírgula 25 4 2" xfId="21900"/>
    <cellStyle name="Vírgula 25 4 2 2" xfId="50343"/>
    <cellStyle name="Vírgula 25 4 3" xfId="33989"/>
    <cellStyle name="Vírgula 25 4 4" xfId="42066"/>
    <cellStyle name="Vírgula 25 5" xfId="15840"/>
    <cellStyle name="Vírgula 25 5 2" xfId="48294"/>
    <cellStyle name="Vírgula 25 6" xfId="27930"/>
    <cellStyle name="Vírgula 25 7" xfId="40020"/>
    <cellStyle name="Vírgula 25 8" xfId="3717"/>
    <cellStyle name="Vírgula 26" xfId="2158"/>
    <cellStyle name="Vírgula 26 2" xfId="10274"/>
    <cellStyle name="Vírgula 26 2 2" xfId="22394"/>
    <cellStyle name="Vírgula 26 2 3" xfId="34483"/>
    <cellStyle name="Vírgula 26 2 4" xfId="50840"/>
    <cellStyle name="Vírgula 26 3" xfId="16334"/>
    <cellStyle name="Vírgula 26 4" xfId="28424"/>
    <cellStyle name="Vírgula 26 5" xfId="42563"/>
    <cellStyle name="Vírgula 26 6" xfId="4214"/>
    <cellStyle name="Vírgula 27" xfId="6245"/>
    <cellStyle name="Vírgula 27 2" xfId="12304"/>
    <cellStyle name="Vírgula 27 2 2" xfId="24424"/>
    <cellStyle name="Vírgula 27 2 3" xfId="36513"/>
    <cellStyle name="Vírgula 27 2 4" xfId="52871"/>
    <cellStyle name="Vírgula 27 3" xfId="18364"/>
    <cellStyle name="Vírgula 27 4" xfId="30454"/>
    <cellStyle name="Vírgula 27 5" xfId="44594"/>
    <cellStyle name="Vírgula 28" xfId="8244"/>
    <cellStyle name="Vírgula 28 2" xfId="20364"/>
    <cellStyle name="Vírgula 28 2 2" xfId="48790"/>
    <cellStyle name="Vírgula 28 3" xfId="32453"/>
    <cellStyle name="Vírgula 28 4" xfId="40513"/>
    <cellStyle name="Vírgula 29" xfId="14304"/>
    <cellStyle name="Vírgula 29 2" xfId="46745"/>
    <cellStyle name="Vírgula 3" xfId="417"/>
    <cellStyle name="Vírgula 3 10" xfId="26797"/>
    <cellStyle name="Vírgula 3 11" xfId="38887"/>
    <cellStyle name="Vírgula 3 12" xfId="2539"/>
    <cellStyle name="Vírgula 3 2" xfId="586"/>
    <cellStyle name="Vírgula 3 2 10" xfId="38999"/>
    <cellStyle name="Vírgula 3 2 11" xfId="2657"/>
    <cellStyle name="Vírgula 3 2 2" xfId="1611"/>
    <cellStyle name="Vírgula 3 2 2 2" xfId="5704"/>
    <cellStyle name="Vírgula 3 2 2 2 2" xfId="11763"/>
    <cellStyle name="Vírgula 3 2 2 2 2 2" xfId="23883"/>
    <cellStyle name="Vírgula 3 2 2 2 2 3" xfId="35972"/>
    <cellStyle name="Vírgula 3 2 2 2 2 4" xfId="52330"/>
    <cellStyle name="Vírgula 3 2 2 2 3" xfId="17823"/>
    <cellStyle name="Vírgula 3 2 2 2 4" xfId="29913"/>
    <cellStyle name="Vírgula 3 2 2 2 5" xfId="44053"/>
    <cellStyle name="Vírgula 3 2 2 3" xfId="7724"/>
    <cellStyle name="Vírgula 3 2 2 3 2" xfId="13783"/>
    <cellStyle name="Vírgula 3 2 2 3 2 2" xfId="25903"/>
    <cellStyle name="Vírgula 3 2 2 3 2 3" xfId="37992"/>
    <cellStyle name="Vírgula 3 2 2 3 2 4" xfId="54350"/>
    <cellStyle name="Vírgula 3 2 2 3 3" xfId="19843"/>
    <cellStyle name="Vírgula 3 2 2 3 4" xfId="31933"/>
    <cellStyle name="Vírgula 3 2 2 3 5" xfId="46073"/>
    <cellStyle name="Vírgula 3 2 2 4" xfId="9733"/>
    <cellStyle name="Vírgula 3 2 2 4 2" xfId="21853"/>
    <cellStyle name="Vírgula 3 2 2 4 2 2" xfId="50296"/>
    <cellStyle name="Vírgula 3 2 2 4 3" xfId="33942"/>
    <cellStyle name="Vírgula 3 2 2 4 4" xfId="42019"/>
    <cellStyle name="Vírgula 3 2 2 5" xfId="15793"/>
    <cellStyle name="Vírgula 3 2 2 5 2" xfId="48247"/>
    <cellStyle name="Vírgula 3 2 2 6" xfId="27903"/>
    <cellStyle name="Vírgula 3 2 2 7" xfId="39993"/>
    <cellStyle name="Vírgula 3 2 2 8" xfId="3670"/>
    <cellStyle name="Vírgula 3 2 3" xfId="1103"/>
    <cellStyle name="Vírgula 3 2 3 2" xfId="5203"/>
    <cellStyle name="Vírgula 3 2 3 2 2" xfId="11262"/>
    <cellStyle name="Vírgula 3 2 3 2 2 2" xfId="23382"/>
    <cellStyle name="Vírgula 3 2 3 2 2 3" xfId="35471"/>
    <cellStyle name="Vírgula 3 2 3 2 2 4" xfId="51829"/>
    <cellStyle name="Vírgula 3 2 3 2 3" xfId="17322"/>
    <cellStyle name="Vírgula 3 2 3 2 4" xfId="29412"/>
    <cellStyle name="Vírgula 3 2 3 2 5" xfId="43552"/>
    <cellStyle name="Vírgula 3 2 3 3" xfId="7228"/>
    <cellStyle name="Vírgula 3 2 3 3 2" xfId="13287"/>
    <cellStyle name="Vírgula 3 2 3 3 2 2" xfId="25407"/>
    <cellStyle name="Vírgula 3 2 3 3 2 3" xfId="37496"/>
    <cellStyle name="Vírgula 3 2 3 3 2 4" xfId="53854"/>
    <cellStyle name="Vírgula 3 2 3 3 3" xfId="19347"/>
    <cellStyle name="Vírgula 3 2 3 3 4" xfId="31437"/>
    <cellStyle name="Vírgula 3 2 3 3 5" xfId="45577"/>
    <cellStyle name="Vírgula 3 2 3 4" xfId="9232"/>
    <cellStyle name="Vírgula 3 2 3 4 2" xfId="21352"/>
    <cellStyle name="Vírgula 3 2 3 4 2 2" xfId="49794"/>
    <cellStyle name="Vírgula 3 2 3 4 3" xfId="33441"/>
    <cellStyle name="Vírgula 3 2 3 4 4" xfId="41517"/>
    <cellStyle name="Vírgula 3 2 3 5" xfId="15292"/>
    <cellStyle name="Vírgula 3 2 3 5 2" xfId="47745"/>
    <cellStyle name="Vírgula 3 2 3 6" xfId="27407"/>
    <cellStyle name="Vírgula 3 2 3 7" xfId="39497"/>
    <cellStyle name="Vírgula 3 2 3 8" xfId="3166"/>
    <cellStyle name="Vírgula 3 2 4" xfId="2146"/>
    <cellStyle name="Vírgula 3 2 4 2" xfId="6236"/>
    <cellStyle name="Vírgula 3 2 4 2 2" xfId="12295"/>
    <cellStyle name="Vírgula 3 2 4 2 2 2" xfId="24415"/>
    <cellStyle name="Vírgula 3 2 4 2 2 3" xfId="36504"/>
    <cellStyle name="Vírgula 3 2 4 2 2 4" xfId="52862"/>
    <cellStyle name="Vírgula 3 2 4 2 3" xfId="18355"/>
    <cellStyle name="Vírgula 3 2 4 2 4" xfId="30445"/>
    <cellStyle name="Vírgula 3 2 4 2 5" xfId="44585"/>
    <cellStyle name="Vírgula 3 2 4 3" xfId="8236"/>
    <cellStyle name="Vírgula 3 2 4 3 2" xfId="14295"/>
    <cellStyle name="Vírgula 3 2 4 3 2 2" xfId="26415"/>
    <cellStyle name="Vírgula 3 2 4 3 2 3" xfId="38504"/>
    <cellStyle name="Vírgula 3 2 4 3 2 4" xfId="54862"/>
    <cellStyle name="Vírgula 3 2 4 3 3" xfId="20355"/>
    <cellStyle name="Vírgula 3 2 4 3 4" xfId="32445"/>
    <cellStyle name="Vírgula 3 2 4 3 5" xfId="46585"/>
    <cellStyle name="Vírgula 3 2 4 4" xfId="10265"/>
    <cellStyle name="Vírgula 3 2 4 4 2" xfId="22385"/>
    <cellStyle name="Vírgula 3 2 4 4 2 2" xfId="50830"/>
    <cellStyle name="Vírgula 3 2 4 4 3" xfId="34474"/>
    <cellStyle name="Vírgula 3 2 4 4 4" xfId="42553"/>
    <cellStyle name="Vírgula 3 2 4 5" xfId="16325"/>
    <cellStyle name="Vírgula 3 2 4 5 2" xfId="48781"/>
    <cellStyle name="Vírgula 3 2 4 6" xfId="28415"/>
    <cellStyle name="Vírgula 3 2 4 7" xfId="40505"/>
    <cellStyle name="Vírgula 3 2 4 8" xfId="4204"/>
    <cellStyle name="Vírgula 3 2 5" xfId="4704"/>
    <cellStyle name="Vírgula 3 2 5 2" xfId="10764"/>
    <cellStyle name="Vírgula 3 2 5 2 2" xfId="22884"/>
    <cellStyle name="Vírgula 3 2 5 2 3" xfId="34973"/>
    <cellStyle name="Vírgula 3 2 5 2 4" xfId="51330"/>
    <cellStyle name="Vírgula 3 2 5 3" xfId="16824"/>
    <cellStyle name="Vírgula 3 2 5 4" xfId="28914"/>
    <cellStyle name="Vírgula 3 2 5 5" xfId="43053"/>
    <cellStyle name="Vírgula 3 2 6" xfId="6730"/>
    <cellStyle name="Vírgula 3 2 6 2" xfId="12789"/>
    <cellStyle name="Vírgula 3 2 6 2 2" xfId="24909"/>
    <cellStyle name="Vírgula 3 2 6 2 3" xfId="36998"/>
    <cellStyle name="Vírgula 3 2 6 2 4" xfId="53356"/>
    <cellStyle name="Vírgula 3 2 6 3" xfId="18849"/>
    <cellStyle name="Vírgula 3 2 6 4" xfId="30939"/>
    <cellStyle name="Vírgula 3 2 6 5" xfId="45079"/>
    <cellStyle name="Vírgula 3 2 7" xfId="8734"/>
    <cellStyle name="Vírgula 3 2 7 2" xfId="20854"/>
    <cellStyle name="Vírgula 3 2 7 2 2" xfId="49286"/>
    <cellStyle name="Vírgula 3 2 7 3" xfId="32943"/>
    <cellStyle name="Vírgula 3 2 7 4" xfId="41009"/>
    <cellStyle name="Vírgula 3 2 8" xfId="14794"/>
    <cellStyle name="Vírgula 3 2 8 2" xfId="47238"/>
    <cellStyle name="Vírgula 3 2 9" xfId="26909"/>
    <cellStyle name="Vírgula 3 3" xfId="1491"/>
    <cellStyle name="Vírgula 3 3 2" xfId="5588"/>
    <cellStyle name="Vírgula 3 3 2 2" xfId="11647"/>
    <cellStyle name="Vírgula 3 3 2 2 2" xfId="23767"/>
    <cellStyle name="Vírgula 3 3 2 2 3" xfId="35856"/>
    <cellStyle name="Vírgula 3 3 2 2 4" xfId="52214"/>
    <cellStyle name="Vírgula 3 3 2 3" xfId="17707"/>
    <cellStyle name="Vírgula 3 3 2 4" xfId="29797"/>
    <cellStyle name="Vírgula 3 3 2 5" xfId="43937"/>
    <cellStyle name="Vírgula 3 3 3" xfId="7612"/>
    <cellStyle name="Vírgula 3 3 3 2" xfId="13671"/>
    <cellStyle name="Vírgula 3 3 3 2 2" xfId="25791"/>
    <cellStyle name="Vírgula 3 3 3 2 3" xfId="37880"/>
    <cellStyle name="Vírgula 3 3 3 2 4" xfId="54238"/>
    <cellStyle name="Vírgula 3 3 3 3" xfId="19731"/>
    <cellStyle name="Vírgula 3 3 3 4" xfId="31821"/>
    <cellStyle name="Vírgula 3 3 3 5" xfId="45961"/>
    <cellStyle name="Vírgula 3 3 4" xfId="9617"/>
    <cellStyle name="Vírgula 3 3 4 2" xfId="21737"/>
    <cellStyle name="Vírgula 3 3 4 2 2" xfId="50180"/>
    <cellStyle name="Vírgula 3 3 4 3" xfId="33826"/>
    <cellStyle name="Vírgula 3 3 4 4" xfId="41903"/>
    <cellStyle name="Vírgula 3 3 5" xfId="15677"/>
    <cellStyle name="Vírgula 3 3 5 2" xfId="48131"/>
    <cellStyle name="Vírgula 3 3 6" xfId="27791"/>
    <cellStyle name="Vírgula 3 3 7" xfId="39881"/>
    <cellStyle name="Vírgula 3 3 8" xfId="3553"/>
    <cellStyle name="Vírgula 3 4" xfId="981"/>
    <cellStyle name="Vírgula 3 4 2" xfId="5091"/>
    <cellStyle name="Vírgula 3 4 2 2" xfId="11150"/>
    <cellStyle name="Vírgula 3 4 2 2 2" xfId="23270"/>
    <cellStyle name="Vírgula 3 4 2 2 3" xfId="35359"/>
    <cellStyle name="Vírgula 3 4 2 2 4" xfId="51717"/>
    <cellStyle name="Vírgula 3 4 2 3" xfId="17210"/>
    <cellStyle name="Vírgula 3 4 2 4" xfId="29300"/>
    <cellStyle name="Vírgula 3 4 2 5" xfId="43440"/>
    <cellStyle name="Vírgula 3 4 3" xfId="7116"/>
    <cellStyle name="Vírgula 3 4 3 2" xfId="13175"/>
    <cellStyle name="Vírgula 3 4 3 2 2" xfId="25295"/>
    <cellStyle name="Vírgula 3 4 3 2 3" xfId="37384"/>
    <cellStyle name="Vírgula 3 4 3 2 4" xfId="53742"/>
    <cellStyle name="Vírgula 3 4 3 3" xfId="19235"/>
    <cellStyle name="Vírgula 3 4 3 4" xfId="31325"/>
    <cellStyle name="Vírgula 3 4 3 5" xfId="45465"/>
    <cellStyle name="Vírgula 3 4 4" xfId="9120"/>
    <cellStyle name="Vírgula 3 4 4 2" xfId="21240"/>
    <cellStyle name="Vírgula 3 4 4 2 2" xfId="49674"/>
    <cellStyle name="Vírgula 3 4 4 3" xfId="33329"/>
    <cellStyle name="Vírgula 3 4 4 4" xfId="41397"/>
    <cellStyle name="Vírgula 3 4 5" xfId="15180"/>
    <cellStyle name="Vírgula 3 4 5 2" xfId="47626"/>
    <cellStyle name="Vírgula 3 4 6" xfId="27295"/>
    <cellStyle name="Vírgula 3 4 7" xfId="39385"/>
    <cellStyle name="Vírgula 3 4 8" xfId="3046"/>
    <cellStyle name="Vírgula 3 5" xfId="2033"/>
    <cellStyle name="Vírgula 3 5 2" xfId="6124"/>
    <cellStyle name="Vírgula 3 5 2 2" xfId="12183"/>
    <cellStyle name="Vírgula 3 5 2 2 2" xfId="24303"/>
    <cellStyle name="Vírgula 3 5 2 2 3" xfId="36392"/>
    <cellStyle name="Vírgula 3 5 2 2 4" xfId="52750"/>
    <cellStyle name="Vírgula 3 5 2 3" xfId="18243"/>
    <cellStyle name="Vírgula 3 5 2 4" xfId="30333"/>
    <cellStyle name="Vírgula 3 5 2 5" xfId="44473"/>
    <cellStyle name="Vírgula 3 5 3" xfId="8124"/>
    <cellStyle name="Vírgula 3 5 3 2" xfId="14183"/>
    <cellStyle name="Vírgula 3 5 3 2 2" xfId="26303"/>
    <cellStyle name="Vírgula 3 5 3 2 3" xfId="38392"/>
    <cellStyle name="Vírgula 3 5 3 2 4" xfId="54750"/>
    <cellStyle name="Vírgula 3 5 3 3" xfId="20243"/>
    <cellStyle name="Vírgula 3 5 3 4" xfId="32333"/>
    <cellStyle name="Vírgula 3 5 3 5" xfId="46473"/>
    <cellStyle name="Vírgula 3 5 4" xfId="10153"/>
    <cellStyle name="Vírgula 3 5 4 2" xfId="22273"/>
    <cellStyle name="Vírgula 3 5 4 2 2" xfId="50717"/>
    <cellStyle name="Vírgula 3 5 4 3" xfId="34362"/>
    <cellStyle name="Vírgula 3 5 4 4" xfId="42440"/>
    <cellStyle name="Vírgula 3 5 5" xfId="16213"/>
    <cellStyle name="Vírgula 3 5 5 2" xfId="48668"/>
    <cellStyle name="Vírgula 3 5 6" xfId="28303"/>
    <cellStyle name="Vírgula 3 5 7" xfId="40393"/>
    <cellStyle name="Vírgula 3 5 8" xfId="4091"/>
    <cellStyle name="Vírgula 3 6" xfId="4588"/>
    <cellStyle name="Vírgula 3 6 2" xfId="10648"/>
    <cellStyle name="Vírgula 3 6 2 2" xfId="22768"/>
    <cellStyle name="Vírgula 3 6 2 3" xfId="34857"/>
    <cellStyle name="Vírgula 3 6 2 4" xfId="51214"/>
    <cellStyle name="Vírgula 3 6 3" xfId="16708"/>
    <cellStyle name="Vírgula 3 6 4" xfId="28798"/>
    <cellStyle name="Vírgula 3 6 5" xfId="42937"/>
    <cellStyle name="Vírgula 3 7" xfId="6618"/>
    <cellStyle name="Vírgula 3 7 2" xfId="12677"/>
    <cellStyle name="Vírgula 3 7 2 2" xfId="24797"/>
    <cellStyle name="Vírgula 3 7 2 3" xfId="36886"/>
    <cellStyle name="Vírgula 3 7 2 4" xfId="53244"/>
    <cellStyle name="Vírgula 3 7 3" xfId="18737"/>
    <cellStyle name="Vírgula 3 7 4" xfId="30827"/>
    <cellStyle name="Vírgula 3 7 5" xfId="44967"/>
    <cellStyle name="Vírgula 3 8" xfId="8618"/>
    <cellStyle name="Vírgula 3 8 2" xfId="20738"/>
    <cellStyle name="Vírgula 3 8 2 2" xfId="49167"/>
    <cellStyle name="Vírgula 3 8 3" xfId="32827"/>
    <cellStyle name="Vírgula 3 8 4" xfId="40890"/>
    <cellStyle name="Vírgula 3 9" xfId="14678"/>
    <cellStyle name="Vírgula 3 9 2" xfId="47120"/>
    <cellStyle name="Vírgula 30" xfId="26424"/>
    <cellStyle name="Vírgula 31" xfId="38514"/>
    <cellStyle name="Vírgula 32" xfId="2162"/>
    <cellStyle name="Vírgula 4" xfId="420"/>
    <cellStyle name="Vírgula 4 10" xfId="14680"/>
    <cellStyle name="Vírgula 4 10 2" xfId="47122"/>
    <cellStyle name="Vírgula 4 11" xfId="26799"/>
    <cellStyle name="Vírgula 4 12" xfId="38889"/>
    <cellStyle name="Vírgula 4 13" xfId="2541"/>
    <cellStyle name="Vírgula 4 2" xfId="587"/>
    <cellStyle name="Vírgula 4 2 2" xfId="595"/>
    <cellStyle name="Vírgula 4 2 2 2" xfId="1612"/>
    <cellStyle name="Vírgula 4 2 3" xfId="1104"/>
    <cellStyle name="Vírgula 4 3" xfId="7"/>
    <cellStyle name="Vírgula 4 3 10" xfId="38517"/>
    <cellStyle name="Vírgula 4 3 11" xfId="2165"/>
    <cellStyle name="Vírgula 4 3 2" xfId="1116"/>
    <cellStyle name="Vírgula 4 3 2 2" xfId="5215"/>
    <cellStyle name="Vírgula 4 3 2 2 2" xfId="11274"/>
    <cellStyle name="Vírgula 4 3 2 2 2 2" xfId="23394"/>
    <cellStyle name="Vírgula 4 3 2 2 2 3" xfId="35483"/>
    <cellStyle name="Vírgula 4 3 2 2 2 4" xfId="51841"/>
    <cellStyle name="Vírgula 4 3 2 2 3" xfId="17334"/>
    <cellStyle name="Vírgula 4 3 2 2 4" xfId="29424"/>
    <cellStyle name="Vírgula 4 3 2 2 5" xfId="43564"/>
    <cellStyle name="Vírgula 4 3 2 3" xfId="7240"/>
    <cellStyle name="Vírgula 4 3 2 3 2" xfId="13299"/>
    <cellStyle name="Vírgula 4 3 2 3 2 2" xfId="25419"/>
    <cellStyle name="Vírgula 4 3 2 3 2 3" xfId="37508"/>
    <cellStyle name="Vírgula 4 3 2 3 2 4" xfId="53866"/>
    <cellStyle name="Vírgula 4 3 2 3 3" xfId="19359"/>
    <cellStyle name="Vírgula 4 3 2 3 4" xfId="31449"/>
    <cellStyle name="Vírgula 4 3 2 3 5" xfId="45589"/>
    <cellStyle name="Vírgula 4 3 2 4" xfId="9244"/>
    <cellStyle name="Vírgula 4 3 2 4 2" xfId="21364"/>
    <cellStyle name="Vírgula 4 3 2 4 2 2" xfId="49806"/>
    <cellStyle name="Vírgula 4 3 2 4 3" xfId="33453"/>
    <cellStyle name="Vírgula 4 3 2 4 4" xfId="41529"/>
    <cellStyle name="Vírgula 4 3 2 5" xfId="15304"/>
    <cellStyle name="Vírgula 4 3 2 5 2" xfId="47757"/>
    <cellStyle name="Vírgula 4 3 2 6" xfId="27419"/>
    <cellStyle name="Vírgula 4 3 2 7" xfId="39509"/>
    <cellStyle name="Vírgula 4 3 2 8" xfId="3178"/>
    <cellStyle name="Vírgula 4 3 3" xfId="608"/>
    <cellStyle name="Vírgula 4 3 3 2" xfId="4721"/>
    <cellStyle name="Vírgula 4 3 3 2 2" xfId="10780"/>
    <cellStyle name="Vírgula 4 3 3 2 2 2" xfId="22900"/>
    <cellStyle name="Vírgula 4 3 3 2 2 3" xfId="34989"/>
    <cellStyle name="Vírgula 4 3 3 2 2 4" xfId="51347"/>
    <cellStyle name="Vírgula 4 3 3 2 3" xfId="16840"/>
    <cellStyle name="Vírgula 4 3 3 2 4" xfId="28930"/>
    <cellStyle name="Vírgula 4 3 3 2 5" xfId="43070"/>
    <cellStyle name="Vírgula 4 3 3 3" xfId="6746"/>
    <cellStyle name="Vírgula 4 3 3 3 2" xfId="12805"/>
    <cellStyle name="Vírgula 4 3 3 3 2 2" xfId="24925"/>
    <cellStyle name="Vírgula 4 3 3 3 2 3" xfId="37014"/>
    <cellStyle name="Vírgula 4 3 3 3 2 4" xfId="53372"/>
    <cellStyle name="Vírgula 4 3 3 3 3" xfId="18865"/>
    <cellStyle name="Vírgula 4 3 3 3 4" xfId="30955"/>
    <cellStyle name="Vírgula 4 3 3 3 5" xfId="45095"/>
    <cellStyle name="Vírgula 4 3 3 4" xfId="8750"/>
    <cellStyle name="Vírgula 4 3 3 4 2" xfId="20870"/>
    <cellStyle name="Vírgula 4 3 3 4 2 2" xfId="49302"/>
    <cellStyle name="Vírgula 4 3 3 4 3" xfId="32959"/>
    <cellStyle name="Vírgula 4 3 3 4 4" xfId="41025"/>
    <cellStyle name="Vírgula 4 3 3 5" xfId="14810"/>
    <cellStyle name="Vírgula 4 3 3 5 2" xfId="47254"/>
    <cellStyle name="Vírgula 4 3 3 6" xfId="26925"/>
    <cellStyle name="Vírgula 4 3 3 7" xfId="39015"/>
    <cellStyle name="Vírgula 4 3 3 8" xfId="2673"/>
    <cellStyle name="Vírgula 4 3 4" xfId="1662"/>
    <cellStyle name="Vírgula 4 3 4 2" xfId="5754"/>
    <cellStyle name="Vírgula 4 3 4 2 2" xfId="11813"/>
    <cellStyle name="Vírgula 4 3 4 2 2 2" xfId="23933"/>
    <cellStyle name="Vírgula 4 3 4 2 2 3" xfId="36022"/>
    <cellStyle name="Vírgula 4 3 4 2 2 4" xfId="52380"/>
    <cellStyle name="Vírgula 4 3 4 2 3" xfId="17873"/>
    <cellStyle name="Vírgula 4 3 4 2 4" xfId="29963"/>
    <cellStyle name="Vírgula 4 3 4 2 5" xfId="44103"/>
    <cellStyle name="Vírgula 4 3 4 3" xfId="7754"/>
    <cellStyle name="Vírgula 4 3 4 3 2" xfId="13813"/>
    <cellStyle name="Vírgula 4 3 4 3 2 2" xfId="25933"/>
    <cellStyle name="Vírgula 4 3 4 3 2 3" xfId="38022"/>
    <cellStyle name="Vírgula 4 3 4 3 2 4" xfId="54380"/>
    <cellStyle name="Vírgula 4 3 4 3 3" xfId="19873"/>
    <cellStyle name="Vírgula 4 3 4 3 4" xfId="31963"/>
    <cellStyle name="Vírgula 4 3 4 3 5" xfId="46103"/>
    <cellStyle name="Vírgula 4 3 4 4" xfId="9783"/>
    <cellStyle name="Vírgula 4 3 4 4 2" xfId="21903"/>
    <cellStyle name="Vírgula 4 3 4 4 2 2" xfId="50346"/>
    <cellStyle name="Vírgula 4 3 4 4 3" xfId="33992"/>
    <cellStyle name="Vírgula 4 3 4 4 4" xfId="42069"/>
    <cellStyle name="Vírgula 4 3 4 5" xfId="15843"/>
    <cellStyle name="Vírgula 4 3 4 5 2" xfId="48297"/>
    <cellStyle name="Vírgula 4 3 4 6" xfId="27933"/>
    <cellStyle name="Vírgula 4 3 4 7" xfId="40023"/>
    <cellStyle name="Vírgula 4 3 4 8" xfId="3720"/>
    <cellStyle name="Vírgula 4 3 5" xfId="4217"/>
    <cellStyle name="Vírgula 4 3 5 2" xfId="10277"/>
    <cellStyle name="Vírgula 4 3 5 2 2" xfId="22397"/>
    <cellStyle name="Vírgula 4 3 5 2 3" xfId="34486"/>
    <cellStyle name="Vírgula 4 3 5 2 4" xfId="50843"/>
    <cellStyle name="Vírgula 4 3 5 3" xfId="16337"/>
    <cellStyle name="Vírgula 4 3 5 4" xfId="28427"/>
    <cellStyle name="Vírgula 4 3 5 5" xfId="42566"/>
    <cellStyle name="Vírgula 4 3 6" xfId="6248"/>
    <cellStyle name="Vírgula 4 3 6 2" xfId="12307"/>
    <cellStyle name="Vírgula 4 3 6 2 2" xfId="24427"/>
    <cellStyle name="Vírgula 4 3 6 2 3" xfId="36516"/>
    <cellStyle name="Vírgula 4 3 6 2 4" xfId="52874"/>
    <cellStyle name="Vírgula 4 3 6 3" xfId="18367"/>
    <cellStyle name="Vírgula 4 3 6 4" xfId="30457"/>
    <cellStyle name="Vírgula 4 3 6 5" xfId="44597"/>
    <cellStyle name="Vírgula 4 3 7" xfId="8247"/>
    <cellStyle name="Vírgula 4 3 7 2" xfId="20367"/>
    <cellStyle name="Vírgula 4 3 7 2 2" xfId="48793"/>
    <cellStyle name="Vírgula 4 3 7 3" xfId="32456"/>
    <cellStyle name="Vírgula 4 3 7 4" xfId="40516"/>
    <cellStyle name="Vírgula 4 3 8" xfId="14307"/>
    <cellStyle name="Vírgula 4 3 8 2" xfId="46748"/>
    <cellStyle name="Vírgula 4 3 9" xfId="26427"/>
    <cellStyle name="Vírgula 4 4" xfId="1493"/>
    <cellStyle name="Vírgula 4 4 2" xfId="5590"/>
    <cellStyle name="Vírgula 4 4 2 2" xfId="11649"/>
    <cellStyle name="Vírgula 4 4 2 2 2" xfId="23769"/>
    <cellStyle name="Vírgula 4 4 2 2 3" xfId="35858"/>
    <cellStyle name="Vírgula 4 4 2 2 4" xfId="52216"/>
    <cellStyle name="Vírgula 4 4 2 3" xfId="17709"/>
    <cellStyle name="Vírgula 4 4 2 4" xfId="29799"/>
    <cellStyle name="Vírgula 4 4 2 5" xfId="43939"/>
    <cellStyle name="Vírgula 4 4 3" xfId="7614"/>
    <cellStyle name="Vírgula 4 4 3 2" xfId="13673"/>
    <cellStyle name="Vírgula 4 4 3 2 2" xfId="25793"/>
    <cellStyle name="Vírgula 4 4 3 2 3" xfId="37882"/>
    <cellStyle name="Vírgula 4 4 3 2 4" xfId="54240"/>
    <cellStyle name="Vírgula 4 4 3 3" xfId="19733"/>
    <cellStyle name="Vírgula 4 4 3 4" xfId="31823"/>
    <cellStyle name="Vírgula 4 4 3 5" xfId="45963"/>
    <cellStyle name="Vírgula 4 4 4" xfId="9619"/>
    <cellStyle name="Vírgula 4 4 4 2" xfId="21739"/>
    <cellStyle name="Vírgula 4 4 4 2 2" xfId="50182"/>
    <cellStyle name="Vírgula 4 4 4 3" xfId="33828"/>
    <cellStyle name="Vírgula 4 4 4 4" xfId="41905"/>
    <cellStyle name="Vírgula 4 4 5" xfId="15679"/>
    <cellStyle name="Vírgula 4 4 5 2" xfId="48133"/>
    <cellStyle name="Vírgula 4 4 6" xfId="27793"/>
    <cellStyle name="Vírgula 4 4 7" xfId="39883"/>
    <cellStyle name="Vírgula 4 4 8" xfId="3555"/>
    <cellStyle name="Vírgula 4 5" xfId="983"/>
    <cellStyle name="Vírgula 4 5 2" xfId="5093"/>
    <cellStyle name="Vírgula 4 5 2 2" xfId="11152"/>
    <cellStyle name="Vírgula 4 5 2 2 2" xfId="23272"/>
    <cellStyle name="Vírgula 4 5 2 2 3" xfId="35361"/>
    <cellStyle name="Vírgula 4 5 2 2 4" xfId="51719"/>
    <cellStyle name="Vírgula 4 5 2 3" xfId="17212"/>
    <cellStyle name="Vírgula 4 5 2 4" xfId="29302"/>
    <cellStyle name="Vírgula 4 5 2 5" xfId="43442"/>
    <cellStyle name="Vírgula 4 5 3" xfId="7118"/>
    <cellStyle name="Vírgula 4 5 3 2" xfId="13177"/>
    <cellStyle name="Vírgula 4 5 3 2 2" xfId="25297"/>
    <cellStyle name="Vírgula 4 5 3 2 3" xfId="37386"/>
    <cellStyle name="Vírgula 4 5 3 2 4" xfId="53744"/>
    <cellStyle name="Vírgula 4 5 3 3" xfId="19237"/>
    <cellStyle name="Vírgula 4 5 3 4" xfId="31327"/>
    <cellStyle name="Vírgula 4 5 3 5" xfId="45467"/>
    <cellStyle name="Vírgula 4 5 4" xfId="9122"/>
    <cellStyle name="Vírgula 4 5 4 2" xfId="21242"/>
    <cellStyle name="Vírgula 4 5 4 2 2" xfId="49676"/>
    <cellStyle name="Vírgula 4 5 4 3" xfId="33331"/>
    <cellStyle name="Vírgula 4 5 4 4" xfId="41399"/>
    <cellStyle name="Vírgula 4 5 5" xfId="15182"/>
    <cellStyle name="Vírgula 4 5 5 2" xfId="47628"/>
    <cellStyle name="Vírgula 4 5 6" xfId="27297"/>
    <cellStyle name="Vírgula 4 5 7" xfId="39387"/>
    <cellStyle name="Vírgula 4 5 8" xfId="3048"/>
    <cellStyle name="Vírgula 4 6" xfId="2035"/>
    <cellStyle name="Vírgula 4 6 2" xfId="6126"/>
    <cellStyle name="Vírgula 4 6 2 2" xfId="12185"/>
    <cellStyle name="Vírgula 4 6 2 2 2" xfId="24305"/>
    <cellStyle name="Vírgula 4 6 2 2 3" xfId="36394"/>
    <cellStyle name="Vírgula 4 6 2 2 4" xfId="52752"/>
    <cellStyle name="Vírgula 4 6 2 3" xfId="18245"/>
    <cellStyle name="Vírgula 4 6 2 4" xfId="30335"/>
    <cellStyle name="Vírgula 4 6 2 5" xfId="44475"/>
    <cellStyle name="Vírgula 4 6 3" xfId="8126"/>
    <cellStyle name="Vírgula 4 6 3 2" xfId="14185"/>
    <cellStyle name="Vírgula 4 6 3 2 2" xfId="26305"/>
    <cellStyle name="Vírgula 4 6 3 2 3" xfId="38394"/>
    <cellStyle name="Vírgula 4 6 3 2 4" xfId="54752"/>
    <cellStyle name="Vírgula 4 6 3 3" xfId="20245"/>
    <cellStyle name="Vírgula 4 6 3 4" xfId="32335"/>
    <cellStyle name="Vírgula 4 6 3 5" xfId="46475"/>
    <cellStyle name="Vírgula 4 6 4" xfId="10155"/>
    <cellStyle name="Vírgula 4 6 4 2" xfId="22275"/>
    <cellStyle name="Vírgula 4 6 4 2 2" xfId="50719"/>
    <cellStyle name="Vírgula 4 6 4 3" xfId="34364"/>
    <cellStyle name="Vírgula 4 6 4 4" xfId="42442"/>
    <cellStyle name="Vírgula 4 6 5" xfId="16215"/>
    <cellStyle name="Vírgula 4 6 5 2" xfId="48670"/>
    <cellStyle name="Vírgula 4 6 6" xfId="28305"/>
    <cellStyle name="Vírgula 4 6 7" xfId="40395"/>
    <cellStyle name="Vírgula 4 6 8" xfId="4093"/>
    <cellStyle name="Vírgula 4 7" xfId="4590"/>
    <cellStyle name="Vírgula 4 7 2" xfId="10650"/>
    <cellStyle name="Vírgula 4 7 2 2" xfId="22770"/>
    <cellStyle name="Vírgula 4 7 2 3" xfId="34859"/>
    <cellStyle name="Vírgula 4 7 2 4" xfId="51216"/>
    <cellStyle name="Vírgula 4 7 3" xfId="16710"/>
    <cellStyle name="Vírgula 4 7 4" xfId="28800"/>
    <cellStyle name="Vírgula 4 7 5" xfId="42939"/>
    <cellStyle name="Vírgula 4 8" xfId="6620"/>
    <cellStyle name="Vírgula 4 8 2" xfId="12679"/>
    <cellStyle name="Vírgula 4 8 2 2" xfId="24799"/>
    <cellStyle name="Vírgula 4 8 2 3" xfId="36888"/>
    <cellStyle name="Vírgula 4 8 2 4" xfId="53246"/>
    <cellStyle name="Vírgula 4 8 3" xfId="18739"/>
    <cellStyle name="Vírgula 4 8 4" xfId="30829"/>
    <cellStyle name="Vírgula 4 8 5" xfId="44969"/>
    <cellStyle name="Vírgula 4 9" xfId="8620"/>
    <cellStyle name="Vírgula 4 9 2" xfId="20740"/>
    <cellStyle name="Vírgula 4 9 2 2" xfId="49169"/>
    <cellStyle name="Vírgula 4 9 3" xfId="32829"/>
    <cellStyle name="Vírgula 4 9 4" xfId="40892"/>
    <cellStyle name="Vírgula 5" xfId="422"/>
    <cellStyle name="Vírgula 5 10" xfId="26801"/>
    <cellStyle name="Vírgula 5 11" xfId="38891"/>
    <cellStyle name="Vírgula 5 12" xfId="2543"/>
    <cellStyle name="Vírgula 5 2" xfId="588"/>
    <cellStyle name="Vírgula 5 2 10" xfId="39000"/>
    <cellStyle name="Vírgula 5 2 11" xfId="2658"/>
    <cellStyle name="Vírgula 5 2 2" xfId="1613"/>
    <cellStyle name="Vírgula 5 2 2 2" xfId="5705"/>
    <cellStyle name="Vírgula 5 2 2 2 2" xfId="11764"/>
    <cellStyle name="Vírgula 5 2 2 2 2 2" xfId="23884"/>
    <cellStyle name="Vírgula 5 2 2 2 2 3" xfId="35973"/>
    <cellStyle name="Vírgula 5 2 2 2 2 4" xfId="52331"/>
    <cellStyle name="Vírgula 5 2 2 2 3" xfId="17824"/>
    <cellStyle name="Vírgula 5 2 2 2 4" xfId="29914"/>
    <cellStyle name="Vírgula 5 2 2 2 5" xfId="44054"/>
    <cellStyle name="Vírgula 5 2 2 3" xfId="7725"/>
    <cellStyle name="Vírgula 5 2 2 3 2" xfId="13784"/>
    <cellStyle name="Vírgula 5 2 2 3 2 2" xfId="25904"/>
    <cellStyle name="Vírgula 5 2 2 3 2 3" xfId="37993"/>
    <cellStyle name="Vírgula 5 2 2 3 2 4" xfId="54351"/>
    <cellStyle name="Vírgula 5 2 2 3 3" xfId="19844"/>
    <cellStyle name="Vírgula 5 2 2 3 4" xfId="31934"/>
    <cellStyle name="Vírgula 5 2 2 3 5" xfId="46074"/>
    <cellStyle name="Vírgula 5 2 2 4" xfId="9734"/>
    <cellStyle name="Vírgula 5 2 2 4 2" xfId="21854"/>
    <cellStyle name="Vírgula 5 2 2 4 2 2" xfId="50297"/>
    <cellStyle name="Vírgula 5 2 2 4 3" xfId="33943"/>
    <cellStyle name="Vírgula 5 2 2 4 4" xfId="42020"/>
    <cellStyle name="Vírgula 5 2 2 5" xfId="15794"/>
    <cellStyle name="Vírgula 5 2 2 5 2" xfId="48248"/>
    <cellStyle name="Vírgula 5 2 2 6" xfId="27904"/>
    <cellStyle name="Vírgula 5 2 2 7" xfId="39994"/>
    <cellStyle name="Vírgula 5 2 2 8" xfId="3671"/>
    <cellStyle name="Vírgula 5 2 3" xfId="1105"/>
    <cellStyle name="Vírgula 5 2 3 2" xfId="5204"/>
    <cellStyle name="Vírgula 5 2 3 2 2" xfId="11263"/>
    <cellStyle name="Vírgula 5 2 3 2 2 2" xfId="23383"/>
    <cellStyle name="Vírgula 5 2 3 2 2 3" xfId="35472"/>
    <cellStyle name="Vírgula 5 2 3 2 2 4" xfId="51830"/>
    <cellStyle name="Vírgula 5 2 3 2 3" xfId="17323"/>
    <cellStyle name="Vírgula 5 2 3 2 4" xfId="29413"/>
    <cellStyle name="Vírgula 5 2 3 2 5" xfId="43553"/>
    <cellStyle name="Vírgula 5 2 3 3" xfId="7229"/>
    <cellStyle name="Vírgula 5 2 3 3 2" xfId="13288"/>
    <cellStyle name="Vírgula 5 2 3 3 2 2" xfId="25408"/>
    <cellStyle name="Vírgula 5 2 3 3 2 3" xfId="37497"/>
    <cellStyle name="Vírgula 5 2 3 3 2 4" xfId="53855"/>
    <cellStyle name="Vírgula 5 2 3 3 3" xfId="19348"/>
    <cellStyle name="Vírgula 5 2 3 3 4" xfId="31438"/>
    <cellStyle name="Vírgula 5 2 3 3 5" xfId="45578"/>
    <cellStyle name="Vírgula 5 2 3 4" xfId="9233"/>
    <cellStyle name="Vírgula 5 2 3 4 2" xfId="21353"/>
    <cellStyle name="Vírgula 5 2 3 4 2 2" xfId="49795"/>
    <cellStyle name="Vírgula 5 2 3 4 3" xfId="33442"/>
    <cellStyle name="Vírgula 5 2 3 4 4" xfId="41518"/>
    <cellStyle name="Vírgula 5 2 3 5" xfId="15293"/>
    <cellStyle name="Vírgula 5 2 3 5 2" xfId="47746"/>
    <cellStyle name="Vírgula 5 2 3 6" xfId="27408"/>
    <cellStyle name="Vírgula 5 2 3 7" xfId="39498"/>
    <cellStyle name="Vírgula 5 2 3 8" xfId="3167"/>
    <cellStyle name="Vírgula 5 2 4" xfId="2147"/>
    <cellStyle name="Vírgula 5 2 4 2" xfId="6237"/>
    <cellStyle name="Vírgula 5 2 4 2 2" xfId="12296"/>
    <cellStyle name="Vírgula 5 2 4 2 2 2" xfId="24416"/>
    <cellStyle name="Vírgula 5 2 4 2 2 3" xfId="36505"/>
    <cellStyle name="Vírgula 5 2 4 2 2 4" xfId="52863"/>
    <cellStyle name="Vírgula 5 2 4 2 3" xfId="18356"/>
    <cellStyle name="Vírgula 5 2 4 2 4" xfId="30446"/>
    <cellStyle name="Vírgula 5 2 4 2 5" xfId="44586"/>
    <cellStyle name="Vírgula 5 2 4 3" xfId="8237"/>
    <cellStyle name="Vírgula 5 2 4 3 2" xfId="14296"/>
    <cellStyle name="Vírgula 5 2 4 3 2 2" xfId="26416"/>
    <cellStyle name="Vírgula 5 2 4 3 2 3" xfId="38505"/>
    <cellStyle name="Vírgula 5 2 4 3 2 4" xfId="54863"/>
    <cellStyle name="Vírgula 5 2 4 3 3" xfId="20356"/>
    <cellStyle name="Vírgula 5 2 4 3 4" xfId="32446"/>
    <cellStyle name="Vírgula 5 2 4 3 5" xfId="46586"/>
    <cellStyle name="Vírgula 5 2 4 4" xfId="10266"/>
    <cellStyle name="Vírgula 5 2 4 4 2" xfId="22386"/>
    <cellStyle name="Vírgula 5 2 4 4 2 2" xfId="50831"/>
    <cellStyle name="Vírgula 5 2 4 4 3" xfId="34475"/>
    <cellStyle name="Vírgula 5 2 4 4 4" xfId="42554"/>
    <cellStyle name="Vírgula 5 2 4 5" xfId="16326"/>
    <cellStyle name="Vírgula 5 2 4 5 2" xfId="48782"/>
    <cellStyle name="Vírgula 5 2 4 6" xfId="28416"/>
    <cellStyle name="Vírgula 5 2 4 7" xfId="40506"/>
    <cellStyle name="Vírgula 5 2 4 8" xfId="4205"/>
    <cellStyle name="Vírgula 5 2 5" xfId="4705"/>
    <cellStyle name="Vírgula 5 2 5 2" xfId="10765"/>
    <cellStyle name="Vírgula 5 2 5 2 2" xfId="22885"/>
    <cellStyle name="Vírgula 5 2 5 2 3" xfId="34974"/>
    <cellStyle name="Vírgula 5 2 5 2 4" xfId="51331"/>
    <cellStyle name="Vírgula 5 2 5 3" xfId="16825"/>
    <cellStyle name="Vírgula 5 2 5 4" xfId="28915"/>
    <cellStyle name="Vírgula 5 2 5 5" xfId="43054"/>
    <cellStyle name="Vírgula 5 2 6" xfId="6731"/>
    <cellStyle name="Vírgula 5 2 6 2" xfId="12790"/>
    <cellStyle name="Vírgula 5 2 6 2 2" xfId="24910"/>
    <cellStyle name="Vírgula 5 2 6 2 3" xfId="36999"/>
    <cellStyle name="Vírgula 5 2 6 2 4" xfId="53357"/>
    <cellStyle name="Vírgula 5 2 6 3" xfId="18850"/>
    <cellStyle name="Vírgula 5 2 6 4" xfId="30940"/>
    <cellStyle name="Vírgula 5 2 6 5" xfId="45080"/>
    <cellStyle name="Vírgula 5 2 7" xfId="8735"/>
    <cellStyle name="Vírgula 5 2 7 2" xfId="20855"/>
    <cellStyle name="Vírgula 5 2 7 2 2" xfId="49287"/>
    <cellStyle name="Vírgula 5 2 7 3" xfId="32944"/>
    <cellStyle name="Vírgula 5 2 7 4" xfId="41010"/>
    <cellStyle name="Vírgula 5 2 8" xfId="14795"/>
    <cellStyle name="Vírgula 5 2 8 2" xfId="47239"/>
    <cellStyle name="Vírgula 5 2 9" xfId="26910"/>
    <cellStyle name="Vírgula 5 3" xfId="1495"/>
    <cellStyle name="Vírgula 5 3 2" xfId="5592"/>
    <cellStyle name="Vírgula 5 3 2 2" xfId="11651"/>
    <cellStyle name="Vírgula 5 3 2 2 2" xfId="23771"/>
    <cellStyle name="Vírgula 5 3 2 2 3" xfId="35860"/>
    <cellStyle name="Vírgula 5 3 2 2 4" xfId="52218"/>
    <cellStyle name="Vírgula 5 3 2 3" xfId="17711"/>
    <cellStyle name="Vírgula 5 3 2 4" xfId="29801"/>
    <cellStyle name="Vírgula 5 3 2 5" xfId="43941"/>
    <cellStyle name="Vírgula 5 3 3" xfId="7616"/>
    <cellStyle name="Vírgula 5 3 3 2" xfId="13675"/>
    <cellStyle name="Vírgula 5 3 3 2 2" xfId="25795"/>
    <cellStyle name="Vírgula 5 3 3 2 3" xfId="37884"/>
    <cellStyle name="Vírgula 5 3 3 2 4" xfId="54242"/>
    <cellStyle name="Vírgula 5 3 3 3" xfId="19735"/>
    <cellStyle name="Vírgula 5 3 3 4" xfId="31825"/>
    <cellStyle name="Vírgula 5 3 3 5" xfId="45965"/>
    <cellStyle name="Vírgula 5 3 4" xfId="9621"/>
    <cellStyle name="Vírgula 5 3 4 2" xfId="21741"/>
    <cellStyle name="Vírgula 5 3 4 2 2" xfId="50184"/>
    <cellStyle name="Vírgula 5 3 4 3" xfId="33830"/>
    <cellStyle name="Vírgula 5 3 4 4" xfId="41907"/>
    <cellStyle name="Vírgula 5 3 5" xfId="15681"/>
    <cellStyle name="Vírgula 5 3 5 2" xfId="48135"/>
    <cellStyle name="Vírgula 5 3 6" xfId="27795"/>
    <cellStyle name="Vírgula 5 3 7" xfId="39885"/>
    <cellStyle name="Vírgula 5 3 8" xfId="3557"/>
    <cellStyle name="Vírgula 5 4" xfId="985"/>
    <cellStyle name="Vírgula 5 4 2" xfId="5095"/>
    <cellStyle name="Vírgula 5 4 2 2" xfId="11154"/>
    <cellStyle name="Vírgula 5 4 2 2 2" xfId="23274"/>
    <cellStyle name="Vírgula 5 4 2 2 3" xfId="35363"/>
    <cellStyle name="Vírgula 5 4 2 2 4" xfId="51721"/>
    <cellStyle name="Vírgula 5 4 2 3" xfId="17214"/>
    <cellStyle name="Vírgula 5 4 2 4" xfId="29304"/>
    <cellStyle name="Vírgula 5 4 2 5" xfId="43444"/>
    <cellStyle name="Vírgula 5 4 3" xfId="7120"/>
    <cellStyle name="Vírgula 5 4 3 2" xfId="13179"/>
    <cellStyle name="Vírgula 5 4 3 2 2" xfId="25299"/>
    <cellStyle name="Vírgula 5 4 3 2 3" xfId="37388"/>
    <cellStyle name="Vírgula 5 4 3 2 4" xfId="53746"/>
    <cellStyle name="Vírgula 5 4 3 3" xfId="19239"/>
    <cellStyle name="Vírgula 5 4 3 4" xfId="31329"/>
    <cellStyle name="Vírgula 5 4 3 5" xfId="45469"/>
    <cellStyle name="Vírgula 5 4 4" xfId="9124"/>
    <cellStyle name="Vírgula 5 4 4 2" xfId="21244"/>
    <cellStyle name="Vírgula 5 4 4 2 2" xfId="49678"/>
    <cellStyle name="Vírgula 5 4 4 3" xfId="33333"/>
    <cellStyle name="Vírgula 5 4 4 4" xfId="41401"/>
    <cellStyle name="Vírgula 5 4 5" xfId="15184"/>
    <cellStyle name="Vírgula 5 4 5 2" xfId="47630"/>
    <cellStyle name="Vírgula 5 4 6" xfId="27299"/>
    <cellStyle name="Vírgula 5 4 7" xfId="39389"/>
    <cellStyle name="Vírgula 5 4 8" xfId="3050"/>
    <cellStyle name="Vírgula 5 5" xfId="2037"/>
    <cellStyle name="Vírgula 5 5 2" xfId="6128"/>
    <cellStyle name="Vírgula 5 5 2 2" xfId="12187"/>
    <cellStyle name="Vírgula 5 5 2 2 2" xfId="24307"/>
    <cellStyle name="Vírgula 5 5 2 2 3" xfId="36396"/>
    <cellStyle name="Vírgula 5 5 2 2 4" xfId="52754"/>
    <cellStyle name="Vírgula 5 5 2 3" xfId="18247"/>
    <cellStyle name="Vírgula 5 5 2 4" xfId="30337"/>
    <cellStyle name="Vírgula 5 5 2 5" xfId="44477"/>
    <cellStyle name="Vírgula 5 5 3" xfId="8128"/>
    <cellStyle name="Vírgula 5 5 3 2" xfId="14187"/>
    <cellStyle name="Vírgula 5 5 3 2 2" xfId="26307"/>
    <cellStyle name="Vírgula 5 5 3 2 3" xfId="38396"/>
    <cellStyle name="Vírgula 5 5 3 2 4" xfId="54754"/>
    <cellStyle name="Vírgula 5 5 3 3" xfId="20247"/>
    <cellStyle name="Vírgula 5 5 3 4" xfId="32337"/>
    <cellStyle name="Vírgula 5 5 3 5" xfId="46477"/>
    <cellStyle name="Vírgula 5 5 4" xfId="10157"/>
    <cellStyle name="Vírgula 5 5 4 2" xfId="22277"/>
    <cellStyle name="Vírgula 5 5 4 2 2" xfId="50721"/>
    <cellStyle name="Vírgula 5 5 4 3" xfId="34366"/>
    <cellStyle name="Vírgula 5 5 4 4" xfId="42444"/>
    <cellStyle name="Vírgula 5 5 5" xfId="16217"/>
    <cellStyle name="Vírgula 5 5 5 2" xfId="48672"/>
    <cellStyle name="Vírgula 5 5 6" xfId="28307"/>
    <cellStyle name="Vírgula 5 5 7" xfId="40397"/>
    <cellStyle name="Vírgula 5 5 8" xfId="4095"/>
    <cellStyle name="Vírgula 5 6" xfId="4592"/>
    <cellStyle name="Vírgula 5 6 2" xfId="10652"/>
    <cellStyle name="Vírgula 5 6 2 2" xfId="22772"/>
    <cellStyle name="Vírgula 5 6 2 3" xfId="34861"/>
    <cellStyle name="Vírgula 5 6 2 4" xfId="51218"/>
    <cellStyle name="Vírgula 5 6 3" xfId="16712"/>
    <cellStyle name="Vírgula 5 6 4" xfId="28802"/>
    <cellStyle name="Vírgula 5 6 5" xfId="42941"/>
    <cellStyle name="Vírgula 5 7" xfId="6622"/>
    <cellStyle name="Vírgula 5 7 2" xfId="12681"/>
    <cellStyle name="Vírgula 5 7 2 2" xfId="24801"/>
    <cellStyle name="Vírgula 5 7 2 3" xfId="36890"/>
    <cellStyle name="Vírgula 5 7 2 4" xfId="53248"/>
    <cellStyle name="Vírgula 5 7 3" xfId="18741"/>
    <cellStyle name="Vírgula 5 7 4" xfId="30831"/>
    <cellStyle name="Vírgula 5 7 5" xfId="44971"/>
    <cellStyle name="Vírgula 5 8" xfId="8622"/>
    <cellStyle name="Vírgula 5 8 2" xfId="20742"/>
    <cellStyle name="Vírgula 5 8 2 2" xfId="49171"/>
    <cellStyle name="Vírgula 5 8 3" xfId="32831"/>
    <cellStyle name="Vírgula 5 8 4" xfId="40894"/>
    <cellStyle name="Vírgula 5 9" xfId="14682"/>
    <cellStyle name="Vírgula 5 9 2" xfId="47124"/>
    <cellStyle name="Vírgula 6" xfId="589"/>
    <cellStyle name="Vírgula 6 10" xfId="26911"/>
    <cellStyle name="Vírgula 6 11" xfId="39001"/>
    <cellStyle name="Vírgula 6 12" xfId="2659"/>
    <cellStyle name="Vírgula 6 2" xfId="590"/>
    <cellStyle name="Vírgula 6 2 10" xfId="39002"/>
    <cellStyle name="Vírgula 6 2 11" xfId="2660"/>
    <cellStyle name="Vírgula 6 2 2" xfId="1615"/>
    <cellStyle name="Vírgula 6 2 2 2" xfId="5707"/>
    <cellStyle name="Vírgula 6 2 2 2 2" xfId="11766"/>
    <cellStyle name="Vírgula 6 2 2 2 2 2" xfId="23886"/>
    <cellStyle name="Vírgula 6 2 2 2 2 3" xfId="35975"/>
    <cellStyle name="Vírgula 6 2 2 2 2 4" xfId="52333"/>
    <cellStyle name="Vírgula 6 2 2 2 3" xfId="17826"/>
    <cellStyle name="Vírgula 6 2 2 2 4" xfId="29916"/>
    <cellStyle name="Vírgula 6 2 2 2 5" xfId="44056"/>
    <cellStyle name="Vírgula 6 2 2 3" xfId="7727"/>
    <cellStyle name="Vírgula 6 2 2 3 2" xfId="13786"/>
    <cellStyle name="Vírgula 6 2 2 3 2 2" xfId="25906"/>
    <cellStyle name="Vírgula 6 2 2 3 2 3" xfId="37995"/>
    <cellStyle name="Vírgula 6 2 2 3 2 4" xfId="54353"/>
    <cellStyle name="Vírgula 6 2 2 3 3" xfId="19846"/>
    <cellStyle name="Vírgula 6 2 2 3 4" xfId="31936"/>
    <cellStyle name="Vírgula 6 2 2 3 5" xfId="46076"/>
    <cellStyle name="Vírgula 6 2 2 4" xfId="9736"/>
    <cellStyle name="Vírgula 6 2 2 4 2" xfId="21856"/>
    <cellStyle name="Vírgula 6 2 2 4 2 2" xfId="50299"/>
    <cellStyle name="Vírgula 6 2 2 4 3" xfId="33945"/>
    <cellStyle name="Vírgula 6 2 2 4 4" xfId="42022"/>
    <cellStyle name="Vírgula 6 2 2 5" xfId="15796"/>
    <cellStyle name="Vírgula 6 2 2 5 2" xfId="48250"/>
    <cellStyle name="Vírgula 6 2 2 6" xfId="27906"/>
    <cellStyle name="Vírgula 6 2 2 7" xfId="39996"/>
    <cellStyle name="Vírgula 6 2 2 8" xfId="3673"/>
    <cellStyle name="Vírgula 6 2 3" xfId="1107"/>
    <cellStyle name="Vírgula 6 2 3 2" xfId="5206"/>
    <cellStyle name="Vírgula 6 2 3 2 2" xfId="11265"/>
    <cellStyle name="Vírgula 6 2 3 2 2 2" xfId="23385"/>
    <cellStyle name="Vírgula 6 2 3 2 2 3" xfId="35474"/>
    <cellStyle name="Vírgula 6 2 3 2 2 4" xfId="51832"/>
    <cellStyle name="Vírgula 6 2 3 2 3" xfId="17325"/>
    <cellStyle name="Vírgula 6 2 3 2 4" xfId="29415"/>
    <cellStyle name="Vírgula 6 2 3 2 5" xfId="43555"/>
    <cellStyle name="Vírgula 6 2 3 3" xfId="7231"/>
    <cellStyle name="Vírgula 6 2 3 3 2" xfId="13290"/>
    <cellStyle name="Vírgula 6 2 3 3 2 2" xfId="25410"/>
    <cellStyle name="Vírgula 6 2 3 3 2 3" xfId="37499"/>
    <cellStyle name="Vírgula 6 2 3 3 2 4" xfId="53857"/>
    <cellStyle name="Vírgula 6 2 3 3 3" xfId="19350"/>
    <cellStyle name="Vírgula 6 2 3 3 4" xfId="31440"/>
    <cellStyle name="Vírgula 6 2 3 3 5" xfId="45580"/>
    <cellStyle name="Vírgula 6 2 3 4" xfId="9235"/>
    <cellStyle name="Vírgula 6 2 3 4 2" xfId="21355"/>
    <cellStyle name="Vírgula 6 2 3 4 2 2" xfId="49797"/>
    <cellStyle name="Vírgula 6 2 3 4 3" xfId="33444"/>
    <cellStyle name="Vírgula 6 2 3 4 4" xfId="41520"/>
    <cellStyle name="Vírgula 6 2 3 5" xfId="15295"/>
    <cellStyle name="Vírgula 6 2 3 5 2" xfId="47748"/>
    <cellStyle name="Vírgula 6 2 3 6" xfId="27410"/>
    <cellStyle name="Vírgula 6 2 3 7" xfId="39500"/>
    <cellStyle name="Vírgula 6 2 3 8" xfId="3169"/>
    <cellStyle name="Vírgula 6 2 4" xfId="2149"/>
    <cellStyle name="Vírgula 6 2 4 2" xfId="6239"/>
    <cellStyle name="Vírgula 6 2 4 2 2" xfId="12298"/>
    <cellStyle name="Vírgula 6 2 4 2 2 2" xfId="24418"/>
    <cellStyle name="Vírgula 6 2 4 2 2 3" xfId="36507"/>
    <cellStyle name="Vírgula 6 2 4 2 2 4" xfId="52865"/>
    <cellStyle name="Vírgula 6 2 4 2 3" xfId="18358"/>
    <cellStyle name="Vírgula 6 2 4 2 4" xfId="30448"/>
    <cellStyle name="Vírgula 6 2 4 2 5" xfId="44588"/>
    <cellStyle name="Vírgula 6 2 4 3" xfId="8239"/>
    <cellStyle name="Vírgula 6 2 4 3 2" xfId="14298"/>
    <cellStyle name="Vírgula 6 2 4 3 2 2" xfId="26418"/>
    <cellStyle name="Vírgula 6 2 4 3 2 3" xfId="38507"/>
    <cellStyle name="Vírgula 6 2 4 3 2 4" xfId="54865"/>
    <cellStyle name="Vírgula 6 2 4 3 3" xfId="20358"/>
    <cellStyle name="Vírgula 6 2 4 3 4" xfId="32448"/>
    <cellStyle name="Vírgula 6 2 4 3 5" xfId="46588"/>
    <cellStyle name="Vírgula 6 2 4 4" xfId="10268"/>
    <cellStyle name="Vírgula 6 2 4 4 2" xfId="22388"/>
    <cellStyle name="Vírgula 6 2 4 4 2 2" xfId="50833"/>
    <cellStyle name="Vírgula 6 2 4 4 3" xfId="34477"/>
    <cellStyle name="Vírgula 6 2 4 4 4" xfId="42556"/>
    <cellStyle name="Vírgula 6 2 4 5" xfId="16328"/>
    <cellStyle name="Vírgula 6 2 4 5 2" xfId="48784"/>
    <cellStyle name="Vírgula 6 2 4 6" xfId="28418"/>
    <cellStyle name="Vírgula 6 2 4 7" xfId="40508"/>
    <cellStyle name="Vírgula 6 2 4 8" xfId="4207"/>
    <cellStyle name="Vírgula 6 2 5" xfId="4707"/>
    <cellStyle name="Vírgula 6 2 5 2" xfId="10767"/>
    <cellStyle name="Vírgula 6 2 5 2 2" xfId="22887"/>
    <cellStyle name="Vírgula 6 2 5 2 3" xfId="34976"/>
    <cellStyle name="Vírgula 6 2 5 2 4" xfId="51333"/>
    <cellStyle name="Vírgula 6 2 5 3" xfId="16827"/>
    <cellStyle name="Vírgula 6 2 5 4" xfId="28917"/>
    <cellStyle name="Vírgula 6 2 5 5" xfId="43056"/>
    <cellStyle name="Vírgula 6 2 6" xfId="6733"/>
    <cellStyle name="Vírgula 6 2 6 2" xfId="12792"/>
    <cellStyle name="Vírgula 6 2 6 2 2" xfId="24912"/>
    <cellStyle name="Vírgula 6 2 6 2 3" xfId="37001"/>
    <cellStyle name="Vírgula 6 2 6 2 4" xfId="53359"/>
    <cellStyle name="Vírgula 6 2 6 3" xfId="18852"/>
    <cellStyle name="Vírgula 6 2 6 4" xfId="30942"/>
    <cellStyle name="Vírgula 6 2 6 5" xfId="45082"/>
    <cellStyle name="Vírgula 6 2 7" xfId="8737"/>
    <cellStyle name="Vírgula 6 2 7 2" xfId="20857"/>
    <cellStyle name="Vírgula 6 2 7 2 2" xfId="49289"/>
    <cellStyle name="Vírgula 6 2 7 3" xfId="32946"/>
    <cellStyle name="Vírgula 6 2 7 4" xfId="41012"/>
    <cellStyle name="Vírgula 6 2 8" xfId="14797"/>
    <cellStyle name="Vírgula 6 2 8 2" xfId="47241"/>
    <cellStyle name="Vírgula 6 2 9" xfId="26912"/>
    <cellStyle name="Vírgula 6 3" xfId="1614"/>
    <cellStyle name="Vírgula 6 3 2" xfId="5706"/>
    <cellStyle name="Vírgula 6 3 2 2" xfId="11765"/>
    <cellStyle name="Vírgula 6 3 2 2 2" xfId="23885"/>
    <cellStyle name="Vírgula 6 3 2 2 3" xfId="35974"/>
    <cellStyle name="Vírgula 6 3 2 2 4" xfId="52332"/>
    <cellStyle name="Vírgula 6 3 2 3" xfId="17825"/>
    <cellStyle name="Vírgula 6 3 2 4" xfId="29915"/>
    <cellStyle name="Vírgula 6 3 2 5" xfId="44055"/>
    <cellStyle name="Vírgula 6 3 3" xfId="7726"/>
    <cellStyle name="Vírgula 6 3 3 2" xfId="13785"/>
    <cellStyle name="Vírgula 6 3 3 2 2" xfId="25905"/>
    <cellStyle name="Vírgula 6 3 3 2 3" xfId="37994"/>
    <cellStyle name="Vírgula 6 3 3 2 4" xfId="54352"/>
    <cellStyle name="Vírgula 6 3 3 3" xfId="19845"/>
    <cellStyle name="Vírgula 6 3 3 4" xfId="31935"/>
    <cellStyle name="Vírgula 6 3 3 5" xfId="46075"/>
    <cellStyle name="Vírgula 6 3 4" xfId="9735"/>
    <cellStyle name="Vírgula 6 3 4 2" xfId="21855"/>
    <cellStyle name="Vírgula 6 3 4 2 2" xfId="50298"/>
    <cellStyle name="Vírgula 6 3 4 3" xfId="33944"/>
    <cellStyle name="Vírgula 6 3 4 4" xfId="42021"/>
    <cellStyle name="Vírgula 6 3 5" xfId="15795"/>
    <cellStyle name="Vírgula 6 3 5 2" xfId="48249"/>
    <cellStyle name="Vírgula 6 3 6" xfId="27905"/>
    <cellStyle name="Vírgula 6 3 7" xfId="39995"/>
    <cellStyle name="Vírgula 6 3 8" xfId="3672"/>
    <cellStyle name="Vírgula 6 4" xfId="1106"/>
    <cellStyle name="Vírgula 6 4 2" xfId="5205"/>
    <cellStyle name="Vírgula 6 4 2 2" xfId="11264"/>
    <cellStyle name="Vírgula 6 4 2 2 2" xfId="23384"/>
    <cellStyle name="Vírgula 6 4 2 2 3" xfId="35473"/>
    <cellStyle name="Vírgula 6 4 2 2 4" xfId="51831"/>
    <cellStyle name="Vírgula 6 4 2 3" xfId="17324"/>
    <cellStyle name="Vírgula 6 4 2 4" xfId="29414"/>
    <cellStyle name="Vírgula 6 4 2 5" xfId="43554"/>
    <cellStyle name="Vírgula 6 4 3" xfId="7230"/>
    <cellStyle name="Vírgula 6 4 3 2" xfId="13289"/>
    <cellStyle name="Vírgula 6 4 3 2 2" xfId="25409"/>
    <cellStyle name="Vírgula 6 4 3 2 3" xfId="37498"/>
    <cellStyle name="Vírgula 6 4 3 2 4" xfId="53856"/>
    <cellStyle name="Vírgula 6 4 3 3" xfId="19349"/>
    <cellStyle name="Vírgula 6 4 3 4" xfId="31439"/>
    <cellStyle name="Vírgula 6 4 3 5" xfId="45579"/>
    <cellStyle name="Vírgula 6 4 4" xfId="9234"/>
    <cellStyle name="Vírgula 6 4 4 2" xfId="21354"/>
    <cellStyle name="Vírgula 6 4 4 2 2" xfId="49796"/>
    <cellStyle name="Vírgula 6 4 4 3" xfId="33443"/>
    <cellStyle name="Vírgula 6 4 4 4" xfId="41519"/>
    <cellStyle name="Vírgula 6 4 5" xfId="15294"/>
    <cellStyle name="Vírgula 6 4 5 2" xfId="47747"/>
    <cellStyle name="Vírgula 6 4 6" xfId="27409"/>
    <cellStyle name="Vírgula 6 4 7" xfId="39499"/>
    <cellStyle name="Vírgula 6 4 8" xfId="3168"/>
    <cellStyle name="Vírgula 6 5" xfId="2148"/>
    <cellStyle name="Vírgula 6 5 2" xfId="6238"/>
    <cellStyle name="Vírgula 6 5 2 2" xfId="12297"/>
    <cellStyle name="Vírgula 6 5 2 2 2" xfId="24417"/>
    <cellStyle name="Vírgula 6 5 2 2 3" xfId="36506"/>
    <cellStyle name="Vírgula 6 5 2 2 4" xfId="52864"/>
    <cellStyle name="Vírgula 6 5 2 3" xfId="18357"/>
    <cellStyle name="Vírgula 6 5 2 4" xfId="30447"/>
    <cellStyle name="Vírgula 6 5 2 5" xfId="44587"/>
    <cellStyle name="Vírgula 6 5 3" xfId="8238"/>
    <cellStyle name="Vírgula 6 5 3 2" xfId="14297"/>
    <cellStyle name="Vírgula 6 5 3 2 2" xfId="26417"/>
    <cellStyle name="Vírgula 6 5 3 2 3" xfId="38506"/>
    <cellStyle name="Vírgula 6 5 3 2 4" xfId="54864"/>
    <cellStyle name="Vírgula 6 5 3 3" xfId="20357"/>
    <cellStyle name="Vírgula 6 5 3 4" xfId="32447"/>
    <cellStyle name="Vírgula 6 5 3 5" xfId="46587"/>
    <cellStyle name="Vírgula 6 5 4" xfId="10267"/>
    <cellStyle name="Vírgula 6 5 4 2" xfId="22387"/>
    <cellStyle name="Vírgula 6 5 4 2 2" xfId="50832"/>
    <cellStyle name="Vírgula 6 5 4 3" xfId="34476"/>
    <cellStyle name="Vírgula 6 5 4 4" xfId="42555"/>
    <cellStyle name="Vírgula 6 5 5" xfId="16327"/>
    <cellStyle name="Vírgula 6 5 5 2" xfId="48783"/>
    <cellStyle name="Vírgula 6 5 6" xfId="28417"/>
    <cellStyle name="Vírgula 6 5 7" xfId="40507"/>
    <cellStyle name="Vírgula 6 5 8" xfId="4206"/>
    <cellStyle name="Vírgula 6 6" xfId="4706"/>
    <cellStyle name="Vírgula 6 6 2" xfId="10766"/>
    <cellStyle name="Vírgula 6 6 2 2" xfId="22886"/>
    <cellStyle name="Vírgula 6 6 2 3" xfId="34975"/>
    <cellStyle name="Vírgula 6 6 2 4" xfId="51332"/>
    <cellStyle name="Vírgula 6 6 3" xfId="16826"/>
    <cellStyle name="Vírgula 6 6 4" xfId="28916"/>
    <cellStyle name="Vírgula 6 6 5" xfId="43055"/>
    <cellStyle name="Vírgula 6 7" xfId="6732"/>
    <cellStyle name="Vírgula 6 7 2" xfId="12791"/>
    <cellStyle name="Vírgula 6 7 2 2" xfId="24911"/>
    <cellStyle name="Vírgula 6 7 2 3" xfId="37000"/>
    <cellStyle name="Vírgula 6 7 2 4" xfId="53358"/>
    <cellStyle name="Vírgula 6 7 3" xfId="18851"/>
    <cellStyle name="Vírgula 6 7 4" xfId="30941"/>
    <cellStyle name="Vírgula 6 7 5" xfId="45081"/>
    <cellStyle name="Vírgula 6 8" xfId="8736"/>
    <cellStyle name="Vírgula 6 8 2" xfId="20856"/>
    <cellStyle name="Vírgula 6 8 2 2" xfId="49288"/>
    <cellStyle name="Vírgula 6 8 3" xfId="32945"/>
    <cellStyle name="Vírgula 6 8 4" xfId="41011"/>
    <cellStyle name="Vírgula 6 9" xfId="14796"/>
    <cellStyle name="Vírgula 6 9 2" xfId="47240"/>
    <cellStyle name="Vírgula 7" xfId="8"/>
    <cellStyle name="Vírgula 7 10" xfId="26428"/>
    <cellStyle name="Vírgula 7 11" xfId="38518"/>
    <cellStyle name="Vírgula 7 12" xfId="2166"/>
    <cellStyle name="Vírgula 7 2" xfId="463"/>
    <cellStyle name="Vírgula 7 2 10" xfId="38925"/>
    <cellStyle name="Vírgula 7 2 11" xfId="2578"/>
    <cellStyle name="Vírgula 7 2 2" xfId="1530"/>
    <cellStyle name="Vírgula 7 2 2 2" xfId="5627"/>
    <cellStyle name="Vírgula 7 2 2 2 2" xfId="11686"/>
    <cellStyle name="Vírgula 7 2 2 2 2 2" xfId="23806"/>
    <cellStyle name="Vírgula 7 2 2 2 2 3" xfId="35895"/>
    <cellStyle name="Vírgula 7 2 2 2 2 4" xfId="52253"/>
    <cellStyle name="Vírgula 7 2 2 2 3" xfId="17746"/>
    <cellStyle name="Vírgula 7 2 2 2 4" xfId="29836"/>
    <cellStyle name="Vírgula 7 2 2 2 5" xfId="43976"/>
    <cellStyle name="Vírgula 7 2 2 3" xfId="7650"/>
    <cellStyle name="Vírgula 7 2 2 3 2" xfId="13709"/>
    <cellStyle name="Vírgula 7 2 2 3 2 2" xfId="25829"/>
    <cellStyle name="Vírgula 7 2 2 3 2 3" xfId="37918"/>
    <cellStyle name="Vírgula 7 2 2 3 2 4" xfId="54276"/>
    <cellStyle name="Vírgula 7 2 2 3 3" xfId="19769"/>
    <cellStyle name="Vírgula 7 2 2 3 4" xfId="31859"/>
    <cellStyle name="Vírgula 7 2 2 3 5" xfId="45999"/>
    <cellStyle name="Vírgula 7 2 2 4" xfId="9656"/>
    <cellStyle name="Vírgula 7 2 2 4 2" xfId="21776"/>
    <cellStyle name="Vírgula 7 2 2 4 2 2" xfId="50219"/>
    <cellStyle name="Vírgula 7 2 2 4 3" xfId="33865"/>
    <cellStyle name="Vírgula 7 2 2 4 4" xfId="41942"/>
    <cellStyle name="Vírgula 7 2 2 5" xfId="15716"/>
    <cellStyle name="Vírgula 7 2 2 5 2" xfId="48170"/>
    <cellStyle name="Vírgula 7 2 2 6" xfId="27829"/>
    <cellStyle name="Vírgula 7 2 2 7" xfId="39919"/>
    <cellStyle name="Vírgula 7 2 2 8" xfId="3592"/>
    <cellStyle name="Vírgula 7 2 3" xfId="1019"/>
    <cellStyle name="Vírgula 7 2 3 2" xfId="5129"/>
    <cellStyle name="Vírgula 7 2 3 2 2" xfId="11188"/>
    <cellStyle name="Vírgula 7 2 3 2 2 2" xfId="23308"/>
    <cellStyle name="Vírgula 7 2 3 2 2 3" xfId="35397"/>
    <cellStyle name="Vírgula 7 2 3 2 2 4" xfId="51755"/>
    <cellStyle name="Vírgula 7 2 3 2 3" xfId="17248"/>
    <cellStyle name="Vírgula 7 2 3 2 4" xfId="29338"/>
    <cellStyle name="Vírgula 7 2 3 2 5" xfId="43478"/>
    <cellStyle name="Vírgula 7 2 3 3" xfId="7154"/>
    <cellStyle name="Vírgula 7 2 3 3 2" xfId="13213"/>
    <cellStyle name="Vírgula 7 2 3 3 2 2" xfId="25333"/>
    <cellStyle name="Vírgula 7 2 3 3 2 3" xfId="37422"/>
    <cellStyle name="Vírgula 7 2 3 3 2 4" xfId="53780"/>
    <cellStyle name="Vírgula 7 2 3 3 3" xfId="19273"/>
    <cellStyle name="Vírgula 7 2 3 3 4" xfId="31363"/>
    <cellStyle name="Vírgula 7 2 3 3 5" xfId="45503"/>
    <cellStyle name="Vírgula 7 2 3 4" xfId="9158"/>
    <cellStyle name="Vírgula 7 2 3 4 2" xfId="21278"/>
    <cellStyle name="Vírgula 7 2 3 4 2 2" xfId="49712"/>
    <cellStyle name="Vírgula 7 2 3 4 3" xfId="33367"/>
    <cellStyle name="Vírgula 7 2 3 4 4" xfId="41435"/>
    <cellStyle name="Vírgula 7 2 3 5" xfId="15218"/>
    <cellStyle name="Vírgula 7 2 3 5 2" xfId="47664"/>
    <cellStyle name="Vírgula 7 2 3 6" xfId="27333"/>
    <cellStyle name="Vírgula 7 2 3 7" xfId="39423"/>
    <cellStyle name="Vírgula 7 2 3 8" xfId="3084"/>
    <cellStyle name="Vírgula 7 2 4" xfId="2071"/>
    <cellStyle name="Vírgula 7 2 4 2" xfId="6162"/>
    <cellStyle name="Vírgula 7 2 4 2 2" xfId="12221"/>
    <cellStyle name="Vírgula 7 2 4 2 2 2" xfId="24341"/>
    <cellStyle name="Vírgula 7 2 4 2 2 3" xfId="36430"/>
    <cellStyle name="Vírgula 7 2 4 2 2 4" xfId="52788"/>
    <cellStyle name="Vírgula 7 2 4 2 3" xfId="18281"/>
    <cellStyle name="Vírgula 7 2 4 2 4" xfId="30371"/>
    <cellStyle name="Vírgula 7 2 4 2 5" xfId="44511"/>
    <cellStyle name="Vírgula 7 2 4 3" xfId="8162"/>
    <cellStyle name="Vírgula 7 2 4 3 2" xfId="14221"/>
    <cellStyle name="Vírgula 7 2 4 3 2 2" xfId="26341"/>
    <cellStyle name="Vírgula 7 2 4 3 2 3" xfId="38430"/>
    <cellStyle name="Vírgula 7 2 4 3 2 4" xfId="54788"/>
    <cellStyle name="Vírgula 7 2 4 3 3" xfId="20281"/>
    <cellStyle name="Vírgula 7 2 4 3 4" xfId="32371"/>
    <cellStyle name="Vírgula 7 2 4 3 5" xfId="46511"/>
    <cellStyle name="Vírgula 7 2 4 4" xfId="10191"/>
    <cellStyle name="Vírgula 7 2 4 4 2" xfId="22311"/>
    <cellStyle name="Vírgula 7 2 4 4 2 2" xfId="50755"/>
    <cellStyle name="Vírgula 7 2 4 4 3" xfId="34400"/>
    <cellStyle name="Vírgula 7 2 4 4 4" xfId="42478"/>
    <cellStyle name="Vírgula 7 2 4 5" xfId="16251"/>
    <cellStyle name="Vírgula 7 2 4 5 2" xfId="48706"/>
    <cellStyle name="Vírgula 7 2 4 6" xfId="28341"/>
    <cellStyle name="Vírgula 7 2 4 7" xfId="40431"/>
    <cellStyle name="Vírgula 7 2 4 8" xfId="4129"/>
    <cellStyle name="Vírgula 7 2 5" xfId="4627"/>
    <cellStyle name="Vírgula 7 2 5 2" xfId="10687"/>
    <cellStyle name="Vírgula 7 2 5 2 2" xfId="22807"/>
    <cellStyle name="Vírgula 7 2 5 2 3" xfId="34896"/>
    <cellStyle name="Vírgula 7 2 5 2 4" xfId="51253"/>
    <cellStyle name="Vírgula 7 2 5 3" xfId="16747"/>
    <cellStyle name="Vírgula 7 2 5 4" xfId="28837"/>
    <cellStyle name="Vírgula 7 2 5 5" xfId="42976"/>
    <cellStyle name="Vírgula 7 2 6" xfId="6656"/>
    <cellStyle name="Vírgula 7 2 6 2" xfId="12715"/>
    <cellStyle name="Vírgula 7 2 6 2 2" xfId="24835"/>
    <cellStyle name="Vírgula 7 2 6 2 3" xfId="36924"/>
    <cellStyle name="Vírgula 7 2 6 2 4" xfId="53282"/>
    <cellStyle name="Vírgula 7 2 6 3" xfId="18775"/>
    <cellStyle name="Vírgula 7 2 6 4" xfId="30865"/>
    <cellStyle name="Vírgula 7 2 6 5" xfId="45005"/>
    <cellStyle name="Vírgula 7 2 7" xfId="8657"/>
    <cellStyle name="Vírgula 7 2 7 2" xfId="20777"/>
    <cellStyle name="Vírgula 7 2 7 2 2" xfId="49206"/>
    <cellStyle name="Vírgula 7 2 7 3" xfId="32866"/>
    <cellStyle name="Vírgula 7 2 7 4" xfId="40929"/>
    <cellStyle name="Vírgula 7 2 8" xfId="14717"/>
    <cellStyle name="Vírgula 7 2 8 2" xfId="47159"/>
    <cellStyle name="Vírgula 7 2 9" xfId="26835"/>
    <cellStyle name="Vírgula 7 3" xfId="1117"/>
    <cellStyle name="Vírgula 7 3 2" xfId="5216"/>
    <cellStyle name="Vírgula 7 3 2 2" xfId="11275"/>
    <cellStyle name="Vírgula 7 3 2 2 2" xfId="23395"/>
    <cellStyle name="Vírgula 7 3 2 2 3" xfId="35484"/>
    <cellStyle name="Vírgula 7 3 2 2 4" xfId="51842"/>
    <cellStyle name="Vírgula 7 3 2 3" xfId="17335"/>
    <cellStyle name="Vírgula 7 3 2 4" xfId="29425"/>
    <cellStyle name="Vírgula 7 3 2 5" xfId="43565"/>
    <cellStyle name="Vírgula 7 3 3" xfId="7241"/>
    <cellStyle name="Vírgula 7 3 3 2" xfId="13300"/>
    <cellStyle name="Vírgula 7 3 3 2 2" xfId="25420"/>
    <cellStyle name="Vírgula 7 3 3 2 3" xfId="37509"/>
    <cellStyle name="Vírgula 7 3 3 2 4" xfId="53867"/>
    <cellStyle name="Vírgula 7 3 3 3" xfId="19360"/>
    <cellStyle name="Vírgula 7 3 3 4" xfId="31450"/>
    <cellStyle name="Vírgula 7 3 3 5" xfId="45590"/>
    <cellStyle name="Vírgula 7 3 4" xfId="9245"/>
    <cellStyle name="Vírgula 7 3 4 2" xfId="21365"/>
    <cellStyle name="Vírgula 7 3 4 2 2" xfId="49807"/>
    <cellStyle name="Vírgula 7 3 4 3" xfId="33454"/>
    <cellStyle name="Vírgula 7 3 4 4" xfId="41530"/>
    <cellStyle name="Vírgula 7 3 5" xfId="15305"/>
    <cellStyle name="Vírgula 7 3 5 2" xfId="47758"/>
    <cellStyle name="Vírgula 7 3 6" xfId="27420"/>
    <cellStyle name="Vírgula 7 3 7" xfId="39510"/>
    <cellStyle name="Vírgula 7 3 8" xfId="3179"/>
    <cellStyle name="Vírgula 7 4" xfId="609"/>
    <cellStyle name="Vírgula 7 4 2" xfId="4722"/>
    <cellStyle name="Vírgula 7 4 2 2" xfId="10781"/>
    <cellStyle name="Vírgula 7 4 2 2 2" xfId="22901"/>
    <cellStyle name="Vírgula 7 4 2 2 3" xfId="34990"/>
    <cellStyle name="Vírgula 7 4 2 2 4" xfId="51348"/>
    <cellStyle name="Vírgula 7 4 2 3" xfId="16841"/>
    <cellStyle name="Vírgula 7 4 2 4" xfId="28931"/>
    <cellStyle name="Vírgula 7 4 2 5" xfId="43071"/>
    <cellStyle name="Vírgula 7 4 3" xfId="6747"/>
    <cellStyle name="Vírgula 7 4 3 2" xfId="12806"/>
    <cellStyle name="Vírgula 7 4 3 2 2" xfId="24926"/>
    <cellStyle name="Vírgula 7 4 3 2 3" xfId="37015"/>
    <cellStyle name="Vírgula 7 4 3 2 4" xfId="53373"/>
    <cellStyle name="Vírgula 7 4 3 3" xfId="18866"/>
    <cellStyle name="Vírgula 7 4 3 4" xfId="30956"/>
    <cellStyle name="Vírgula 7 4 3 5" xfId="45096"/>
    <cellStyle name="Vírgula 7 4 4" xfId="8751"/>
    <cellStyle name="Vírgula 7 4 4 2" xfId="20871"/>
    <cellStyle name="Vírgula 7 4 4 2 2" xfId="49303"/>
    <cellStyle name="Vírgula 7 4 4 3" xfId="32960"/>
    <cellStyle name="Vírgula 7 4 4 4" xfId="41026"/>
    <cellStyle name="Vírgula 7 4 5" xfId="14811"/>
    <cellStyle name="Vírgula 7 4 5 2" xfId="47255"/>
    <cellStyle name="Vírgula 7 4 6" xfId="26926"/>
    <cellStyle name="Vírgula 7 4 7" xfId="39016"/>
    <cellStyle name="Vírgula 7 4 8" xfId="2674"/>
    <cellStyle name="Vírgula 7 5" xfId="1663"/>
    <cellStyle name="Vírgula 7 5 2" xfId="5755"/>
    <cellStyle name="Vírgula 7 5 2 2" xfId="11814"/>
    <cellStyle name="Vírgula 7 5 2 2 2" xfId="23934"/>
    <cellStyle name="Vírgula 7 5 2 2 3" xfId="36023"/>
    <cellStyle name="Vírgula 7 5 2 2 4" xfId="52381"/>
    <cellStyle name="Vírgula 7 5 2 3" xfId="17874"/>
    <cellStyle name="Vírgula 7 5 2 4" xfId="29964"/>
    <cellStyle name="Vírgula 7 5 2 5" xfId="44104"/>
    <cellStyle name="Vírgula 7 5 3" xfId="7755"/>
    <cellStyle name="Vírgula 7 5 3 2" xfId="13814"/>
    <cellStyle name="Vírgula 7 5 3 2 2" xfId="25934"/>
    <cellStyle name="Vírgula 7 5 3 2 3" xfId="38023"/>
    <cellStyle name="Vírgula 7 5 3 2 4" xfId="54381"/>
    <cellStyle name="Vírgula 7 5 3 3" xfId="19874"/>
    <cellStyle name="Vírgula 7 5 3 4" xfId="31964"/>
    <cellStyle name="Vírgula 7 5 3 5" xfId="46104"/>
    <cellStyle name="Vírgula 7 5 4" xfId="9784"/>
    <cellStyle name="Vírgula 7 5 4 2" xfId="21904"/>
    <cellStyle name="Vírgula 7 5 4 2 2" xfId="50347"/>
    <cellStyle name="Vírgula 7 5 4 3" xfId="33993"/>
    <cellStyle name="Vírgula 7 5 4 4" xfId="42070"/>
    <cellStyle name="Vírgula 7 5 5" xfId="15844"/>
    <cellStyle name="Vírgula 7 5 5 2" xfId="48298"/>
    <cellStyle name="Vírgula 7 5 6" xfId="27934"/>
    <cellStyle name="Vírgula 7 5 7" xfId="40024"/>
    <cellStyle name="Vírgula 7 5 8" xfId="3721"/>
    <cellStyle name="Vírgula 7 6" xfId="4218"/>
    <cellStyle name="Vírgula 7 6 2" xfId="10278"/>
    <cellStyle name="Vírgula 7 6 2 2" xfId="22398"/>
    <cellStyle name="Vírgula 7 6 2 3" xfId="34487"/>
    <cellStyle name="Vírgula 7 6 2 4" xfId="50844"/>
    <cellStyle name="Vírgula 7 6 3" xfId="16338"/>
    <cellStyle name="Vírgula 7 6 4" xfId="28428"/>
    <cellStyle name="Vírgula 7 6 5" xfId="42567"/>
    <cellStyle name="Vírgula 7 7" xfId="6249"/>
    <cellStyle name="Vírgula 7 7 2" xfId="12308"/>
    <cellStyle name="Vírgula 7 7 2 2" xfId="24428"/>
    <cellStyle name="Vírgula 7 7 2 3" xfId="36517"/>
    <cellStyle name="Vírgula 7 7 2 4" xfId="52875"/>
    <cellStyle name="Vírgula 7 7 3" xfId="18368"/>
    <cellStyle name="Vírgula 7 7 4" xfId="30458"/>
    <cellStyle name="Vírgula 7 7 5" xfId="44598"/>
    <cellStyle name="Vírgula 7 8" xfId="8248"/>
    <cellStyle name="Vírgula 7 8 2" xfId="20368"/>
    <cellStyle name="Vírgula 7 8 2 2" xfId="48794"/>
    <cellStyle name="Vírgula 7 8 3" xfId="32457"/>
    <cellStyle name="Vírgula 7 8 4" xfId="40517"/>
    <cellStyle name="Vírgula 7 9" xfId="14308"/>
    <cellStyle name="Vírgula 7 9 2" xfId="46749"/>
    <cellStyle name="Vírgula 8" xfId="591"/>
    <cellStyle name="Vírgula 8 10" xfId="26913"/>
    <cellStyle name="Vírgula 8 11" xfId="39003"/>
    <cellStyle name="Vírgula 8 12" xfId="2661"/>
    <cellStyle name="Vírgula 8 2" xfId="592"/>
    <cellStyle name="Vírgula 8 2 10" xfId="39004"/>
    <cellStyle name="Vírgula 8 2 11" xfId="2662"/>
    <cellStyle name="Vírgula 8 2 2" xfId="1617"/>
    <cellStyle name="Vírgula 8 2 2 2" xfId="5709"/>
    <cellStyle name="Vírgula 8 2 2 2 2" xfId="11768"/>
    <cellStyle name="Vírgula 8 2 2 2 2 2" xfId="23888"/>
    <cellStyle name="Vírgula 8 2 2 2 2 3" xfId="35977"/>
    <cellStyle name="Vírgula 8 2 2 2 2 4" xfId="52335"/>
    <cellStyle name="Vírgula 8 2 2 2 3" xfId="17828"/>
    <cellStyle name="Vírgula 8 2 2 2 4" xfId="29918"/>
    <cellStyle name="Vírgula 8 2 2 2 5" xfId="44058"/>
    <cellStyle name="Vírgula 8 2 2 3" xfId="7729"/>
    <cellStyle name="Vírgula 8 2 2 3 2" xfId="13788"/>
    <cellStyle name="Vírgula 8 2 2 3 2 2" xfId="25908"/>
    <cellStyle name="Vírgula 8 2 2 3 2 3" xfId="37997"/>
    <cellStyle name="Vírgula 8 2 2 3 2 4" xfId="54355"/>
    <cellStyle name="Vírgula 8 2 2 3 3" xfId="19848"/>
    <cellStyle name="Vírgula 8 2 2 3 4" xfId="31938"/>
    <cellStyle name="Vírgula 8 2 2 3 5" xfId="46078"/>
    <cellStyle name="Vírgula 8 2 2 4" xfId="9738"/>
    <cellStyle name="Vírgula 8 2 2 4 2" xfId="21858"/>
    <cellStyle name="Vírgula 8 2 2 4 2 2" xfId="50301"/>
    <cellStyle name="Vírgula 8 2 2 4 3" xfId="33947"/>
    <cellStyle name="Vírgula 8 2 2 4 4" xfId="42024"/>
    <cellStyle name="Vírgula 8 2 2 5" xfId="15798"/>
    <cellStyle name="Vírgula 8 2 2 5 2" xfId="48252"/>
    <cellStyle name="Vírgula 8 2 2 6" xfId="27908"/>
    <cellStyle name="Vírgula 8 2 2 7" xfId="39998"/>
    <cellStyle name="Vírgula 8 2 2 8" xfId="3675"/>
    <cellStyle name="Vírgula 8 2 3" xfId="1109"/>
    <cellStyle name="Vírgula 8 2 3 2" xfId="5208"/>
    <cellStyle name="Vírgula 8 2 3 2 2" xfId="11267"/>
    <cellStyle name="Vírgula 8 2 3 2 2 2" xfId="23387"/>
    <cellStyle name="Vírgula 8 2 3 2 2 3" xfId="35476"/>
    <cellStyle name="Vírgula 8 2 3 2 2 4" xfId="51834"/>
    <cellStyle name="Vírgula 8 2 3 2 3" xfId="17327"/>
    <cellStyle name="Vírgula 8 2 3 2 4" xfId="29417"/>
    <cellStyle name="Vírgula 8 2 3 2 5" xfId="43557"/>
    <cellStyle name="Vírgula 8 2 3 3" xfId="7233"/>
    <cellStyle name="Vírgula 8 2 3 3 2" xfId="13292"/>
    <cellStyle name="Vírgula 8 2 3 3 2 2" xfId="25412"/>
    <cellStyle name="Vírgula 8 2 3 3 2 3" xfId="37501"/>
    <cellStyle name="Vírgula 8 2 3 3 2 4" xfId="53859"/>
    <cellStyle name="Vírgula 8 2 3 3 3" xfId="19352"/>
    <cellStyle name="Vírgula 8 2 3 3 4" xfId="31442"/>
    <cellStyle name="Vírgula 8 2 3 3 5" xfId="45582"/>
    <cellStyle name="Vírgula 8 2 3 4" xfId="9237"/>
    <cellStyle name="Vírgula 8 2 3 4 2" xfId="21357"/>
    <cellStyle name="Vírgula 8 2 3 4 2 2" xfId="49799"/>
    <cellStyle name="Vírgula 8 2 3 4 3" xfId="33446"/>
    <cellStyle name="Vírgula 8 2 3 4 4" xfId="41522"/>
    <cellStyle name="Vírgula 8 2 3 5" xfId="15297"/>
    <cellStyle name="Vírgula 8 2 3 5 2" xfId="47750"/>
    <cellStyle name="Vírgula 8 2 3 6" xfId="27412"/>
    <cellStyle name="Vírgula 8 2 3 7" xfId="39502"/>
    <cellStyle name="Vírgula 8 2 3 8" xfId="3171"/>
    <cellStyle name="Vírgula 8 2 4" xfId="2151"/>
    <cellStyle name="Vírgula 8 2 4 2" xfId="6241"/>
    <cellStyle name="Vírgula 8 2 4 2 2" xfId="12300"/>
    <cellStyle name="Vírgula 8 2 4 2 2 2" xfId="24420"/>
    <cellStyle name="Vírgula 8 2 4 2 2 3" xfId="36509"/>
    <cellStyle name="Vírgula 8 2 4 2 2 4" xfId="52867"/>
    <cellStyle name="Vírgula 8 2 4 2 3" xfId="18360"/>
    <cellStyle name="Vírgula 8 2 4 2 4" xfId="30450"/>
    <cellStyle name="Vírgula 8 2 4 2 5" xfId="44590"/>
    <cellStyle name="Vírgula 8 2 4 3" xfId="8241"/>
    <cellStyle name="Vírgula 8 2 4 3 2" xfId="14300"/>
    <cellStyle name="Vírgula 8 2 4 3 2 2" xfId="26420"/>
    <cellStyle name="Vírgula 8 2 4 3 2 3" xfId="38509"/>
    <cellStyle name="Vírgula 8 2 4 3 2 4" xfId="54867"/>
    <cellStyle name="Vírgula 8 2 4 3 3" xfId="20360"/>
    <cellStyle name="Vírgula 8 2 4 3 4" xfId="32450"/>
    <cellStyle name="Vírgula 8 2 4 3 5" xfId="46590"/>
    <cellStyle name="Vírgula 8 2 4 4" xfId="10270"/>
    <cellStyle name="Vírgula 8 2 4 4 2" xfId="22390"/>
    <cellStyle name="Vírgula 8 2 4 4 2 2" xfId="50835"/>
    <cellStyle name="Vírgula 8 2 4 4 3" xfId="34479"/>
    <cellStyle name="Vírgula 8 2 4 4 4" xfId="42558"/>
    <cellStyle name="Vírgula 8 2 4 5" xfId="16330"/>
    <cellStyle name="Vírgula 8 2 4 5 2" xfId="48786"/>
    <cellStyle name="Vírgula 8 2 4 6" xfId="28420"/>
    <cellStyle name="Vírgula 8 2 4 7" xfId="40510"/>
    <cellStyle name="Vírgula 8 2 4 8" xfId="4209"/>
    <cellStyle name="Vírgula 8 2 5" xfId="4709"/>
    <cellStyle name="Vírgula 8 2 5 2" xfId="10769"/>
    <cellStyle name="Vírgula 8 2 5 2 2" xfId="22889"/>
    <cellStyle name="Vírgula 8 2 5 2 3" xfId="34978"/>
    <cellStyle name="Vírgula 8 2 5 2 4" xfId="51335"/>
    <cellStyle name="Vírgula 8 2 5 3" xfId="16829"/>
    <cellStyle name="Vírgula 8 2 5 4" xfId="28919"/>
    <cellStyle name="Vírgula 8 2 5 5" xfId="43058"/>
    <cellStyle name="Vírgula 8 2 6" xfId="6735"/>
    <cellStyle name="Vírgula 8 2 6 2" xfId="12794"/>
    <cellStyle name="Vírgula 8 2 6 2 2" xfId="24914"/>
    <cellStyle name="Vírgula 8 2 6 2 3" xfId="37003"/>
    <cellStyle name="Vírgula 8 2 6 2 4" xfId="53361"/>
    <cellStyle name="Vírgula 8 2 6 3" xfId="18854"/>
    <cellStyle name="Vírgula 8 2 6 4" xfId="30944"/>
    <cellStyle name="Vírgula 8 2 6 5" xfId="45084"/>
    <cellStyle name="Vírgula 8 2 7" xfId="8739"/>
    <cellStyle name="Vírgula 8 2 7 2" xfId="20859"/>
    <cellStyle name="Vírgula 8 2 7 2 2" xfId="49291"/>
    <cellStyle name="Vírgula 8 2 7 3" xfId="32948"/>
    <cellStyle name="Vírgula 8 2 7 4" xfId="41014"/>
    <cellStyle name="Vírgula 8 2 8" xfId="14799"/>
    <cellStyle name="Vírgula 8 2 8 2" xfId="47243"/>
    <cellStyle name="Vírgula 8 2 9" xfId="26914"/>
    <cellStyle name="Vírgula 8 3" xfId="1616"/>
    <cellStyle name="Vírgula 8 3 2" xfId="5708"/>
    <cellStyle name="Vírgula 8 3 2 2" xfId="11767"/>
    <cellStyle name="Vírgula 8 3 2 2 2" xfId="23887"/>
    <cellStyle name="Vírgula 8 3 2 2 3" xfId="35976"/>
    <cellStyle name="Vírgula 8 3 2 2 4" xfId="52334"/>
    <cellStyle name="Vírgula 8 3 2 3" xfId="17827"/>
    <cellStyle name="Vírgula 8 3 2 4" xfId="29917"/>
    <cellStyle name="Vírgula 8 3 2 5" xfId="44057"/>
    <cellStyle name="Vírgula 8 3 3" xfId="7728"/>
    <cellStyle name="Vírgula 8 3 3 2" xfId="13787"/>
    <cellStyle name="Vírgula 8 3 3 2 2" xfId="25907"/>
    <cellStyle name="Vírgula 8 3 3 2 3" xfId="37996"/>
    <cellStyle name="Vírgula 8 3 3 2 4" xfId="54354"/>
    <cellStyle name="Vírgula 8 3 3 3" xfId="19847"/>
    <cellStyle name="Vírgula 8 3 3 4" xfId="31937"/>
    <cellStyle name="Vírgula 8 3 3 5" xfId="46077"/>
    <cellStyle name="Vírgula 8 3 4" xfId="9737"/>
    <cellStyle name="Vírgula 8 3 4 2" xfId="21857"/>
    <cellStyle name="Vírgula 8 3 4 2 2" xfId="50300"/>
    <cellStyle name="Vírgula 8 3 4 3" xfId="33946"/>
    <cellStyle name="Vírgula 8 3 4 4" xfId="42023"/>
    <cellStyle name="Vírgula 8 3 5" xfId="15797"/>
    <cellStyle name="Vírgula 8 3 5 2" xfId="48251"/>
    <cellStyle name="Vírgula 8 3 6" xfId="27907"/>
    <cellStyle name="Vírgula 8 3 7" xfId="39997"/>
    <cellStyle name="Vírgula 8 3 8" xfId="3674"/>
    <cellStyle name="Vírgula 8 4" xfId="1108"/>
    <cellStyle name="Vírgula 8 4 2" xfId="5207"/>
    <cellStyle name="Vírgula 8 4 2 2" xfId="11266"/>
    <cellStyle name="Vírgula 8 4 2 2 2" xfId="23386"/>
    <cellStyle name="Vírgula 8 4 2 2 3" xfId="35475"/>
    <cellStyle name="Vírgula 8 4 2 2 4" xfId="51833"/>
    <cellStyle name="Vírgula 8 4 2 3" xfId="17326"/>
    <cellStyle name="Vírgula 8 4 2 4" xfId="29416"/>
    <cellStyle name="Vírgula 8 4 2 5" xfId="43556"/>
    <cellStyle name="Vírgula 8 4 3" xfId="7232"/>
    <cellStyle name="Vírgula 8 4 3 2" xfId="13291"/>
    <cellStyle name="Vírgula 8 4 3 2 2" xfId="25411"/>
    <cellStyle name="Vírgula 8 4 3 2 3" xfId="37500"/>
    <cellStyle name="Vírgula 8 4 3 2 4" xfId="53858"/>
    <cellStyle name="Vírgula 8 4 3 3" xfId="19351"/>
    <cellStyle name="Vírgula 8 4 3 4" xfId="31441"/>
    <cellStyle name="Vírgula 8 4 3 5" xfId="45581"/>
    <cellStyle name="Vírgula 8 4 4" xfId="9236"/>
    <cellStyle name="Vírgula 8 4 4 2" xfId="21356"/>
    <cellStyle name="Vírgula 8 4 4 2 2" xfId="49798"/>
    <cellStyle name="Vírgula 8 4 4 3" xfId="33445"/>
    <cellStyle name="Vírgula 8 4 4 4" xfId="41521"/>
    <cellStyle name="Vírgula 8 4 5" xfId="15296"/>
    <cellStyle name="Vírgula 8 4 5 2" xfId="47749"/>
    <cellStyle name="Vírgula 8 4 6" xfId="27411"/>
    <cellStyle name="Vírgula 8 4 7" xfId="39501"/>
    <cellStyle name="Vírgula 8 4 8" xfId="3170"/>
    <cellStyle name="Vírgula 8 5" xfId="2150"/>
    <cellStyle name="Vírgula 8 5 2" xfId="6240"/>
    <cellStyle name="Vírgula 8 5 2 2" xfId="12299"/>
    <cellStyle name="Vírgula 8 5 2 2 2" xfId="24419"/>
    <cellStyle name="Vírgula 8 5 2 2 3" xfId="36508"/>
    <cellStyle name="Vírgula 8 5 2 2 4" xfId="52866"/>
    <cellStyle name="Vírgula 8 5 2 3" xfId="18359"/>
    <cellStyle name="Vírgula 8 5 2 4" xfId="30449"/>
    <cellStyle name="Vírgula 8 5 2 5" xfId="44589"/>
    <cellStyle name="Vírgula 8 5 3" xfId="8240"/>
    <cellStyle name="Vírgula 8 5 3 2" xfId="14299"/>
    <cellStyle name="Vírgula 8 5 3 2 2" xfId="26419"/>
    <cellStyle name="Vírgula 8 5 3 2 3" xfId="38508"/>
    <cellStyle name="Vírgula 8 5 3 2 4" xfId="54866"/>
    <cellStyle name="Vírgula 8 5 3 3" xfId="20359"/>
    <cellStyle name="Vírgula 8 5 3 4" xfId="32449"/>
    <cellStyle name="Vírgula 8 5 3 5" xfId="46589"/>
    <cellStyle name="Vírgula 8 5 4" xfId="10269"/>
    <cellStyle name="Vírgula 8 5 4 2" xfId="22389"/>
    <cellStyle name="Vírgula 8 5 4 2 2" xfId="50834"/>
    <cellStyle name="Vírgula 8 5 4 3" xfId="34478"/>
    <cellStyle name="Vírgula 8 5 4 4" xfId="42557"/>
    <cellStyle name="Vírgula 8 5 5" xfId="16329"/>
    <cellStyle name="Vírgula 8 5 5 2" xfId="48785"/>
    <cellStyle name="Vírgula 8 5 6" xfId="28419"/>
    <cellStyle name="Vírgula 8 5 7" xfId="40509"/>
    <cellStyle name="Vírgula 8 5 8" xfId="4208"/>
    <cellStyle name="Vírgula 8 6" xfId="4708"/>
    <cellStyle name="Vírgula 8 6 2" xfId="10768"/>
    <cellStyle name="Vírgula 8 6 2 2" xfId="22888"/>
    <cellStyle name="Vírgula 8 6 2 3" xfId="34977"/>
    <cellStyle name="Vírgula 8 6 2 4" xfId="51334"/>
    <cellStyle name="Vírgula 8 6 3" xfId="16828"/>
    <cellStyle name="Vírgula 8 6 4" xfId="28918"/>
    <cellStyle name="Vírgula 8 6 5" xfId="43057"/>
    <cellStyle name="Vírgula 8 7" xfId="6734"/>
    <cellStyle name="Vírgula 8 7 2" xfId="12793"/>
    <cellStyle name="Vírgula 8 7 2 2" xfId="24913"/>
    <cellStyle name="Vírgula 8 7 2 3" xfId="37002"/>
    <cellStyle name="Vírgula 8 7 2 4" xfId="53360"/>
    <cellStyle name="Vírgula 8 7 3" xfId="18853"/>
    <cellStyle name="Vírgula 8 7 4" xfId="30943"/>
    <cellStyle name="Vírgula 8 7 5" xfId="45083"/>
    <cellStyle name="Vírgula 8 8" xfId="8738"/>
    <cellStyle name="Vírgula 8 8 2" xfId="20858"/>
    <cellStyle name="Vírgula 8 8 2 2" xfId="49290"/>
    <cellStyle name="Vírgula 8 8 3" xfId="32947"/>
    <cellStyle name="Vírgula 8 8 4" xfId="41013"/>
    <cellStyle name="Vírgula 8 9" xfId="14798"/>
    <cellStyle name="Vírgula 8 9 2" xfId="47242"/>
    <cellStyle name="Vírgula 9" xfId="593"/>
    <cellStyle name="Vírgula 9 10" xfId="39005"/>
    <cellStyle name="Vírgula 9 11" xfId="2663"/>
    <cellStyle name="Vírgula 9 2" xfId="1618"/>
    <cellStyle name="Vírgula 9 2 2" xfId="5710"/>
    <cellStyle name="Vírgula 9 2 2 2" xfId="11769"/>
    <cellStyle name="Vírgula 9 2 2 2 2" xfId="23889"/>
    <cellStyle name="Vírgula 9 2 2 2 3" xfId="35978"/>
    <cellStyle name="Vírgula 9 2 2 2 4" xfId="52336"/>
    <cellStyle name="Vírgula 9 2 2 3" xfId="17829"/>
    <cellStyle name="Vírgula 9 2 2 4" xfId="29919"/>
    <cellStyle name="Vírgula 9 2 2 5" xfId="44059"/>
    <cellStyle name="Vírgula 9 2 3" xfId="7730"/>
    <cellStyle name="Vírgula 9 2 3 2" xfId="13789"/>
    <cellStyle name="Vírgula 9 2 3 2 2" xfId="25909"/>
    <cellStyle name="Vírgula 9 2 3 2 3" xfId="37998"/>
    <cellStyle name="Vírgula 9 2 3 2 4" xfId="54356"/>
    <cellStyle name="Vírgula 9 2 3 3" xfId="19849"/>
    <cellStyle name="Vírgula 9 2 3 4" xfId="31939"/>
    <cellStyle name="Vírgula 9 2 3 5" xfId="46079"/>
    <cellStyle name="Vírgula 9 2 4" xfId="9739"/>
    <cellStyle name="Vírgula 9 2 4 2" xfId="21859"/>
    <cellStyle name="Vírgula 9 2 4 2 2" xfId="50302"/>
    <cellStyle name="Vírgula 9 2 4 3" xfId="33948"/>
    <cellStyle name="Vírgula 9 2 4 4" xfId="42025"/>
    <cellStyle name="Vírgula 9 2 5" xfId="15799"/>
    <cellStyle name="Vírgula 9 2 5 2" xfId="48253"/>
    <cellStyle name="Vírgula 9 2 6" xfId="27909"/>
    <cellStyle name="Vírgula 9 2 7" xfId="39999"/>
    <cellStyle name="Vírgula 9 2 8" xfId="3676"/>
    <cellStyle name="Vírgula 9 3" xfId="1110"/>
    <cellStyle name="Vírgula 9 3 2" xfId="5209"/>
    <cellStyle name="Vírgula 9 3 2 2" xfId="11268"/>
    <cellStyle name="Vírgula 9 3 2 2 2" xfId="23388"/>
    <cellStyle name="Vírgula 9 3 2 2 3" xfId="35477"/>
    <cellStyle name="Vírgula 9 3 2 2 4" xfId="51835"/>
    <cellStyle name="Vírgula 9 3 2 3" xfId="17328"/>
    <cellStyle name="Vírgula 9 3 2 4" xfId="29418"/>
    <cellStyle name="Vírgula 9 3 2 5" xfId="43558"/>
    <cellStyle name="Vírgula 9 3 3" xfId="7234"/>
    <cellStyle name="Vírgula 9 3 3 2" xfId="13293"/>
    <cellStyle name="Vírgula 9 3 3 2 2" xfId="25413"/>
    <cellStyle name="Vírgula 9 3 3 2 3" xfId="37502"/>
    <cellStyle name="Vírgula 9 3 3 2 4" xfId="53860"/>
    <cellStyle name="Vírgula 9 3 3 3" xfId="19353"/>
    <cellStyle name="Vírgula 9 3 3 4" xfId="31443"/>
    <cellStyle name="Vírgula 9 3 3 5" xfId="45583"/>
    <cellStyle name="Vírgula 9 3 4" xfId="9238"/>
    <cellStyle name="Vírgula 9 3 4 2" xfId="21358"/>
    <cellStyle name="Vírgula 9 3 4 2 2" xfId="49800"/>
    <cellStyle name="Vírgula 9 3 4 3" xfId="33447"/>
    <cellStyle name="Vírgula 9 3 4 4" xfId="41523"/>
    <cellStyle name="Vírgula 9 3 5" xfId="15298"/>
    <cellStyle name="Vírgula 9 3 5 2" xfId="47751"/>
    <cellStyle name="Vírgula 9 3 6" xfId="27413"/>
    <cellStyle name="Vírgula 9 3 7" xfId="39503"/>
    <cellStyle name="Vírgula 9 3 8" xfId="3172"/>
    <cellStyle name="Vírgula 9 4" xfId="2152"/>
    <cellStyle name="Vírgula 9 4 2" xfId="6242"/>
    <cellStyle name="Vírgula 9 4 2 2" xfId="12301"/>
    <cellStyle name="Vírgula 9 4 2 2 2" xfId="24421"/>
    <cellStyle name="Vírgula 9 4 2 2 3" xfId="36510"/>
    <cellStyle name="Vírgula 9 4 2 2 4" xfId="52868"/>
    <cellStyle name="Vírgula 9 4 2 3" xfId="18361"/>
    <cellStyle name="Vírgula 9 4 2 4" xfId="30451"/>
    <cellStyle name="Vírgula 9 4 2 5" xfId="44591"/>
    <cellStyle name="Vírgula 9 4 3" xfId="8242"/>
    <cellStyle name="Vírgula 9 4 3 2" xfId="14301"/>
    <cellStyle name="Vírgula 9 4 3 2 2" xfId="26421"/>
    <cellStyle name="Vírgula 9 4 3 2 3" xfId="38510"/>
    <cellStyle name="Vírgula 9 4 3 2 4" xfId="54868"/>
    <cellStyle name="Vírgula 9 4 3 3" xfId="20361"/>
    <cellStyle name="Vírgula 9 4 3 4" xfId="32451"/>
    <cellStyle name="Vírgula 9 4 3 5" xfId="46591"/>
    <cellStyle name="Vírgula 9 4 4" xfId="10271"/>
    <cellStyle name="Vírgula 9 4 4 2" xfId="22391"/>
    <cellStyle name="Vírgula 9 4 4 2 2" xfId="50836"/>
    <cellStyle name="Vírgula 9 4 4 3" xfId="34480"/>
    <cellStyle name="Vírgula 9 4 4 4" xfId="42559"/>
    <cellStyle name="Vírgula 9 4 5" xfId="16331"/>
    <cellStyle name="Vírgula 9 4 5 2" xfId="48787"/>
    <cellStyle name="Vírgula 9 4 6" xfId="28421"/>
    <cellStyle name="Vírgula 9 4 7" xfId="40511"/>
    <cellStyle name="Vírgula 9 4 8" xfId="4210"/>
    <cellStyle name="Vírgula 9 5" xfId="4710"/>
    <cellStyle name="Vírgula 9 5 2" xfId="10770"/>
    <cellStyle name="Vírgula 9 5 2 2" xfId="22890"/>
    <cellStyle name="Vírgula 9 5 2 3" xfId="34979"/>
    <cellStyle name="Vírgula 9 5 2 4" xfId="51336"/>
    <cellStyle name="Vírgula 9 5 3" xfId="16830"/>
    <cellStyle name="Vírgula 9 5 4" xfId="28920"/>
    <cellStyle name="Vírgula 9 5 5" xfId="43059"/>
    <cellStyle name="Vírgula 9 6" xfId="6736"/>
    <cellStyle name="Vírgula 9 6 2" xfId="12795"/>
    <cellStyle name="Vírgula 9 6 2 2" xfId="24915"/>
    <cellStyle name="Vírgula 9 6 2 3" xfId="37004"/>
    <cellStyle name="Vírgula 9 6 2 4" xfId="53362"/>
    <cellStyle name="Vírgula 9 6 3" xfId="18855"/>
    <cellStyle name="Vírgula 9 6 4" xfId="30945"/>
    <cellStyle name="Vírgula 9 6 5" xfId="45085"/>
    <cellStyle name="Vírgula 9 7" xfId="8740"/>
    <cellStyle name="Vírgula 9 7 2" xfId="20860"/>
    <cellStyle name="Vírgula 9 7 2 2" xfId="49292"/>
    <cellStyle name="Vírgula 9 7 3" xfId="32949"/>
    <cellStyle name="Vírgula 9 7 4" xfId="41015"/>
    <cellStyle name="Vírgula 9 8" xfId="14800"/>
    <cellStyle name="Vírgula 9 8 2" xfId="47244"/>
    <cellStyle name="Vírgula 9 9" xfId="269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76200</xdr:rowOff>
    </xdr:from>
    <xdr:to>
      <xdr:col>0</xdr:col>
      <xdr:colOff>1134745</xdr:colOff>
      <xdr:row>79</xdr:row>
      <xdr:rowOff>123824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73425"/>
          <a:ext cx="93472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158</xdr:row>
      <xdr:rowOff>57150</xdr:rowOff>
    </xdr:from>
    <xdr:to>
      <xdr:col>0</xdr:col>
      <xdr:colOff>1106170</xdr:colOff>
      <xdr:row>163</xdr:row>
      <xdr:rowOff>73659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813125"/>
          <a:ext cx="934720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76200</xdr:rowOff>
    </xdr:from>
    <xdr:to>
      <xdr:col>0</xdr:col>
      <xdr:colOff>1134745</xdr:colOff>
      <xdr:row>79</xdr:row>
      <xdr:rowOff>123824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73425"/>
          <a:ext cx="93472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158</xdr:row>
      <xdr:rowOff>57150</xdr:rowOff>
    </xdr:from>
    <xdr:to>
      <xdr:col>0</xdr:col>
      <xdr:colOff>1106170</xdr:colOff>
      <xdr:row>163</xdr:row>
      <xdr:rowOff>73659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813125"/>
          <a:ext cx="934720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95250</xdr:rowOff>
    </xdr:from>
    <xdr:to>
      <xdr:col>0</xdr:col>
      <xdr:colOff>1134745</xdr:colOff>
      <xdr:row>79</xdr:row>
      <xdr:rowOff>142874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92475"/>
          <a:ext cx="934720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192881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5030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4882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192881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8657</xdr:colOff>
      <xdr:row>2</xdr:row>
      <xdr:rowOff>74086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5" y="0"/>
          <a:ext cx="868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42900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4</xdr:col>
      <xdr:colOff>9524</xdr:colOff>
      <xdr:row>0</xdr:row>
      <xdr:rowOff>31750</xdr:rowOff>
    </xdr:from>
    <xdr:to>
      <xdr:col>4</xdr:col>
      <xdr:colOff>12699</xdr:colOff>
      <xdr:row>3</xdr:row>
      <xdr:rowOff>157957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4" y="31750"/>
          <a:ext cx="317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5030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15500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192881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5482</xdr:colOff>
      <xdr:row>2</xdr:row>
      <xdr:rowOff>74086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01050" y="0"/>
          <a:ext cx="4043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42900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192881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0"/>
          <a:ext cx="0" cy="723900"/>
        </a:xfrm>
        <a:prstGeom prst="rect">
          <a:avLst/>
        </a:prstGeom>
      </xdr:spPr>
    </xdr:pic>
    <xdr:clientData/>
  </xdr:two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5" name="Imagem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3" name="Imagem 2">
          <a:extLst>
            <a:ext uri="{FF2B5EF4-FFF2-40B4-BE49-F238E27FC236}">
              <a16:creationId xmlns:a16="http://schemas.microsoft.com/office/drawing/2014/main" xmlns="" id="{53F98A19-71C6-4454-AF86-06DD816E05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63263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26" name="Imagem 25">
          <a:extLst>
            <a:ext uri="{FF2B5EF4-FFF2-40B4-BE49-F238E27FC236}">
              <a16:creationId xmlns:a16="http://schemas.microsoft.com/office/drawing/2014/main" xmlns="" id="{CCD4476B-03C2-45E4-A8DD-47A3F74896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53575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52488"/>
    <xdr:pic>
      <xdr:nvPicPr>
        <xdr:cNvPr id="27" name="Imagem 26">
          <a:extLst>
            <a:ext uri="{FF2B5EF4-FFF2-40B4-BE49-F238E27FC236}">
              <a16:creationId xmlns:a16="http://schemas.microsoft.com/office/drawing/2014/main" xmlns="" id="{640FCD06-9F9A-4CB0-AE1C-19584C4488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337" y="31750"/>
          <a:ext cx="3175" cy="8524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28" name="Imagem 27">
          <a:extLst>
            <a:ext uri="{FF2B5EF4-FFF2-40B4-BE49-F238E27FC236}">
              <a16:creationId xmlns:a16="http://schemas.microsoft.com/office/drawing/2014/main" xmlns="" id="{F2E38264-5422-40D9-B316-E0EC139877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63263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29" name="Imagem 28">
          <a:extLst>
            <a:ext uri="{FF2B5EF4-FFF2-40B4-BE49-F238E27FC236}">
              <a16:creationId xmlns:a16="http://schemas.microsoft.com/office/drawing/2014/main" xmlns="" id="{40CD2CF7-728B-484D-907C-D08661CFF2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53575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868" cy="595580"/>
    <xdr:pic>
      <xdr:nvPicPr>
        <xdr:cNvPr id="30" name="Imagem 29">
          <a:extLst>
            <a:ext uri="{FF2B5EF4-FFF2-40B4-BE49-F238E27FC236}">
              <a16:creationId xmlns:a16="http://schemas.microsoft.com/office/drawing/2014/main" xmlns="" id="{8CA9B432-A115-4450-BF8D-1136EF63AC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4043" cy="595580"/>
    <xdr:pic>
      <xdr:nvPicPr>
        <xdr:cNvPr id="31" name="Imagem 30">
          <a:extLst>
            <a:ext uri="{FF2B5EF4-FFF2-40B4-BE49-F238E27FC236}">
              <a16:creationId xmlns:a16="http://schemas.microsoft.com/office/drawing/2014/main" xmlns="" id="{037A7EBD-1835-4F32-B4DC-40B567D399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868" cy="595580"/>
    <xdr:pic>
      <xdr:nvPicPr>
        <xdr:cNvPr id="32" name="Imagem 31">
          <a:extLst>
            <a:ext uri="{FF2B5EF4-FFF2-40B4-BE49-F238E27FC236}">
              <a16:creationId xmlns:a16="http://schemas.microsoft.com/office/drawing/2014/main" xmlns="" id="{FCFC32FB-A2DB-4291-B3EC-73BD0037EB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4043" cy="595580"/>
    <xdr:pic>
      <xdr:nvPicPr>
        <xdr:cNvPr id="33" name="Imagem 32">
          <a:extLst>
            <a:ext uri="{FF2B5EF4-FFF2-40B4-BE49-F238E27FC236}">
              <a16:creationId xmlns:a16="http://schemas.microsoft.com/office/drawing/2014/main" xmlns="" id="{ACF298FA-047D-40BC-9B33-F34ADEDB2B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868" cy="595580"/>
    <xdr:pic>
      <xdr:nvPicPr>
        <xdr:cNvPr id="34" name="Imagem 33">
          <a:extLst>
            <a:ext uri="{FF2B5EF4-FFF2-40B4-BE49-F238E27FC236}">
              <a16:creationId xmlns:a16="http://schemas.microsoft.com/office/drawing/2014/main" xmlns="" id="{0A4CC905-FFCC-4084-A5AA-51B2ADBFE1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4043" cy="595580"/>
    <xdr:pic>
      <xdr:nvPicPr>
        <xdr:cNvPr id="35" name="Imagem 34">
          <a:extLst>
            <a:ext uri="{FF2B5EF4-FFF2-40B4-BE49-F238E27FC236}">
              <a16:creationId xmlns:a16="http://schemas.microsoft.com/office/drawing/2014/main" xmlns="" id="{76AB9141-A528-49AA-B118-57EB5F1230C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868" cy="595580"/>
    <xdr:pic>
      <xdr:nvPicPr>
        <xdr:cNvPr id="36" name="Imagem 35">
          <a:extLst>
            <a:ext uri="{FF2B5EF4-FFF2-40B4-BE49-F238E27FC236}">
              <a16:creationId xmlns:a16="http://schemas.microsoft.com/office/drawing/2014/main" xmlns="" id="{ED61A8E3-AA89-4CC1-9CBF-9BE1D3CD3AD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4043" cy="595580"/>
    <xdr:pic>
      <xdr:nvPicPr>
        <xdr:cNvPr id="37" name="Imagem 36">
          <a:extLst>
            <a:ext uri="{FF2B5EF4-FFF2-40B4-BE49-F238E27FC236}">
              <a16:creationId xmlns:a16="http://schemas.microsoft.com/office/drawing/2014/main" xmlns="" id="{B0D1D759-971C-418C-B0EA-E3633B26F2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868" cy="595580"/>
    <xdr:pic>
      <xdr:nvPicPr>
        <xdr:cNvPr id="38" name="Imagem 37">
          <a:extLst>
            <a:ext uri="{FF2B5EF4-FFF2-40B4-BE49-F238E27FC236}">
              <a16:creationId xmlns:a16="http://schemas.microsoft.com/office/drawing/2014/main" xmlns="" id="{5D7317D0-3FAA-45FA-9C20-D1A20E86D0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4043" cy="595580"/>
    <xdr:pic>
      <xdr:nvPicPr>
        <xdr:cNvPr id="39" name="Imagem 38">
          <a:extLst>
            <a:ext uri="{FF2B5EF4-FFF2-40B4-BE49-F238E27FC236}">
              <a16:creationId xmlns:a16="http://schemas.microsoft.com/office/drawing/2014/main" xmlns="" id="{EC5425D1-E3BF-403A-9C09-9DB95A208C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868" cy="595580"/>
    <xdr:pic>
      <xdr:nvPicPr>
        <xdr:cNvPr id="40" name="Imagem 39">
          <a:extLst>
            <a:ext uri="{FF2B5EF4-FFF2-40B4-BE49-F238E27FC236}">
              <a16:creationId xmlns:a16="http://schemas.microsoft.com/office/drawing/2014/main" xmlns="" id="{989C52CF-24F5-4471-A4F2-9FF4ADBDB0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4043" cy="595580"/>
    <xdr:pic>
      <xdr:nvPicPr>
        <xdr:cNvPr id="41" name="Imagem 40">
          <a:extLst>
            <a:ext uri="{FF2B5EF4-FFF2-40B4-BE49-F238E27FC236}">
              <a16:creationId xmlns:a16="http://schemas.microsoft.com/office/drawing/2014/main" xmlns="" id="{4722FC0C-F467-42FA-BB48-1E100FD2F6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3895" cy="597961"/>
    <xdr:pic>
      <xdr:nvPicPr>
        <xdr:cNvPr id="42" name="Imagem 41">
          <a:extLst>
            <a:ext uri="{FF2B5EF4-FFF2-40B4-BE49-F238E27FC236}">
              <a16:creationId xmlns:a16="http://schemas.microsoft.com/office/drawing/2014/main" xmlns="" id="{8E982CF9-08DF-43AF-8700-B4DE90369C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1</xdr:row>
      <xdr:rowOff>0</xdr:rowOff>
    </xdr:from>
    <xdr:ext cx="720" cy="597961"/>
    <xdr:pic>
      <xdr:nvPicPr>
        <xdr:cNvPr id="43" name="Imagem 42">
          <a:extLst>
            <a:ext uri="{FF2B5EF4-FFF2-40B4-BE49-F238E27FC236}">
              <a16:creationId xmlns:a16="http://schemas.microsoft.com/office/drawing/2014/main" xmlns="" id="{103DCBA1-BD10-4EE8-9428-14FA01089C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868" cy="595580"/>
    <xdr:pic>
      <xdr:nvPicPr>
        <xdr:cNvPr id="44" name="Imagem 43">
          <a:extLst>
            <a:ext uri="{FF2B5EF4-FFF2-40B4-BE49-F238E27FC236}">
              <a16:creationId xmlns:a16="http://schemas.microsoft.com/office/drawing/2014/main" xmlns="" id="{D7B23B65-7278-41A6-B81F-DD0AD174E1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4043" cy="595580"/>
    <xdr:pic>
      <xdr:nvPicPr>
        <xdr:cNvPr id="45" name="Imagem 44">
          <a:extLst>
            <a:ext uri="{FF2B5EF4-FFF2-40B4-BE49-F238E27FC236}">
              <a16:creationId xmlns:a16="http://schemas.microsoft.com/office/drawing/2014/main" xmlns="" id="{BA6BE2D3-0D7E-4A24-9FF0-D8EA6EA839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868" cy="595580"/>
    <xdr:pic>
      <xdr:nvPicPr>
        <xdr:cNvPr id="46" name="Imagem 45">
          <a:extLst>
            <a:ext uri="{FF2B5EF4-FFF2-40B4-BE49-F238E27FC236}">
              <a16:creationId xmlns:a16="http://schemas.microsoft.com/office/drawing/2014/main" xmlns="" id="{621E9F6B-C88C-46BF-903F-AEF9BC5406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4043" cy="595580"/>
    <xdr:pic>
      <xdr:nvPicPr>
        <xdr:cNvPr id="47" name="Imagem 46">
          <a:extLst>
            <a:ext uri="{FF2B5EF4-FFF2-40B4-BE49-F238E27FC236}">
              <a16:creationId xmlns:a16="http://schemas.microsoft.com/office/drawing/2014/main" xmlns="" id="{38701D2A-C068-46D1-8F4D-89C6CFB69F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868" cy="595580"/>
    <xdr:pic>
      <xdr:nvPicPr>
        <xdr:cNvPr id="48" name="Imagem 47">
          <a:extLst>
            <a:ext uri="{FF2B5EF4-FFF2-40B4-BE49-F238E27FC236}">
              <a16:creationId xmlns:a16="http://schemas.microsoft.com/office/drawing/2014/main" xmlns="" id="{394F1852-86F9-440B-AD2D-4FF71E7D09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4043" cy="595580"/>
    <xdr:pic>
      <xdr:nvPicPr>
        <xdr:cNvPr id="49" name="Imagem 48">
          <a:extLst>
            <a:ext uri="{FF2B5EF4-FFF2-40B4-BE49-F238E27FC236}">
              <a16:creationId xmlns:a16="http://schemas.microsoft.com/office/drawing/2014/main" xmlns="" id="{4B4F7D20-FE56-4793-8914-EEFF6805BE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868" cy="595580"/>
    <xdr:pic>
      <xdr:nvPicPr>
        <xdr:cNvPr id="50" name="Imagem 49">
          <a:extLst>
            <a:ext uri="{FF2B5EF4-FFF2-40B4-BE49-F238E27FC236}">
              <a16:creationId xmlns:a16="http://schemas.microsoft.com/office/drawing/2014/main" xmlns="" id="{D378785A-161E-488C-9DAF-139220C79B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4043" cy="595580"/>
    <xdr:pic>
      <xdr:nvPicPr>
        <xdr:cNvPr id="51" name="Imagem 50">
          <a:extLst>
            <a:ext uri="{FF2B5EF4-FFF2-40B4-BE49-F238E27FC236}">
              <a16:creationId xmlns:a16="http://schemas.microsoft.com/office/drawing/2014/main" xmlns="" id="{AFA239AF-C490-4E0E-80E4-28DA4AAFE2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868" cy="595580"/>
    <xdr:pic>
      <xdr:nvPicPr>
        <xdr:cNvPr id="52" name="Imagem 51">
          <a:extLst>
            <a:ext uri="{FF2B5EF4-FFF2-40B4-BE49-F238E27FC236}">
              <a16:creationId xmlns:a16="http://schemas.microsoft.com/office/drawing/2014/main" xmlns="" id="{D9D05439-596B-4D8D-8035-023D194D4F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4043" cy="595580"/>
    <xdr:pic>
      <xdr:nvPicPr>
        <xdr:cNvPr id="53" name="Imagem 52">
          <a:extLst>
            <a:ext uri="{FF2B5EF4-FFF2-40B4-BE49-F238E27FC236}">
              <a16:creationId xmlns:a16="http://schemas.microsoft.com/office/drawing/2014/main" xmlns="" id="{F5D8FC0B-769D-4AFC-99F2-39F7DFC05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868" cy="595580"/>
    <xdr:pic>
      <xdr:nvPicPr>
        <xdr:cNvPr id="54" name="Imagem 53">
          <a:extLst>
            <a:ext uri="{FF2B5EF4-FFF2-40B4-BE49-F238E27FC236}">
              <a16:creationId xmlns:a16="http://schemas.microsoft.com/office/drawing/2014/main" xmlns="" id="{6C0CF2ED-D027-479C-8176-F130FBD83B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4043" cy="595580"/>
    <xdr:pic>
      <xdr:nvPicPr>
        <xdr:cNvPr id="55" name="Imagem 54">
          <a:extLst>
            <a:ext uri="{FF2B5EF4-FFF2-40B4-BE49-F238E27FC236}">
              <a16:creationId xmlns:a16="http://schemas.microsoft.com/office/drawing/2014/main" xmlns="" id="{56705206-9F41-4B70-86E1-935851125E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3895" cy="597961"/>
    <xdr:pic>
      <xdr:nvPicPr>
        <xdr:cNvPr id="56" name="Imagem 55">
          <a:extLst>
            <a:ext uri="{FF2B5EF4-FFF2-40B4-BE49-F238E27FC236}">
              <a16:creationId xmlns:a16="http://schemas.microsoft.com/office/drawing/2014/main" xmlns="" id="{7E4ACE2D-9FFF-4983-8969-91C4FA348E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2</xdr:row>
      <xdr:rowOff>0</xdr:rowOff>
    </xdr:from>
    <xdr:ext cx="720" cy="597961"/>
    <xdr:pic>
      <xdr:nvPicPr>
        <xdr:cNvPr id="57" name="Imagem 56">
          <a:extLst>
            <a:ext uri="{FF2B5EF4-FFF2-40B4-BE49-F238E27FC236}">
              <a16:creationId xmlns:a16="http://schemas.microsoft.com/office/drawing/2014/main" xmlns="" id="{045C105B-918F-4676-9250-012AD61B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868" cy="595580"/>
    <xdr:pic>
      <xdr:nvPicPr>
        <xdr:cNvPr id="58" name="Imagem 57">
          <a:extLst>
            <a:ext uri="{FF2B5EF4-FFF2-40B4-BE49-F238E27FC236}">
              <a16:creationId xmlns:a16="http://schemas.microsoft.com/office/drawing/2014/main" xmlns="" id="{A03607B9-FEE7-4359-AB4B-ABEB48AA88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4043" cy="595580"/>
    <xdr:pic>
      <xdr:nvPicPr>
        <xdr:cNvPr id="59" name="Imagem 58">
          <a:extLst>
            <a:ext uri="{FF2B5EF4-FFF2-40B4-BE49-F238E27FC236}">
              <a16:creationId xmlns:a16="http://schemas.microsoft.com/office/drawing/2014/main" xmlns="" id="{93019396-DEDB-4ECB-954C-20DCBFA3D3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868" cy="595580"/>
    <xdr:pic>
      <xdr:nvPicPr>
        <xdr:cNvPr id="60" name="Imagem 59">
          <a:extLst>
            <a:ext uri="{FF2B5EF4-FFF2-40B4-BE49-F238E27FC236}">
              <a16:creationId xmlns:a16="http://schemas.microsoft.com/office/drawing/2014/main" xmlns="" id="{A765B296-B4AD-4FC4-B3F9-4977F38BD7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4043" cy="595580"/>
    <xdr:pic>
      <xdr:nvPicPr>
        <xdr:cNvPr id="61" name="Imagem 60">
          <a:extLst>
            <a:ext uri="{FF2B5EF4-FFF2-40B4-BE49-F238E27FC236}">
              <a16:creationId xmlns:a16="http://schemas.microsoft.com/office/drawing/2014/main" xmlns="" id="{BCC48943-B104-4372-98E5-FD089BAAF5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868" cy="595580"/>
    <xdr:pic>
      <xdr:nvPicPr>
        <xdr:cNvPr id="62" name="Imagem 61">
          <a:extLst>
            <a:ext uri="{FF2B5EF4-FFF2-40B4-BE49-F238E27FC236}">
              <a16:creationId xmlns:a16="http://schemas.microsoft.com/office/drawing/2014/main" xmlns="" id="{BF46338E-04FF-4F03-98CB-772A2323567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4043" cy="595580"/>
    <xdr:pic>
      <xdr:nvPicPr>
        <xdr:cNvPr id="63" name="Imagem 62">
          <a:extLst>
            <a:ext uri="{FF2B5EF4-FFF2-40B4-BE49-F238E27FC236}">
              <a16:creationId xmlns:a16="http://schemas.microsoft.com/office/drawing/2014/main" xmlns="" id="{11F3BB3F-33AF-4818-BD93-67E6128D70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868" cy="595580"/>
    <xdr:pic>
      <xdr:nvPicPr>
        <xdr:cNvPr id="64" name="Imagem 63">
          <a:extLst>
            <a:ext uri="{FF2B5EF4-FFF2-40B4-BE49-F238E27FC236}">
              <a16:creationId xmlns:a16="http://schemas.microsoft.com/office/drawing/2014/main" xmlns="" id="{FEEFBACC-041B-4957-8081-C3421E535C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4043" cy="595580"/>
    <xdr:pic>
      <xdr:nvPicPr>
        <xdr:cNvPr id="65" name="Imagem 64">
          <a:extLst>
            <a:ext uri="{FF2B5EF4-FFF2-40B4-BE49-F238E27FC236}">
              <a16:creationId xmlns:a16="http://schemas.microsoft.com/office/drawing/2014/main" xmlns="" id="{39E815A8-EADA-4D08-B4B2-CA8F0E4D27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868" cy="595580"/>
    <xdr:pic>
      <xdr:nvPicPr>
        <xdr:cNvPr id="66" name="Imagem 65">
          <a:extLst>
            <a:ext uri="{FF2B5EF4-FFF2-40B4-BE49-F238E27FC236}">
              <a16:creationId xmlns:a16="http://schemas.microsoft.com/office/drawing/2014/main" xmlns="" id="{0D2F4BD6-0F58-44AE-BD1B-CC87891624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4043" cy="595580"/>
    <xdr:pic>
      <xdr:nvPicPr>
        <xdr:cNvPr id="67" name="Imagem 66">
          <a:extLst>
            <a:ext uri="{FF2B5EF4-FFF2-40B4-BE49-F238E27FC236}">
              <a16:creationId xmlns:a16="http://schemas.microsoft.com/office/drawing/2014/main" xmlns="" id="{D9C33125-7FAB-4DA5-9E78-E2597BC14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868" cy="595580"/>
    <xdr:pic>
      <xdr:nvPicPr>
        <xdr:cNvPr id="68" name="Imagem 67">
          <a:extLst>
            <a:ext uri="{FF2B5EF4-FFF2-40B4-BE49-F238E27FC236}">
              <a16:creationId xmlns:a16="http://schemas.microsoft.com/office/drawing/2014/main" xmlns="" id="{74D129E2-531B-432A-8966-86A41D767A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4043" cy="595580"/>
    <xdr:pic>
      <xdr:nvPicPr>
        <xdr:cNvPr id="69" name="Imagem 68">
          <a:extLst>
            <a:ext uri="{FF2B5EF4-FFF2-40B4-BE49-F238E27FC236}">
              <a16:creationId xmlns:a16="http://schemas.microsoft.com/office/drawing/2014/main" xmlns="" id="{F65576FB-DA57-4DEE-AAB3-072B21890F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3895" cy="597961"/>
    <xdr:pic>
      <xdr:nvPicPr>
        <xdr:cNvPr id="70" name="Imagem 69">
          <a:extLst>
            <a:ext uri="{FF2B5EF4-FFF2-40B4-BE49-F238E27FC236}">
              <a16:creationId xmlns:a16="http://schemas.microsoft.com/office/drawing/2014/main" xmlns="" id="{E699227A-7227-4E21-BF63-01DEC4137B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3</xdr:row>
      <xdr:rowOff>0</xdr:rowOff>
    </xdr:from>
    <xdr:ext cx="720" cy="597961"/>
    <xdr:pic>
      <xdr:nvPicPr>
        <xdr:cNvPr id="71" name="Imagem 70">
          <a:extLst>
            <a:ext uri="{FF2B5EF4-FFF2-40B4-BE49-F238E27FC236}">
              <a16:creationId xmlns:a16="http://schemas.microsoft.com/office/drawing/2014/main" xmlns="" id="{9B3574CE-C423-498C-AAD6-B41C42D71E9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66169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2</xdr:row>
      <xdr:rowOff>137432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2</xdr:row>
      <xdr:rowOff>18637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49300" y="0"/>
          <a:ext cx="1905" cy="7378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10700" y="0"/>
          <a:ext cx="1905" cy="604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2</xdr:row>
      <xdr:rowOff>137432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2</xdr:row>
      <xdr:rowOff>18637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9657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19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2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9AB0AB-8B3A-4189-9A72-1791E9351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2</xdr:row>
      <xdr:rowOff>14555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C8625A97-96EC-4AD1-88B7-26AE1D00A6F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8F8D1492-6C6E-46BC-A942-168350F1BC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DD971306-F218-4638-A147-FACF71D10D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2</xdr:row>
      <xdr:rowOff>133350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EECAC3FC-6F91-40FC-A66C-CE16AC1F36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2</xdr:row>
      <xdr:rowOff>14555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803C7C74-3AF1-47E3-A0D5-9CA2895C3E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D7A272E4-6A38-443B-8887-0D9923DEB9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168CDD0B-68CE-4FB4-A89E-BC85E3E0A4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18" name="Imagem 17">
          <a:extLst>
            <a:ext uri="{FF2B5EF4-FFF2-40B4-BE49-F238E27FC236}">
              <a16:creationId xmlns:a16="http://schemas.microsoft.com/office/drawing/2014/main" xmlns="" id="{F33A431B-E038-4FDD-9246-B7D4089DC2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19" name="Imagem 18">
          <a:extLst>
            <a:ext uri="{FF2B5EF4-FFF2-40B4-BE49-F238E27FC236}">
              <a16:creationId xmlns:a16="http://schemas.microsoft.com/office/drawing/2014/main" xmlns="" id="{28FDEAEC-7E6B-4C75-A766-87070AA8B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0" name="Imagem 19">
          <a:extLst>
            <a:ext uri="{FF2B5EF4-FFF2-40B4-BE49-F238E27FC236}">
              <a16:creationId xmlns:a16="http://schemas.microsoft.com/office/drawing/2014/main" xmlns="" id="{33F6497A-7D03-432F-BCBA-5AAC3E4E8D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1" name="Imagem 20">
          <a:extLst>
            <a:ext uri="{FF2B5EF4-FFF2-40B4-BE49-F238E27FC236}">
              <a16:creationId xmlns:a16="http://schemas.microsoft.com/office/drawing/2014/main" xmlns="" id="{2236109E-1C17-4454-9ACD-71779A3C46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3C9C5D61-C0C1-4FE2-9704-5A3B8C3C5A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9700AAA9-1A57-4F62-9461-A81DDD4E280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40F0E84E-109E-4F4E-BEA0-4CF2BAC664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xmlns="" id="{56326EDD-7FB7-42A9-B929-7E4CAA31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6" name="Imagem 25">
          <a:extLst>
            <a:ext uri="{FF2B5EF4-FFF2-40B4-BE49-F238E27FC236}">
              <a16:creationId xmlns:a16="http://schemas.microsoft.com/office/drawing/2014/main" xmlns="" id="{C276C1DF-5E8D-40F9-AAE8-27CC3D3E9CD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7" name="Imagem 26">
          <a:extLst>
            <a:ext uri="{FF2B5EF4-FFF2-40B4-BE49-F238E27FC236}">
              <a16:creationId xmlns:a16="http://schemas.microsoft.com/office/drawing/2014/main" xmlns="" id="{2760A674-D74C-45E2-8589-317C4B3F5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8" name="Imagem 27">
          <a:extLst>
            <a:ext uri="{FF2B5EF4-FFF2-40B4-BE49-F238E27FC236}">
              <a16:creationId xmlns:a16="http://schemas.microsoft.com/office/drawing/2014/main" xmlns="" id="{277B1774-A356-4D82-A35A-8785DF20FE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9" name="Imagem 28">
          <a:extLst>
            <a:ext uri="{FF2B5EF4-FFF2-40B4-BE49-F238E27FC236}">
              <a16:creationId xmlns:a16="http://schemas.microsoft.com/office/drawing/2014/main" xmlns="" id="{36D28090-0989-49FA-B2CD-BC56589E35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8ECEC837-7B54-4D78-964F-C7E6803CC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003DF21F-5F34-4094-8FF2-DBDC3D5D1E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7987A358-BD98-4132-924F-E23B51F8C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8AF32941-D702-4442-A926-894D3394FF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34" name="Imagem 33">
          <a:extLst>
            <a:ext uri="{FF2B5EF4-FFF2-40B4-BE49-F238E27FC236}">
              <a16:creationId xmlns:a16="http://schemas.microsoft.com/office/drawing/2014/main" xmlns="" id="{8D65BBFB-E229-4C66-9815-5BBBA22198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35" name="Imagem 34">
          <a:extLst>
            <a:ext uri="{FF2B5EF4-FFF2-40B4-BE49-F238E27FC236}">
              <a16:creationId xmlns:a16="http://schemas.microsoft.com/office/drawing/2014/main" xmlns="" id="{80F159D4-B748-4FA2-863A-B086F8DC8B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36" name="Imagem 35">
          <a:extLst>
            <a:ext uri="{FF2B5EF4-FFF2-40B4-BE49-F238E27FC236}">
              <a16:creationId xmlns:a16="http://schemas.microsoft.com/office/drawing/2014/main" xmlns="" id="{6125FE4E-0D05-4B68-85B7-622E034CDD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37" name="Imagem 36">
          <a:extLst>
            <a:ext uri="{FF2B5EF4-FFF2-40B4-BE49-F238E27FC236}">
              <a16:creationId xmlns:a16="http://schemas.microsoft.com/office/drawing/2014/main" xmlns="" id="{C702D95F-3F79-437C-A002-1A84B2BEDF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BAB6C1DB-8DB1-45B8-A99A-3D4608CC46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8D654D3B-0008-4D72-B5E6-08E058A7B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116FCFE4-A290-42B6-8D7F-E11A05344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9D1E1BBE-3BDF-412A-BC17-351564E5C6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42" name="Imagem 41">
          <a:extLst>
            <a:ext uri="{FF2B5EF4-FFF2-40B4-BE49-F238E27FC236}">
              <a16:creationId xmlns:a16="http://schemas.microsoft.com/office/drawing/2014/main" xmlns="" id="{532152FA-344C-4324-8014-77E0EE478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3" name="Imagem 42">
          <a:extLst>
            <a:ext uri="{FF2B5EF4-FFF2-40B4-BE49-F238E27FC236}">
              <a16:creationId xmlns:a16="http://schemas.microsoft.com/office/drawing/2014/main" xmlns="" id="{550761D0-92BD-4733-91B8-F5122F930F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44" name="Imagem 43">
          <a:extLst>
            <a:ext uri="{FF2B5EF4-FFF2-40B4-BE49-F238E27FC236}">
              <a16:creationId xmlns:a16="http://schemas.microsoft.com/office/drawing/2014/main" xmlns="" id="{BB67A4DB-C247-4CBD-8AF8-A040D44B0F0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5" name="Imagem 44">
          <a:extLst>
            <a:ext uri="{FF2B5EF4-FFF2-40B4-BE49-F238E27FC236}">
              <a16:creationId xmlns:a16="http://schemas.microsoft.com/office/drawing/2014/main" xmlns="" id="{A913D79E-2846-4716-A9EF-03EF3C846E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205055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39C773DD-8514-4388-8AAC-A3658E7B0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7" name="Imagem 46">
          <a:extLst>
            <a:ext uri="{FF2B5EF4-FFF2-40B4-BE49-F238E27FC236}">
              <a16:creationId xmlns:a16="http://schemas.microsoft.com/office/drawing/2014/main" xmlns="" id="{A9E6D0E5-02D8-4485-9062-C0F08A9B68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8" name="Imagem 47">
          <a:extLst>
            <a:ext uri="{FF2B5EF4-FFF2-40B4-BE49-F238E27FC236}">
              <a16:creationId xmlns:a16="http://schemas.microsoft.com/office/drawing/2014/main" xmlns="" id="{5D517618-A03F-4495-8726-4222712616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205055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EC1C96A1-00F0-4E05-89F8-8184EB9FC6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0" name="Imagem 49">
          <a:extLst>
            <a:ext uri="{FF2B5EF4-FFF2-40B4-BE49-F238E27FC236}">
              <a16:creationId xmlns:a16="http://schemas.microsoft.com/office/drawing/2014/main" xmlns="" id="{9836188B-4CD5-46B9-B24D-0F1553BE2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1" name="Imagem 50">
          <a:extLst>
            <a:ext uri="{FF2B5EF4-FFF2-40B4-BE49-F238E27FC236}">
              <a16:creationId xmlns:a16="http://schemas.microsoft.com/office/drawing/2014/main" xmlns="" id="{5BA7EA1F-ED52-4B0D-A5DE-8BFA92173A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205055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3E367DCF-D28D-41F9-82B2-20DD047D1C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3" name="Imagem 52">
          <a:extLst>
            <a:ext uri="{FF2B5EF4-FFF2-40B4-BE49-F238E27FC236}">
              <a16:creationId xmlns:a16="http://schemas.microsoft.com/office/drawing/2014/main" xmlns="" id="{404CAB23-6524-4070-9FF2-610F13CED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4" name="Imagem 53">
          <a:extLst>
            <a:ext uri="{FF2B5EF4-FFF2-40B4-BE49-F238E27FC236}">
              <a16:creationId xmlns:a16="http://schemas.microsoft.com/office/drawing/2014/main" xmlns="" id="{E05770B6-A198-4445-ABE4-14A2056D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205055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DE5EF568-9003-4609-B867-79409B59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6" name="Imagem 55">
          <a:extLst>
            <a:ext uri="{FF2B5EF4-FFF2-40B4-BE49-F238E27FC236}">
              <a16:creationId xmlns:a16="http://schemas.microsoft.com/office/drawing/2014/main" xmlns="" id="{20F01D71-395C-4902-AC2F-FD62D9721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7" name="Imagem 56">
          <a:extLst>
            <a:ext uri="{FF2B5EF4-FFF2-40B4-BE49-F238E27FC236}">
              <a16:creationId xmlns:a16="http://schemas.microsoft.com/office/drawing/2014/main" xmlns="" id="{8392C868-6A42-4E53-A96B-DF9AADC406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58" name="Imagem 57">
          <a:extLst>
            <a:ext uri="{FF2B5EF4-FFF2-40B4-BE49-F238E27FC236}">
              <a16:creationId xmlns:a16="http://schemas.microsoft.com/office/drawing/2014/main" xmlns="" id="{6466F1DD-1619-4592-A09E-D040EE6EC3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59" name="Imagem 58">
          <a:extLst>
            <a:ext uri="{FF2B5EF4-FFF2-40B4-BE49-F238E27FC236}">
              <a16:creationId xmlns:a16="http://schemas.microsoft.com/office/drawing/2014/main" xmlns="" id="{5D79C5F2-0EAA-451B-81D6-0370C0387E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0" name="Imagem 59">
          <a:extLst>
            <a:ext uri="{FF2B5EF4-FFF2-40B4-BE49-F238E27FC236}">
              <a16:creationId xmlns:a16="http://schemas.microsoft.com/office/drawing/2014/main" xmlns="" id="{38CE7021-97C9-4441-A9C4-EF06A865CF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61" name="Imagem 60">
          <a:extLst>
            <a:ext uri="{FF2B5EF4-FFF2-40B4-BE49-F238E27FC236}">
              <a16:creationId xmlns:a16="http://schemas.microsoft.com/office/drawing/2014/main" xmlns="" id="{EBB78CC9-88BA-40DE-97D9-C6E4447AE8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2" name="Imagem 61">
          <a:extLst>
            <a:ext uri="{FF2B5EF4-FFF2-40B4-BE49-F238E27FC236}">
              <a16:creationId xmlns:a16="http://schemas.microsoft.com/office/drawing/2014/main" xmlns="" id="{B79B3955-EEC3-40E0-940A-F0B3218A4C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3" name="Imagem 62">
          <a:extLst>
            <a:ext uri="{FF2B5EF4-FFF2-40B4-BE49-F238E27FC236}">
              <a16:creationId xmlns:a16="http://schemas.microsoft.com/office/drawing/2014/main" xmlns="" id="{35B04325-B9C5-40EE-85E0-FCDE42E303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64" name="Imagem 63">
          <a:extLst>
            <a:ext uri="{FF2B5EF4-FFF2-40B4-BE49-F238E27FC236}">
              <a16:creationId xmlns:a16="http://schemas.microsoft.com/office/drawing/2014/main" xmlns="" id="{14C69DEB-4C38-4A91-B723-1AA4594595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5" name="Imagem 64">
          <a:extLst>
            <a:ext uri="{FF2B5EF4-FFF2-40B4-BE49-F238E27FC236}">
              <a16:creationId xmlns:a16="http://schemas.microsoft.com/office/drawing/2014/main" xmlns="" id="{8F307D34-EC07-4DA0-8778-AE52302C30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6" name="Imagem 65">
          <a:extLst>
            <a:ext uri="{FF2B5EF4-FFF2-40B4-BE49-F238E27FC236}">
              <a16:creationId xmlns:a16="http://schemas.microsoft.com/office/drawing/2014/main" xmlns="" id="{D0FE590B-F5F4-4DD9-A1E0-B64413E4BF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67" name="Imagem 66">
          <a:extLst>
            <a:ext uri="{FF2B5EF4-FFF2-40B4-BE49-F238E27FC236}">
              <a16:creationId xmlns:a16="http://schemas.microsoft.com/office/drawing/2014/main" xmlns="" id="{D59F0760-DADA-42BA-BA88-2B3A2F026F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8" name="Imagem 67">
          <a:extLst>
            <a:ext uri="{FF2B5EF4-FFF2-40B4-BE49-F238E27FC236}">
              <a16:creationId xmlns:a16="http://schemas.microsoft.com/office/drawing/2014/main" xmlns="" id="{7573BCA2-C7A5-46F2-A3BD-1FC4D4B47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9" name="Imagem 68">
          <a:extLst>
            <a:ext uri="{FF2B5EF4-FFF2-40B4-BE49-F238E27FC236}">
              <a16:creationId xmlns:a16="http://schemas.microsoft.com/office/drawing/2014/main" xmlns="" id="{0F463C50-7650-4C5F-987E-A3AC14683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70" name="Imagem 69">
          <a:extLst>
            <a:ext uri="{FF2B5EF4-FFF2-40B4-BE49-F238E27FC236}">
              <a16:creationId xmlns:a16="http://schemas.microsoft.com/office/drawing/2014/main" xmlns="" id="{4994FC08-4841-4786-827D-97E48F4B88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71" name="Imagem 70">
          <a:extLst>
            <a:ext uri="{FF2B5EF4-FFF2-40B4-BE49-F238E27FC236}">
              <a16:creationId xmlns:a16="http://schemas.microsoft.com/office/drawing/2014/main" xmlns="" id="{9D559C9D-7DEA-4E8B-980B-06E8B46970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72" name="Imagem 71">
          <a:extLst>
            <a:ext uri="{FF2B5EF4-FFF2-40B4-BE49-F238E27FC236}">
              <a16:creationId xmlns:a16="http://schemas.microsoft.com/office/drawing/2014/main" xmlns="" id="{78506F1B-E056-4052-A8E4-C597E7ADE3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73" name="Imagem 72">
          <a:extLst>
            <a:ext uri="{FF2B5EF4-FFF2-40B4-BE49-F238E27FC236}">
              <a16:creationId xmlns:a16="http://schemas.microsoft.com/office/drawing/2014/main" xmlns="" id="{3C0B7D2D-898C-4C23-866C-20F925E21E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74" name="Imagem 73">
          <a:extLst>
            <a:ext uri="{FF2B5EF4-FFF2-40B4-BE49-F238E27FC236}">
              <a16:creationId xmlns:a16="http://schemas.microsoft.com/office/drawing/2014/main" xmlns="" id="{5EC177E5-BD3E-4B5B-A0D2-2B6FC4D1C1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75" name="Imagem 74">
          <a:extLst>
            <a:ext uri="{FF2B5EF4-FFF2-40B4-BE49-F238E27FC236}">
              <a16:creationId xmlns:a16="http://schemas.microsoft.com/office/drawing/2014/main" xmlns="" id="{0E586EB9-818B-4F5A-8BFA-F1AD373628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76" name="Imagem 75">
          <a:extLst>
            <a:ext uri="{FF2B5EF4-FFF2-40B4-BE49-F238E27FC236}">
              <a16:creationId xmlns:a16="http://schemas.microsoft.com/office/drawing/2014/main" xmlns="" id="{3C0CC629-EBB8-4063-95D9-B5D71F9D15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77" name="Imagem 76">
          <a:extLst>
            <a:ext uri="{FF2B5EF4-FFF2-40B4-BE49-F238E27FC236}">
              <a16:creationId xmlns:a16="http://schemas.microsoft.com/office/drawing/2014/main" xmlns="" id="{4F0BC383-1811-4E72-B136-80D19277AA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78" name="Imagem 77">
          <a:extLst>
            <a:ext uri="{FF2B5EF4-FFF2-40B4-BE49-F238E27FC236}">
              <a16:creationId xmlns:a16="http://schemas.microsoft.com/office/drawing/2014/main" xmlns="" id="{3F19ECCB-019A-486D-9FAB-DECE9B4C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79" name="Imagem 78">
          <a:extLst>
            <a:ext uri="{FF2B5EF4-FFF2-40B4-BE49-F238E27FC236}">
              <a16:creationId xmlns:a16="http://schemas.microsoft.com/office/drawing/2014/main" xmlns="" id="{FFB43A36-68E3-45E5-A8F3-593BC21861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80" name="Imagem 79">
          <a:extLst>
            <a:ext uri="{FF2B5EF4-FFF2-40B4-BE49-F238E27FC236}">
              <a16:creationId xmlns:a16="http://schemas.microsoft.com/office/drawing/2014/main" xmlns="" id="{261C891C-DC42-4285-B037-9AA7D8A840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81" name="Imagem 80">
          <a:extLst>
            <a:ext uri="{FF2B5EF4-FFF2-40B4-BE49-F238E27FC236}">
              <a16:creationId xmlns:a16="http://schemas.microsoft.com/office/drawing/2014/main" xmlns="" id="{457E22C1-0755-4479-934C-13A7C033DB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EDA36D8B-3B6F-4B9C-9853-0C1572D6D0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xmlns="" id="{8391EA23-8AB5-42F2-8419-E2E03FA741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xmlns="" id="{11542CA1-1F2E-4CBF-A3A2-5E3836D0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xmlns="" id="{B7FD9C36-FDEE-4888-83F1-34D319E271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ED760475-F9E8-4F5F-A70B-1BBA1A01A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9D6D6C4A-B6C4-4DC1-B66C-A52BDFF99A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B0508121-C74B-4A5F-A646-05A9D6D76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71CBF14-291A-49B4-8968-22C125D7C2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xmlns="" id="{6BFE0401-BA74-4B41-A988-34F8EE17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xmlns="" id="{B4C2498F-D6DF-4CA6-B79D-CED6927FA30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4D646D42-CF19-41BE-8269-938AD8088C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xmlns="" id="{313B928B-203E-46DC-9852-C5FE7A6B27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248F08F4-3B23-450A-AF8A-9BAF2626AF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xmlns="" id="{68C911AA-E6C4-4288-BE48-FDE5A72772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xmlns="" id="{F4A45FFF-BD56-4002-ADF1-7C1BE0D7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E872928C-E374-46E8-9828-FB59ABE5E5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xmlns="" id="{BF9B686F-5A7D-4A07-880B-6EA4A545B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xmlns="" id="{BBDE519D-1169-405B-B212-7CCAF02247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719AFF8B-D3A2-4610-92CD-15DBF54BC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FC82E68F-06B3-48B0-B86B-751BE69833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xmlns="" id="{3F3B7E4A-BFAB-4696-AD81-C0ADEC14B1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DC9B4336-1FB9-4C85-9CE1-5C72A2EAFD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xmlns="" id="{B994464F-1459-4BF6-B494-B543EED137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A3C83CED-39FE-471A-9D89-9530D9FD44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xmlns="" id="{4B513684-FBC7-458A-827E-0811610A8C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5F0BEA6E-537C-4B85-819E-3DD2D2F3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xmlns="" id="{EA0C8A6D-662D-4FC5-A0B9-4257290903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BB98887F-18D5-4723-80DE-02F24854E9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xmlns="" id="{BAC1782F-BE85-4086-A34B-E94F26136C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xmlns="" id="{48A19F66-CDA2-4C46-A5EA-7D6075E4C6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xmlns="" id="{1E9FDA27-05C0-4CFF-9A69-6AE4003ECC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C2DE1FF-3C61-403C-8015-59BE70D64C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xmlns="" id="{4345DB82-97BD-4DE3-9879-79556AB60E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80C827E6-E299-4F5E-947F-AACF487305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xmlns="" id="{92FEF7C6-3A84-4D67-9DF7-5B8595005F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xmlns="" id="{E3242891-BB67-4B4B-BB42-8C2716AEA0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xmlns="" id="{0B76F35D-73DF-4459-8E24-85F20E55DC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xmlns="" id="{B722326E-4E04-4565-A89F-3CAE3E4426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xmlns="" id="{F0308A71-E596-4FE2-8148-AEE76C787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xmlns="" id="{45236585-FBCE-427B-B552-FFACF105F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2550717D-F827-4943-8593-52596162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xmlns="" id="{0E5393B4-1AFF-4390-813F-3E61CC83B8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xmlns="" id="{B61951BA-B2C5-410F-9036-FDB8A035CB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xmlns="" id="{A4DE81D5-737C-4B9A-B8B9-903AFADD4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F8D690FE-7975-4654-A131-B461D51874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4532D8F6-BA0E-41DC-A822-63A46A1D17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xmlns="" id="{F1867FD7-245E-494D-AE7C-71CE9A3447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EB9C1423-EF5C-4572-84E1-1751945ADA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E1A3B90E-5E24-49EE-B008-50BB7DE8C2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6094E6C7-C710-4D64-89B2-303E51AED9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xmlns="" id="{35C2AF5B-7F5F-4CF2-BE07-4902C5770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175F8DAC-D676-4B73-8113-02E1E56EEF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xmlns="" id="{208F370D-1C38-4E1D-AFE3-37F5DD67E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xmlns="" id="{F86697E1-077A-4BA4-9D42-0CB2A943FA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xmlns="" id="{5E487CCF-D882-4965-A6C4-51B2A0C48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xmlns="" id="{08D3A6B8-CDCA-4973-860F-3A0A1C5199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81CAD32C-A9CF-409F-ABA1-78E6AC2C8E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A199C358-D0C2-4D6F-95E5-906CDC58D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xmlns="" id="{BEAB1F12-FA6A-4722-B14D-7896EDACC4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D1B65A62-C2CA-4AC1-96E9-35F9C5EE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xmlns="" id="{F5073CC6-BB4A-4B9E-A3AA-75174C7CF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xmlns="" id="{E07336FC-6D13-4918-9781-C4D74E9DF3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xmlns="" id="{0696038E-BB38-4316-BBF6-A1D72538C9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xmlns="" id="{E7689FD0-F21F-46AE-8DCA-78C5DD64D1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93F14BA9-1721-4FDA-B22B-50DC560EB3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xmlns="" id="{12086877-91A8-49A7-BC0F-BC2D4A7AD1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xmlns="" id="{F262E94F-AB95-4EF8-8612-3D21617B98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xmlns="" id="{214A60F7-B832-4CE1-8B90-23D5FB1DEA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xmlns="" id="{E2D84CA5-674B-4963-B41B-70C169F9B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xmlns="" id="{8F2FBB20-BA9F-405C-B5F1-93A20B1F80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xmlns="" id="{4D516B74-465B-4165-BF90-42F4D3C59D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xmlns="" id="{0BB410E0-4723-4A78-8231-51D8DDFC8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xmlns="" id="{47BE9BF5-FDA0-447A-ABFE-3F9D3935B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xmlns="" id="{C35A9459-F7C3-4ECB-AAFE-4B13DB9ECB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xmlns="" id="{E2C58187-5E41-4954-BC11-D9130971A1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xmlns="" id="{1DDF5EEB-0D6D-48AB-AB5E-9D16FFC21B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xmlns="" id="{2AA4F874-9E59-4EC5-B66C-58E56DBC7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xmlns="" id="{F49C7227-9A79-4E5C-A9E5-AD562D12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xmlns="" id="{C96F84BD-F432-4DCD-A834-EB1464D8B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xmlns="" id="{5D64377F-B9C8-4A61-A8A7-9B5832BCCE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xmlns="" id="{5CD4C929-BFB8-4663-8395-34E042DA6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xmlns="" id="{3511B49B-6387-4209-8053-B4F87759AB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xmlns="" id="{FBF2E7C6-4F00-4429-BB86-AE8404B64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xmlns="" id="{02C0ABDC-4BDF-4AC1-BC7A-5FFD80A04E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xmlns="" id="{9F2BF7F0-99A5-422C-817F-C56234022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xmlns="" id="{FB2F2F39-508E-40E7-84D2-CABFBF69ED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xmlns="" id="{6D4F40F0-8444-473F-8B1F-2EE8BC4976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xmlns="" id="{91A2D4E0-1E96-4C15-BB50-2787579EB7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xmlns="" id="{228CBE01-3406-4653-B73F-3D98C8122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xmlns="" id="{42DADEC4-375A-4100-AAEB-DA3ABBA48B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xmlns="" id="{8A9EB4CC-5E9F-42CE-A536-17A4F62F3A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xmlns="" id="{95337335-02CF-40CC-9A8B-2EFE92A176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xmlns="" id="{96BA98B6-E1DC-447E-B7B9-9734420706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xmlns="" id="{1A05E183-1A57-4350-9EC3-37A40F5B6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xmlns="" id="{2515B517-C554-4EE3-9382-246969719F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xmlns="" id="{82B5945A-5214-49EF-9592-266F011214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xmlns="" id="{8AEA480E-792B-4AEA-B782-9728BF3E0E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xmlns="" id="{7DBABC9E-891B-4586-990B-8E4BF169FDD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xmlns="" id="{C39E64A4-BF12-48C0-9436-7B8FC38D2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xmlns="" id="{5333D79F-2E64-477B-A666-DB690A27D1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xmlns="" id="{991B621A-D326-481F-83EB-AA6EC31C8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xmlns="" id="{79677C2D-3E31-4767-B287-5FAC43ED5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xmlns="" id="{7666AECA-C7FB-4C76-B43E-675761150A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xmlns="" id="{D4B40E40-8BD2-42D8-8FB7-3C1DE2B92B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xmlns="" id="{D71B321B-5C4E-4051-8542-3F2DD87D6F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xmlns="" id="{3914734A-06BE-4A35-B551-E01EEAC6C2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xmlns="" id="{F1B5E756-79CF-470F-A32D-87DEB76A1F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xmlns="" id="{304D2BA3-070F-40DC-B56A-E243861DC2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xmlns="" id="{636C86E4-9AFD-4E28-B1B7-B13710E4B0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xmlns="" id="{7984BCEF-098D-4714-95FE-B6E9577D80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xmlns="" id="{7448EFDF-72DF-4E87-8F30-7390F582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xmlns="" id="{170FA03E-17F6-46C6-9C43-6DFF7E3331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xmlns="" id="{AC17B139-7075-426C-9A88-44ADB2B3F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xmlns="" id="{8A72F5BF-7EBC-4A96-B3A3-9A60E5C44D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xmlns="" id="{42697FE4-96CE-463F-A62C-7EFE4CAD2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xmlns="" id="{321DBF97-C8C8-46A9-BE20-6F4CB02242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xmlns="" id="{6407CB37-31B1-4EB2-8BEB-D3E0368696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xmlns="" id="{25ECB47D-A3B1-4D61-989A-A7E44F15D3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xmlns="" id="{87C2A88B-EA74-4173-BF83-E871B46F1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xmlns="" id="{D066D8A4-4AD1-4725-8EC3-99F0052D7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xmlns="" id="{AA5D0953-F872-497E-A58F-221A94FE6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xmlns="" id="{860038F2-30E3-463A-9DB2-170454514F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xmlns="" id="{78947AE1-93A6-4FF4-B075-391A70CA2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xmlns="" id="{BF2509D8-0E25-4006-8636-014171D6B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xmlns="" id="{B3DB7F7A-5F23-44F8-9630-0862BDF4BA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xmlns="" id="{4DA227B5-7ACC-4ADF-86F1-A852C46801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xmlns="" id="{9A373544-BB84-464B-8489-0D287F424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xmlns="" id="{F17FE116-EBD1-44C7-9845-43CEF43CA0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xmlns="" id="{9A8E7F72-AFD8-4B0A-BAED-8116CC1EBE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xmlns="" id="{6B765961-B818-45BF-8E19-7E5D3FC6CD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xmlns="" id="{AC15A1AA-C21E-4716-BB9F-F3B5AE879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xmlns="" id="{17DC4A3C-4403-4F20-8BC5-507DDA4143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xmlns="" id="{4FE44B8D-F8DB-48B4-96A8-56E1F0668E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xmlns="" id="{E42E6D1B-8B7E-48D3-997C-51604D0DAF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xmlns="" id="{6F9B92EB-5C18-43A0-8425-C7B648858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xmlns="" id="{B88A9288-0C85-4177-B609-F89394BF1B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xmlns="" id="{9BAA15F1-5037-4484-B67E-9EFAF78F3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xmlns="" id="{1F06B186-610D-4B03-ABEA-460C32054A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xmlns="" id="{3442FF71-F481-44FD-81DC-875F69C3C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xmlns="" id="{8151DDAD-44AC-42A7-A325-4A2E5623B8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xmlns="" id="{27E7EC83-CA01-4519-B8D4-E7E7946C1F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xmlns="" id="{876764BF-7457-4BD4-8E86-EBD072C038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xmlns="" id="{379EA470-DB6C-4157-B854-5DE3778BB2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xmlns="" id="{6B2D1C28-7A3B-4DBD-8229-2E4F6DB3EC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xmlns="" id="{53D0FDCE-E82B-4199-B483-0680EE07E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xmlns="" id="{1D4B8C1A-C8B1-4D52-9211-8D64EC74AE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xmlns="" id="{84C99D4E-6949-4B99-8045-305F3046D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xmlns="" id="{8E854529-90FF-48E5-9579-A1C48850B7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xmlns="" id="{0C1334EC-5544-4FCB-82AD-893EB72E6A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xmlns="" id="{877B6A76-A490-4667-8156-45314C6B67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xmlns="" id="{D1F8CCDB-4DC2-4432-83C4-4EC41172FC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xmlns="" id="{322F1888-261F-4631-BFC7-37823E06D1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xmlns="" id="{6E8E569E-EADC-4274-AB63-254F073C12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xmlns="" id="{8324B1D3-C7CD-4974-BCEB-3D26A50714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xmlns="" id="{9F19D07C-E005-4172-8C63-70DF0E0F22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xmlns="" id="{A65CC216-9BDB-4E4F-9AB7-71E8B960F2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xmlns="" id="{5D53402C-CF77-4B59-BBEC-905035453F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xmlns="" id="{4759F578-E607-4D88-A0FB-774CBC5F50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xmlns="" id="{4422EBFE-7061-48E8-AF28-82EBF2543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xmlns="" id="{889FB0E8-4307-40CD-BAE1-A22D070BBE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xmlns="" id="{51D5086E-2104-448F-B753-9ECA531F9A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xmlns="" id="{5677D9DA-1264-4347-BB52-8BF94E2164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xmlns="" id="{206033AF-7E41-4346-8FF7-6E045169DB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xmlns="" id="{8D52B00B-610A-4DC8-8C27-278E2734705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xmlns="" id="{35D9EE28-D42B-4E88-9DDE-B56F53AF7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xmlns="" id="{87C28735-A99E-405C-BE45-AD26A99AE7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xmlns="" id="{3259EE74-6E8B-41FB-816C-BE2FADD8D8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xmlns="" id="{1F123227-3EF4-48C3-9939-020FC653E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xmlns="" id="{5A5EC0EA-299E-4A95-9B23-CF9E54B9D9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xmlns="" id="{A451314B-E3D7-42D9-9EF6-BE8FA775A9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xmlns="" id="{9AF7FBBD-D90E-4351-9B30-4269F803E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xmlns="" id="{F72371D8-B15D-4D70-9ECE-E5FC2682A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xmlns="" id="{C9F2895A-C194-4184-A8DD-F0D3477CD4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xmlns="" id="{68F669A3-58E4-4EFE-A234-4A8FF45E94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xmlns="" id="{C6C55367-8949-4B70-A349-C32684DB88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xmlns="" id="{FEE1AD76-A882-4CD7-86AC-85B41D8440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xmlns="" id="{946C18F6-85C1-4544-82EA-E30E19D071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xmlns="" id="{1350D88E-B837-4C43-BCCF-73F99A335D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xmlns="" id="{031CD1C3-4861-48B5-981C-98EA09F0F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xmlns="" id="{1E450E1E-51C5-414C-99FA-A7969BC567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xmlns="" id="{7D37E174-73F4-40F3-AFF3-E27D9472A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xmlns="" id="{12681683-E783-4F93-BA3A-63FE2F320C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xmlns="" id="{5C70A57F-55F0-423D-B70A-A81C6C593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xmlns="" id="{3A05DB4E-A766-433E-95B0-32B814AC0E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xmlns="" id="{7198258C-D250-4E52-BF12-2D206BB540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xmlns="" id="{B1EA1194-CF86-41B5-BB32-C44C4AC1B7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xmlns="" id="{11C81809-F88A-49F5-89ED-816D89B521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xmlns="" id="{5952F0A4-9F8F-4954-B053-B680DA3FD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xmlns="" id="{64A6A7F3-D085-44E9-978D-CEA57A912B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xmlns="" id="{25935E17-3D1E-4151-87DB-D1D90EE5D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xmlns="" id="{B64FC055-B217-4C16-99A4-87AA089336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xmlns="" id="{BFD44D3F-A178-49B8-802C-4DF037C3D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xmlns="" id="{336ADF4E-4799-418C-8993-1FE7004F3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xmlns="" id="{F73036BE-CECD-4D7C-A3E3-03BE475108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xmlns="" id="{D3C1221E-1470-44FB-9396-51351BFB4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xmlns="" id="{1300C45F-35F8-47F4-9697-9E7E912ED8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xmlns="" id="{C79A21A0-295E-4678-B036-7F6CC24A62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xmlns="" id="{989E0EC0-FD4F-4297-AA63-69DF2A42C7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xmlns="" id="{A891D825-554B-45C6-A9F1-8ACB605CEA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xmlns="" id="{819DE07F-3AD5-4426-8558-7D356100CC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xmlns="" id="{27BA054A-8EC0-46CD-9E7D-51EA13B3B4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xmlns="" id="{CD388458-F6D4-45B6-824C-ABE6144B6A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xmlns="" id="{62BADC21-3C90-4E44-BF47-B53189A3E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xmlns="" id="{6CE129D8-3091-4A0E-B315-9A9C38C017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xmlns="" id="{44776171-E0BF-4903-A54D-367F5A23F7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xmlns="" id="{0D739A83-B62B-40CB-AF94-64DD579B39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xmlns="" id="{666ECC24-26DF-4158-BE3A-7D8876939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xmlns="" id="{BD49A79D-4E08-493C-B2FE-B7CEECD2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xmlns="" id="{85B02F9B-69AF-4B9E-A3D8-4AB5DA47A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xmlns="" id="{F3630BA3-A462-4DC9-9C36-76149CB80A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xmlns="" id="{BD5A55DA-232F-4A0C-90C4-9C292C6E7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xmlns="" id="{4199A17F-859A-4357-ACA0-FBA44DAD4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xmlns="" id="{F4D83E38-0091-43AA-8D9B-316E86684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xmlns="" id="{5C770DCB-67C1-4EA6-849D-29D2DD97B6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xmlns="" id="{3F27A873-EEE5-424A-A1A4-92E80A0B2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xmlns="" id="{88E337E0-CD4F-4B24-98D6-B759D747C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xmlns="" id="{BCD19717-4B9F-4641-B8DC-346ACBAE07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xmlns="" id="{E3DD91D7-B955-4E6F-9FE1-98A16DC78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xmlns="" id="{39174905-0D24-4D2B-8985-068D202EED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xmlns="" id="{81048C1A-3F37-4820-A49C-CD3959FDC8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xmlns="" id="{7B71EEE5-8B76-40DF-9C1E-8A3BF10C89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xmlns="" id="{6BE575DD-CE1B-44C1-91E4-D38ADB461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xmlns="" id="{877F10CF-8B71-425E-A962-14D2E9092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xmlns="" id="{5509C4EB-86C9-4D2C-91F6-22BBF26E18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xmlns="" id="{A284DDB9-E333-49DF-9243-0A60CE14BB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xmlns="" id="{E937F34B-3CCF-446E-A167-B1A163B048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xmlns="" id="{CF06FC75-5BBC-4D9D-8001-FEBFC981A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xmlns="" id="{3D1F2DAF-521C-4084-A2FA-91654B600D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xmlns="" id="{157A91C2-8847-4815-9B5D-677C5D2C5A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xmlns="" id="{73049E5A-7777-4219-8EA0-FF1E0DB868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xmlns="" id="{635DCC98-A773-4AC7-AE1F-B40B19000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xmlns="" id="{FD4444D9-7104-4018-BAE1-11B8304BF6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xmlns="" id="{2A7BABBE-6043-44AB-A612-A1090DF0C9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xmlns="" id="{94CAE4FC-F013-4408-BAC4-CF154BD9860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xmlns="" id="{761B6537-43D0-47D3-8F9F-396559CEA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xmlns="" id="{BC85EFC3-3017-47E1-B8A2-E7439110B6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xmlns="" id="{F0380F74-F6E4-44F4-A1C4-96880474B7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xmlns="" id="{294613D8-FC92-440D-B3A6-D3A306B914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xmlns="" id="{B0EBD089-58C6-43D7-B607-1AA6B0D09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xmlns="" id="{2A75521D-C829-48B4-A5F7-383AE45F44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xmlns="" id="{B97E4CE4-B8CD-46B5-A031-8CA3C3978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xmlns="" id="{12821555-6E9F-464D-BDC9-8024E6B4E8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xmlns="" id="{1288F8B1-3B48-4AB9-B626-500F8D3952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xmlns="" id="{1BE89D3B-3D42-41BE-B959-09290D35E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xmlns="" id="{4463C082-7E22-43CE-9693-4AC9FFBF07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xmlns="" id="{8CD43B76-9381-4190-8256-4CABF0F224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xmlns="" id="{15856973-BC79-47BF-972F-D1BB93490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xmlns="" id="{05C1ECF0-81B3-4661-B13D-781857F11B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xmlns="" id="{9AC5F2C2-643C-4576-8033-F2F7F2740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xmlns="" id="{13F1630C-8C5C-4C82-826D-476F6FD68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xmlns="" id="{293EB4E9-DA1D-4710-9BFF-16F0D815BB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xmlns="" id="{F0862DC7-577A-418F-89CF-FEEAA80D19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xmlns="" id="{C4AB1B94-2207-44ED-9E55-DAAA2C1662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xmlns="" id="{BD20DDBB-1800-4F3C-B10A-C40FFC9483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xmlns="" id="{FB14F77C-1DD8-4D76-954D-48031E1551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xmlns="" id="{CB90BE59-0E0E-4F00-838F-1D04984F4E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xmlns="" id="{E92BEFEA-55C3-4E6D-83A2-28F773C93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xmlns="" id="{FDA23B01-9027-48F8-98AD-D85F65E8E0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xmlns="" id="{1C96A6AA-B683-4C09-8F9A-EE942A0EEF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xmlns="" id="{0EDF46D0-C4C9-4686-B51C-340B0CC4D2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xmlns="" id="{68B5FB0D-29F5-4661-81DA-0D7B9BA140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xmlns="" id="{9C85EB37-3FCD-4204-85A9-0393BF6DF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xmlns="" id="{34ABB80D-48F6-420B-A2A9-7D8B46A1EE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xmlns="" id="{2C270C10-621B-41B1-A235-35F1059920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xmlns="" id="{5703B8F1-DF34-4148-96D2-3670313D4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xmlns="" id="{F895388A-4B58-47CA-B01F-AC8D76CD0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xmlns="" id="{A4EA9346-2DD3-4F35-A2A3-6E3881FA5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xmlns="" id="{594D77B4-DA89-4CFB-9270-07E5DA095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xmlns="" id="{AC1482E2-14B7-4669-B300-834681B5FE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xmlns="" id="{C3711D72-BCE1-4992-80C6-FBF786BEE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xmlns="" id="{E3C51336-9DA0-437A-801A-2B896ABA17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xmlns="" id="{C4CC08EF-1CAA-4DA6-9545-B25C97F63A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xmlns="" id="{E35750C6-7140-4401-AD68-4B61DD86DB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xmlns="" id="{8EFC6396-B256-4E3F-9FE8-6F5CA9B62A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xmlns="" id="{9F2EDF0E-9091-4DDF-AC6A-8C903B0F8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xmlns="" id="{5FE4A3B4-9F8D-4475-899E-FCA3CB2022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xmlns="" id="{12ADC54B-8BEF-4879-B63D-04BFB2D92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xmlns="" id="{ABD620D1-24DC-425F-A37E-5089CCCD44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xmlns="" id="{3430B339-99F8-417F-B118-A5C861E300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xmlns="" id="{E7CD878C-2C92-4FF9-9279-A00C1D6F81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xmlns="" id="{7A6C9486-9F80-4A7C-8780-1EDF69EDA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xmlns="" id="{3A040FFF-3866-4C4C-8EA0-7C6241D9CE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xmlns="" id="{76B3B9F4-F745-469B-89A9-7334959CEC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xmlns="" id="{6FBCF8FF-5D8C-404B-9BC1-34A274B24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xmlns="" id="{5C06066C-67D0-40F2-92ED-52C56AA371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xmlns="" id="{227492E4-B684-489F-9ED8-1644773DCA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xmlns="" id="{754B0551-3E65-4C32-A8A8-6AA27DC1CC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xmlns="" id="{062EC2FB-1C3B-4121-A755-76F5EDE2BF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xmlns="" id="{E8312A01-94BA-4F61-BE42-180B50AE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xmlns="" id="{F6D420D1-FCE3-4B8F-9949-B048983038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xmlns="" id="{1257BD4F-4855-46FE-A8C3-C800CC06C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xmlns="" id="{4C08F5A9-2A59-491E-91A0-46723E45B8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xmlns="" id="{E096B6D7-F634-42D0-B74F-E060A54C3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xmlns="" id="{B1D3DE17-0D3C-4A74-B696-0E4640BFC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xmlns="" id="{D82C30DF-38B4-45BE-BD32-81FB00D8E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xmlns="" id="{4F4E9EC8-89A6-4A89-8678-75BB0220E4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xmlns="" id="{158AC132-E2ED-4EAD-A020-5493132B3C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xmlns="" id="{0C5376A3-5054-498E-BC36-2FAC9C9E093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xmlns="" id="{1D0E57D0-4CF5-4399-869F-88BD2BC0A2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xmlns="" id="{B30CCDEA-4B6D-47B7-9E60-0BE8616C77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xmlns="" id="{7C06F5A1-9FFF-42B5-A4E9-873EBDFACE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xmlns="" id="{BE3A625E-6FA6-4894-943F-35E35DF50D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xmlns="" id="{67EB34BE-3378-414B-B384-20BA929F2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xmlns="" id="{15605EB7-FD23-4077-806F-8FD8C22247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xmlns="" id="{A7624423-8F1A-4516-853B-68F7CE6C94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xmlns="" id="{9E421FC9-7182-48CC-835F-C85A82B3C16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xmlns="" id="{AC423839-579D-4CEC-899D-2F5A8FCF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xmlns="" id="{7FC6A139-E4B8-4774-B140-7AED5BB9BA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xmlns="" id="{5E29E3A5-CEBB-4AA7-A6DD-6646AC045A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xmlns="" id="{825435FF-E0A0-4C42-8AFB-A60906AA7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xmlns="" id="{01D8CC58-4B78-4F4F-AB9E-62E6906EC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xmlns="" id="{3A665808-2E9A-402B-A770-E17E16730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xmlns="" id="{AFEBAE6C-CC8E-443E-A1ED-D2898BEFEE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xmlns="" id="{686E8C8D-2578-42DA-96F8-727457D434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xmlns="" id="{EF639A48-748B-453F-9F32-438154260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xmlns="" id="{2589AD58-AD40-4CF3-B52F-BEA9339189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xmlns="" id="{869727CA-B56B-4DE1-8496-E6602C6C5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xmlns="" id="{20C9EA1A-38C7-4AE5-9FF0-9F22F403D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xmlns="" id="{B435A27B-E090-40AF-A6A4-7463B72025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xmlns="" id="{4E5670CE-0470-440A-8F6D-29605257E1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xmlns="" id="{42AB985A-72D1-44DA-A726-3F35A8A2DE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xmlns="" id="{F64CC157-052B-43A6-98FC-7C0FDB7321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xmlns="" id="{2A675CF5-3D57-4CC3-8247-6F0864181F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xmlns="" id="{57489CE1-624F-4D76-9332-8D78D6C9D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xmlns="" id="{061A8B2C-19B4-441C-A81F-8C74517FEC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xmlns="" id="{1DE7CAB2-ACA3-4A7E-9730-FDF49E675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xmlns="" id="{F35C5994-7A5D-4B7E-B9D4-90E55EB0C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xmlns="" id="{BF5DF52C-F691-4AD5-B862-16642FDB4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xmlns="" id="{056CA946-F795-42F8-A413-F3F7F49EE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xmlns="" id="{D5379984-A8D4-496B-BA52-ED9465BA89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xmlns="" id="{36F6A7EF-2E9C-484A-A62F-A6B94EF13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xmlns="" id="{6D9133FB-031A-4D29-B38E-05637E530F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xmlns="" id="{DB1C4709-3A40-4E74-A9CD-C4A5948A5F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xmlns="" id="{5C3F9B0E-2FE1-4058-9243-F5A06B6172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xmlns="" id="{C362F7DB-AD2D-4ADC-BD31-23B3A6B18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9" name="Imagem 368">
          <a:extLst>
            <a:ext uri="{FF2B5EF4-FFF2-40B4-BE49-F238E27FC236}">
              <a16:creationId xmlns:a16="http://schemas.microsoft.com/office/drawing/2014/main" xmlns="" id="{8E902762-4E3A-4DAD-805F-16C7071161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370" name="Imagem 369">
          <a:extLst>
            <a:ext uri="{FF2B5EF4-FFF2-40B4-BE49-F238E27FC236}">
              <a16:creationId xmlns:a16="http://schemas.microsoft.com/office/drawing/2014/main" xmlns="" id="{8C18FE78-37CE-4F84-9E03-5984F528E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71" name="Imagem 370">
          <a:extLst>
            <a:ext uri="{FF2B5EF4-FFF2-40B4-BE49-F238E27FC236}">
              <a16:creationId xmlns:a16="http://schemas.microsoft.com/office/drawing/2014/main" xmlns="" id="{617C9317-8EFB-486C-9821-CD6FD6F5C9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72" name="Imagem 371">
          <a:extLst>
            <a:ext uri="{FF2B5EF4-FFF2-40B4-BE49-F238E27FC236}">
              <a16:creationId xmlns:a16="http://schemas.microsoft.com/office/drawing/2014/main" xmlns="" id="{28A25549-9810-45DB-B14B-DE180DF37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73" name="Imagem 372">
          <a:extLst>
            <a:ext uri="{FF2B5EF4-FFF2-40B4-BE49-F238E27FC236}">
              <a16:creationId xmlns:a16="http://schemas.microsoft.com/office/drawing/2014/main" xmlns="" id="{FE251C08-AB99-4C06-9D46-C7B4CA7AE6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74" name="Imagem 373">
          <a:extLst>
            <a:ext uri="{FF2B5EF4-FFF2-40B4-BE49-F238E27FC236}">
              <a16:creationId xmlns:a16="http://schemas.microsoft.com/office/drawing/2014/main" xmlns="" id="{2C3DAB2C-982B-427D-B7FB-C7BAC90C6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75" name="Imagem 374">
          <a:extLst>
            <a:ext uri="{FF2B5EF4-FFF2-40B4-BE49-F238E27FC236}">
              <a16:creationId xmlns:a16="http://schemas.microsoft.com/office/drawing/2014/main" xmlns="" id="{239AB8D6-3F76-4622-88DE-D4D0978AE1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76" name="Imagem 375">
          <a:extLst>
            <a:ext uri="{FF2B5EF4-FFF2-40B4-BE49-F238E27FC236}">
              <a16:creationId xmlns:a16="http://schemas.microsoft.com/office/drawing/2014/main" xmlns="" id="{EECDC0D0-1755-4A4E-B94D-DBECCBFDC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77" name="Imagem 376">
          <a:extLst>
            <a:ext uri="{FF2B5EF4-FFF2-40B4-BE49-F238E27FC236}">
              <a16:creationId xmlns:a16="http://schemas.microsoft.com/office/drawing/2014/main" xmlns="" id="{43D18F18-F8CD-4244-A6A6-503EAA3205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378" name="Imagem 377">
          <a:extLst>
            <a:ext uri="{FF2B5EF4-FFF2-40B4-BE49-F238E27FC236}">
              <a16:creationId xmlns:a16="http://schemas.microsoft.com/office/drawing/2014/main" xmlns="" id="{89F62B2E-761E-44AA-9EAA-0699A358A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79" name="Imagem 378">
          <a:extLst>
            <a:ext uri="{FF2B5EF4-FFF2-40B4-BE49-F238E27FC236}">
              <a16:creationId xmlns:a16="http://schemas.microsoft.com/office/drawing/2014/main" xmlns="" id="{7850B489-4F10-4D83-9300-2225535EFC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80" name="Imagem 379">
          <a:extLst>
            <a:ext uri="{FF2B5EF4-FFF2-40B4-BE49-F238E27FC236}">
              <a16:creationId xmlns:a16="http://schemas.microsoft.com/office/drawing/2014/main" xmlns="" id="{2EAD9ED9-D8C5-4334-846F-EBCE567FC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81" name="Imagem 380">
          <a:extLst>
            <a:ext uri="{FF2B5EF4-FFF2-40B4-BE49-F238E27FC236}">
              <a16:creationId xmlns:a16="http://schemas.microsoft.com/office/drawing/2014/main" xmlns="" id="{2C5E47CC-B0CF-4DC4-BEC5-8A429186BE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2" name="Imagem 381">
          <a:extLst>
            <a:ext uri="{FF2B5EF4-FFF2-40B4-BE49-F238E27FC236}">
              <a16:creationId xmlns:a16="http://schemas.microsoft.com/office/drawing/2014/main" xmlns="" id="{CC33D36B-8EAB-48CB-A2D5-5CB833BC0E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83" name="Imagem 382">
          <a:extLst>
            <a:ext uri="{FF2B5EF4-FFF2-40B4-BE49-F238E27FC236}">
              <a16:creationId xmlns:a16="http://schemas.microsoft.com/office/drawing/2014/main" xmlns="" id="{62518209-89F7-4FE2-A41C-C66BCE364A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4" name="Imagem 383">
          <a:extLst>
            <a:ext uri="{FF2B5EF4-FFF2-40B4-BE49-F238E27FC236}">
              <a16:creationId xmlns:a16="http://schemas.microsoft.com/office/drawing/2014/main" xmlns="" id="{50846669-82C6-4C20-8F2B-F5105315A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85" name="Imagem 384">
          <a:extLst>
            <a:ext uri="{FF2B5EF4-FFF2-40B4-BE49-F238E27FC236}">
              <a16:creationId xmlns:a16="http://schemas.microsoft.com/office/drawing/2014/main" xmlns="" id="{03964C76-A5F8-4E1E-BAA6-B914B97FD8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386" name="Imagem 385">
          <a:extLst>
            <a:ext uri="{FF2B5EF4-FFF2-40B4-BE49-F238E27FC236}">
              <a16:creationId xmlns:a16="http://schemas.microsoft.com/office/drawing/2014/main" xmlns="" id="{2BA2024D-B8FC-4082-AD70-7ED51658CE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387" name="Imagem 386">
          <a:extLst>
            <a:ext uri="{FF2B5EF4-FFF2-40B4-BE49-F238E27FC236}">
              <a16:creationId xmlns:a16="http://schemas.microsoft.com/office/drawing/2014/main" xmlns="" id="{33B8A7DD-3421-4065-AC8D-D6384F777C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88" name="Imagem 387">
          <a:extLst>
            <a:ext uri="{FF2B5EF4-FFF2-40B4-BE49-F238E27FC236}">
              <a16:creationId xmlns:a16="http://schemas.microsoft.com/office/drawing/2014/main" xmlns="" id="{5735CC9B-7B3D-45B3-960F-FC8B2176AB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89" name="Imagem 388">
          <a:extLst>
            <a:ext uri="{FF2B5EF4-FFF2-40B4-BE49-F238E27FC236}">
              <a16:creationId xmlns:a16="http://schemas.microsoft.com/office/drawing/2014/main" xmlns="" id="{B578A5A9-CDEA-446B-8E11-8C1D5E7E23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0" name="Imagem 389">
          <a:extLst>
            <a:ext uri="{FF2B5EF4-FFF2-40B4-BE49-F238E27FC236}">
              <a16:creationId xmlns:a16="http://schemas.microsoft.com/office/drawing/2014/main" xmlns="" id="{5E093105-AF5B-44A0-A2F9-92A2BDD6FA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1" name="Imagem 390">
          <a:extLst>
            <a:ext uri="{FF2B5EF4-FFF2-40B4-BE49-F238E27FC236}">
              <a16:creationId xmlns:a16="http://schemas.microsoft.com/office/drawing/2014/main" xmlns="" id="{2DB10B3D-DE20-4B81-A7E6-682AAF44DD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2" name="Imagem 391">
          <a:extLst>
            <a:ext uri="{FF2B5EF4-FFF2-40B4-BE49-F238E27FC236}">
              <a16:creationId xmlns:a16="http://schemas.microsoft.com/office/drawing/2014/main" xmlns="" id="{03360AFA-CB9E-4D73-AF12-E742CF9A97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3" name="Imagem 392">
          <a:extLst>
            <a:ext uri="{FF2B5EF4-FFF2-40B4-BE49-F238E27FC236}">
              <a16:creationId xmlns:a16="http://schemas.microsoft.com/office/drawing/2014/main" xmlns="" id="{D3817309-4ACA-4E90-B124-7FB4F31321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394" name="Imagem 393">
          <a:extLst>
            <a:ext uri="{FF2B5EF4-FFF2-40B4-BE49-F238E27FC236}">
              <a16:creationId xmlns:a16="http://schemas.microsoft.com/office/drawing/2014/main" xmlns="" id="{63D49BA7-F6BB-4458-B66F-8A49D66C9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395" name="Imagem 394">
          <a:extLst>
            <a:ext uri="{FF2B5EF4-FFF2-40B4-BE49-F238E27FC236}">
              <a16:creationId xmlns:a16="http://schemas.microsoft.com/office/drawing/2014/main" xmlns="" id="{1AB3DF2A-7FC6-489B-ACF1-EE1A038D0D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96" name="Imagem 395">
          <a:extLst>
            <a:ext uri="{FF2B5EF4-FFF2-40B4-BE49-F238E27FC236}">
              <a16:creationId xmlns:a16="http://schemas.microsoft.com/office/drawing/2014/main" xmlns="" id="{8AB9F762-790C-42DF-866B-E93D2D187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97" name="Imagem 396">
          <a:extLst>
            <a:ext uri="{FF2B5EF4-FFF2-40B4-BE49-F238E27FC236}">
              <a16:creationId xmlns:a16="http://schemas.microsoft.com/office/drawing/2014/main" xmlns="" id="{904A02F7-9A27-4B02-843A-B3A320443C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8" name="Imagem 397">
          <a:extLst>
            <a:ext uri="{FF2B5EF4-FFF2-40B4-BE49-F238E27FC236}">
              <a16:creationId xmlns:a16="http://schemas.microsoft.com/office/drawing/2014/main" xmlns="" id="{E4263D76-A48F-4243-B3EF-525F40CE9A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9" name="Imagem 398">
          <a:extLst>
            <a:ext uri="{FF2B5EF4-FFF2-40B4-BE49-F238E27FC236}">
              <a16:creationId xmlns:a16="http://schemas.microsoft.com/office/drawing/2014/main" xmlns="" id="{2FBD4C20-4793-4E4A-80E5-EE3AC02210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0" name="Imagem 399">
          <a:extLst>
            <a:ext uri="{FF2B5EF4-FFF2-40B4-BE49-F238E27FC236}">
              <a16:creationId xmlns:a16="http://schemas.microsoft.com/office/drawing/2014/main" xmlns="" id="{48F3785A-07A7-4586-AAF2-522F267D5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1" name="Imagem 400">
          <a:extLst>
            <a:ext uri="{FF2B5EF4-FFF2-40B4-BE49-F238E27FC236}">
              <a16:creationId xmlns:a16="http://schemas.microsoft.com/office/drawing/2014/main" xmlns="" id="{36FBD44A-723C-49CE-930C-C5B5924272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02" name="Imagem 401">
          <a:extLst>
            <a:ext uri="{FF2B5EF4-FFF2-40B4-BE49-F238E27FC236}">
              <a16:creationId xmlns:a16="http://schemas.microsoft.com/office/drawing/2014/main" xmlns="" id="{F55B2EAE-ADDF-45FE-A0A0-4B6678BB83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03" name="Imagem 402">
          <a:extLst>
            <a:ext uri="{FF2B5EF4-FFF2-40B4-BE49-F238E27FC236}">
              <a16:creationId xmlns:a16="http://schemas.microsoft.com/office/drawing/2014/main" xmlns="" id="{95B644AA-9FB1-467E-8E27-FA617A9EBA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04" name="Imagem 403">
          <a:extLst>
            <a:ext uri="{FF2B5EF4-FFF2-40B4-BE49-F238E27FC236}">
              <a16:creationId xmlns:a16="http://schemas.microsoft.com/office/drawing/2014/main" xmlns="" id="{6F06126A-8EFD-4A4C-914F-ACA580B51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05" name="Imagem 404">
          <a:extLst>
            <a:ext uri="{FF2B5EF4-FFF2-40B4-BE49-F238E27FC236}">
              <a16:creationId xmlns:a16="http://schemas.microsoft.com/office/drawing/2014/main" xmlns="" id="{CC954AE8-F841-431D-A987-7B4E3595DB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6" name="Imagem 405">
          <a:extLst>
            <a:ext uri="{FF2B5EF4-FFF2-40B4-BE49-F238E27FC236}">
              <a16:creationId xmlns:a16="http://schemas.microsoft.com/office/drawing/2014/main" xmlns="" id="{5270DC14-B44A-45A3-803B-C5146D30B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7" name="Imagem 406">
          <a:extLst>
            <a:ext uri="{FF2B5EF4-FFF2-40B4-BE49-F238E27FC236}">
              <a16:creationId xmlns:a16="http://schemas.microsoft.com/office/drawing/2014/main" xmlns="" id="{DACAC488-FF0A-4D35-A230-9BF8A6E978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8" name="Imagem 407">
          <a:extLst>
            <a:ext uri="{FF2B5EF4-FFF2-40B4-BE49-F238E27FC236}">
              <a16:creationId xmlns:a16="http://schemas.microsoft.com/office/drawing/2014/main" xmlns="" id="{F8F69B79-C112-4B3E-91B6-9097A74E0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9" name="Imagem 408">
          <a:extLst>
            <a:ext uri="{FF2B5EF4-FFF2-40B4-BE49-F238E27FC236}">
              <a16:creationId xmlns:a16="http://schemas.microsoft.com/office/drawing/2014/main" xmlns="" id="{99FFF7FB-961C-4419-A949-43AE05A0C1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10" name="Imagem 409">
          <a:extLst>
            <a:ext uri="{FF2B5EF4-FFF2-40B4-BE49-F238E27FC236}">
              <a16:creationId xmlns:a16="http://schemas.microsoft.com/office/drawing/2014/main" xmlns="" id="{8C80E84C-CF4B-4608-98AE-F45CB6010B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11" name="Imagem 410">
          <a:extLst>
            <a:ext uri="{FF2B5EF4-FFF2-40B4-BE49-F238E27FC236}">
              <a16:creationId xmlns:a16="http://schemas.microsoft.com/office/drawing/2014/main" xmlns="" id="{AF08D830-0B26-41BC-96AE-5DD342CE00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12" name="Imagem 411">
          <a:extLst>
            <a:ext uri="{FF2B5EF4-FFF2-40B4-BE49-F238E27FC236}">
              <a16:creationId xmlns:a16="http://schemas.microsoft.com/office/drawing/2014/main" xmlns="" id="{2EEF1AC5-DFE0-466A-872D-0EAA9C30D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13" name="Imagem 412">
          <a:extLst>
            <a:ext uri="{FF2B5EF4-FFF2-40B4-BE49-F238E27FC236}">
              <a16:creationId xmlns:a16="http://schemas.microsoft.com/office/drawing/2014/main" xmlns="" id="{31C47D7B-4700-410E-B797-244DCFA401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14" name="Imagem 413">
          <a:extLst>
            <a:ext uri="{FF2B5EF4-FFF2-40B4-BE49-F238E27FC236}">
              <a16:creationId xmlns:a16="http://schemas.microsoft.com/office/drawing/2014/main" xmlns="" id="{FAB55A16-18BD-4142-ACDB-7C2C27829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5" name="Imagem 414">
          <a:extLst>
            <a:ext uri="{FF2B5EF4-FFF2-40B4-BE49-F238E27FC236}">
              <a16:creationId xmlns:a16="http://schemas.microsoft.com/office/drawing/2014/main" xmlns="" id="{F5C4DCC6-7476-47B8-8F4C-55D9A1A9D9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16" name="Imagem 415">
          <a:extLst>
            <a:ext uri="{FF2B5EF4-FFF2-40B4-BE49-F238E27FC236}">
              <a16:creationId xmlns:a16="http://schemas.microsoft.com/office/drawing/2014/main" xmlns="" id="{F2E773A6-8D7B-48FE-B539-B650468C1D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7" name="Imagem 416">
          <a:extLst>
            <a:ext uri="{FF2B5EF4-FFF2-40B4-BE49-F238E27FC236}">
              <a16:creationId xmlns:a16="http://schemas.microsoft.com/office/drawing/2014/main" xmlns="" id="{850E15F5-EA8A-401F-B652-AFCBA7788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418" name="Imagem 417">
          <a:extLst>
            <a:ext uri="{FF2B5EF4-FFF2-40B4-BE49-F238E27FC236}">
              <a16:creationId xmlns:a16="http://schemas.microsoft.com/office/drawing/2014/main" xmlns="" id="{FC6BEAE9-D75E-41E8-926D-6BE7CE6DB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419" name="Imagem 418">
          <a:extLst>
            <a:ext uri="{FF2B5EF4-FFF2-40B4-BE49-F238E27FC236}">
              <a16:creationId xmlns:a16="http://schemas.microsoft.com/office/drawing/2014/main" xmlns="" id="{33C4D103-1C8B-4A46-9E30-E7E8D7954F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20" name="Imagem 419">
          <a:extLst>
            <a:ext uri="{FF2B5EF4-FFF2-40B4-BE49-F238E27FC236}">
              <a16:creationId xmlns:a16="http://schemas.microsoft.com/office/drawing/2014/main" xmlns="" id="{EA1434E9-9E89-495B-B40F-CB4BF1CF74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21" name="Imagem 420">
          <a:extLst>
            <a:ext uri="{FF2B5EF4-FFF2-40B4-BE49-F238E27FC236}">
              <a16:creationId xmlns:a16="http://schemas.microsoft.com/office/drawing/2014/main" xmlns="" id="{14CBE111-C3C8-4EB1-89C2-6A446D698D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22" name="Imagem 421">
          <a:extLst>
            <a:ext uri="{FF2B5EF4-FFF2-40B4-BE49-F238E27FC236}">
              <a16:creationId xmlns:a16="http://schemas.microsoft.com/office/drawing/2014/main" xmlns="" id="{46B86F45-9EB2-40FD-BE31-46FA54ECCA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23" name="Imagem 422">
          <a:extLst>
            <a:ext uri="{FF2B5EF4-FFF2-40B4-BE49-F238E27FC236}">
              <a16:creationId xmlns:a16="http://schemas.microsoft.com/office/drawing/2014/main" xmlns="" id="{27CAE904-7895-4EAD-BBB6-BC0C7A03E6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24" name="Imagem 423">
          <a:extLst>
            <a:ext uri="{FF2B5EF4-FFF2-40B4-BE49-F238E27FC236}">
              <a16:creationId xmlns:a16="http://schemas.microsoft.com/office/drawing/2014/main" xmlns="" id="{0176C61F-D919-4847-9F20-01199EF173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25" name="Imagem 424">
          <a:extLst>
            <a:ext uri="{FF2B5EF4-FFF2-40B4-BE49-F238E27FC236}">
              <a16:creationId xmlns:a16="http://schemas.microsoft.com/office/drawing/2014/main" xmlns="" id="{5520D1C7-AA4D-4E83-8737-BE92EE08A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426" name="Imagem 425">
          <a:extLst>
            <a:ext uri="{FF2B5EF4-FFF2-40B4-BE49-F238E27FC236}">
              <a16:creationId xmlns:a16="http://schemas.microsoft.com/office/drawing/2014/main" xmlns="" id="{6D031135-4D02-4E4A-8517-67C0187FE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427" name="Imagem 426">
          <a:extLst>
            <a:ext uri="{FF2B5EF4-FFF2-40B4-BE49-F238E27FC236}">
              <a16:creationId xmlns:a16="http://schemas.microsoft.com/office/drawing/2014/main" xmlns="" id="{A97984CD-5BCF-49CF-AC1D-E0DE4D895C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28" name="Imagem 427">
          <a:extLst>
            <a:ext uri="{FF2B5EF4-FFF2-40B4-BE49-F238E27FC236}">
              <a16:creationId xmlns:a16="http://schemas.microsoft.com/office/drawing/2014/main" xmlns="" id="{7FC20AC4-8B9B-4B54-BD7F-C1D521AD2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29" name="Imagem 428">
          <a:extLst>
            <a:ext uri="{FF2B5EF4-FFF2-40B4-BE49-F238E27FC236}">
              <a16:creationId xmlns:a16="http://schemas.microsoft.com/office/drawing/2014/main" xmlns="" id="{E67CB68B-4AD6-46C2-A563-8B55E166CB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0" name="Imagem 429">
          <a:extLst>
            <a:ext uri="{FF2B5EF4-FFF2-40B4-BE49-F238E27FC236}">
              <a16:creationId xmlns:a16="http://schemas.microsoft.com/office/drawing/2014/main" xmlns="" id="{32B79A4D-30CA-4247-AF18-80070D2C31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1" name="Imagem 430">
          <a:extLst>
            <a:ext uri="{FF2B5EF4-FFF2-40B4-BE49-F238E27FC236}">
              <a16:creationId xmlns:a16="http://schemas.microsoft.com/office/drawing/2014/main" xmlns="" id="{3EC9E0DA-1424-4C78-B395-9D761FC78E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2" name="Imagem 431">
          <a:extLst>
            <a:ext uri="{FF2B5EF4-FFF2-40B4-BE49-F238E27FC236}">
              <a16:creationId xmlns:a16="http://schemas.microsoft.com/office/drawing/2014/main" xmlns="" id="{DAC272C3-03F0-4B52-B905-D0BFCDEE2F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3" name="Imagem 432">
          <a:extLst>
            <a:ext uri="{FF2B5EF4-FFF2-40B4-BE49-F238E27FC236}">
              <a16:creationId xmlns:a16="http://schemas.microsoft.com/office/drawing/2014/main" xmlns="" id="{F1FA9D41-2138-45DF-AAB8-B757E85580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34" name="Imagem 433">
          <a:extLst>
            <a:ext uri="{FF2B5EF4-FFF2-40B4-BE49-F238E27FC236}">
              <a16:creationId xmlns:a16="http://schemas.microsoft.com/office/drawing/2014/main" xmlns="" id="{7475D3D5-E62C-40A5-A2F3-CC42BBE7A0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35" name="Imagem 434">
          <a:extLst>
            <a:ext uri="{FF2B5EF4-FFF2-40B4-BE49-F238E27FC236}">
              <a16:creationId xmlns:a16="http://schemas.microsoft.com/office/drawing/2014/main" xmlns="" id="{5818E075-D9B4-42FD-BC39-508A4A9B72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36" name="Imagem 435">
          <a:extLst>
            <a:ext uri="{FF2B5EF4-FFF2-40B4-BE49-F238E27FC236}">
              <a16:creationId xmlns:a16="http://schemas.microsoft.com/office/drawing/2014/main" xmlns="" id="{FC6FFF04-0C30-4099-8B0C-50034EC0A6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37" name="Imagem 436">
          <a:extLst>
            <a:ext uri="{FF2B5EF4-FFF2-40B4-BE49-F238E27FC236}">
              <a16:creationId xmlns:a16="http://schemas.microsoft.com/office/drawing/2014/main" xmlns="" id="{C145732D-146C-436E-967C-DA5A7D7344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8" name="Imagem 437">
          <a:extLst>
            <a:ext uri="{FF2B5EF4-FFF2-40B4-BE49-F238E27FC236}">
              <a16:creationId xmlns:a16="http://schemas.microsoft.com/office/drawing/2014/main" xmlns="" id="{07F9D0E2-E0A9-4947-A192-800385017E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9" name="Imagem 438">
          <a:extLst>
            <a:ext uri="{FF2B5EF4-FFF2-40B4-BE49-F238E27FC236}">
              <a16:creationId xmlns:a16="http://schemas.microsoft.com/office/drawing/2014/main" xmlns="" id="{CEC54AA9-F94A-4AB8-894E-41A1DEA5E1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0" name="Imagem 439">
          <a:extLst>
            <a:ext uri="{FF2B5EF4-FFF2-40B4-BE49-F238E27FC236}">
              <a16:creationId xmlns:a16="http://schemas.microsoft.com/office/drawing/2014/main" xmlns="" id="{18BE6BE0-0A12-4F5D-9F9A-74D6C78E4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1" name="Imagem 440">
          <a:extLst>
            <a:ext uri="{FF2B5EF4-FFF2-40B4-BE49-F238E27FC236}">
              <a16:creationId xmlns:a16="http://schemas.microsoft.com/office/drawing/2014/main" xmlns="" id="{BB2F60EC-2888-47A0-83AA-423C04A551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42" name="Imagem 441">
          <a:extLst>
            <a:ext uri="{FF2B5EF4-FFF2-40B4-BE49-F238E27FC236}">
              <a16:creationId xmlns:a16="http://schemas.microsoft.com/office/drawing/2014/main" xmlns="" id="{6305EF21-8F4F-4235-8E37-97D63A804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43" name="Imagem 442">
          <a:extLst>
            <a:ext uri="{FF2B5EF4-FFF2-40B4-BE49-F238E27FC236}">
              <a16:creationId xmlns:a16="http://schemas.microsoft.com/office/drawing/2014/main" xmlns="" id="{BA757917-53AA-4294-9046-EF0244C08F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44" name="Imagem 443">
          <a:extLst>
            <a:ext uri="{FF2B5EF4-FFF2-40B4-BE49-F238E27FC236}">
              <a16:creationId xmlns:a16="http://schemas.microsoft.com/office/drawing/2014/main" xmlns="" id="{72E13785-1913-412A-9B9A-2A7D21BCA3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45" name="Imagem 444">
          <a:extLst>
            <a:ext uri="{FF2B5EF4-FFF2-40B4-BE49-F238E27FC236}">
              <a16:creationId xmlns:a16="http://schemas.microsoft.com/office/drawing/2014/main" xmlns="" id="{5E6CA713-C1AF-4F6E-AC72-5E87FD4729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6" name="Imagem 445">
          <a:extLst>
            <a:ext uri="{FF2B5EF4-FFF2-40B4-BE49-F238E27FC236}">
              <a16:creationId xmlns:a16="http://schemas.microsoft.com/office/drawing/2014/main" xmlns="" id="{5E6F7D4E-12D4-41DE-A778-65298EFB8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7" name="Imagem 446">
          <a:extLst>
            <a:ext uri="{FF2B5EF4-FFF2-40B4-BE49-F238E27FC236}">
              <a16:creationId xmlns:a16="http://schemas.microsoft.com/office/drawing/2014/main" xmlns="" id="{FE312D3C-2E68-40E5-8A8E-AEE7846CAC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8" name="Imagem 447">
          <a:extLst>
            <a:ext uri="{FF2B5EF4-FFF2-40B4-BE49-F238E27FC236}">
              <a16:creationId xmlns:a16="http://schemas.microsoft.com/office/drawing/2014/main" xmlns="" id="{5978888F-E0D4-44EF-AA68-4662D57C3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9" name="Imagem 448">
          <a:extLst>
            <a:ext uri="{FF2B5EF4-FFF2-40B4-BE49-F238E27FC236}">
              <a16:creationId xmlns:a16="http://schemas.microsoft.com/office/drawing/2014/main" xmlns="" id="{F49C052A-57EA-45DB-B38A-22FE92D873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450" name="Imagem 449">
          <a:extLst>
            <a:ext uri="{FF2B5EF4-FFF2-40B4-BE49-F238E27FC236}">
              <a16:creationId xmlns:a16="http://schemas.microsoft.com/office/drawing/2014/main" xmlns="" id="{EBD77CD3-159B-453B-BDE0-86A57A081A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451" name="Imagem 450">
          <a:extLst>
            <a:ext uri="{FF2B5EF4-FFF2-40B4-BE49-F238E27FC236}">
              <a16:creationId xmlns:a16="http://schemas.microsoft.com/office/drawing/2014/main" xmlns="" id="{62B052A9-4B66-4428-A3C4-4525A65601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52" name="Imagem 451">
          <a:extLst>
            <a:ext uri="{FF2B5EF4-FFF2-40B4-BE49-F238E27FC236}">
              <a16:creationId xmlns:a16="http://schemas.microsoft.com/office/drawing/2014/main" xmlns="" id="{74FE2000-B554-4214-AF70-84F5157F9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53" name="Imagem 452">
          <a:extLst>
            <a:ext uri="{FF2B5EF4-FFF2-40B4-BE49-F238E27FC236}">
              <a16:creationId xmlns:a16="http://schemas.microsoft.com/office/drawing/2014/main" xmlns="" id="{F0318F50-1168-4C5D-BC4C-4FCBD62D23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54" name="Imagem 453">
          <a:extLst>
            <a:ext uri="{FF2B5EF4-FFF2-40B4-BE49-F238E27FC236}">
              <a16:creationId xmlns:a16="http://schemas.microsoft.com/office/drawing/2014/main" xmlns="" id="{799AA3F5-B480-45B8-AAA0-873EBF9A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55" name="Imagem 454">
          <a:extLst>
            <a:ext uri="{FF2B5EF4-FFF2-40B4-BE49-F238E27FC236}">
              <a16:creationId xmlns:a16="http://schemas.microsoft.com/office/drawing/2014/main" xmlns="" id="{77ACFDEA-7CA0-4285-B05F-FF894A87B9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56" name="Imagem 455">
          <a:extLst>
            <a:ext uri="{FF2B5EF4-FFF2-40B4-BE49-F238E27FC236}">
              <a16:creationId xmlns:a16="http://schemas.microsoft.com/office/drawing/2014/main" xmlns="" id="{FF242DC7-802B-453C-83D2-901BC4E9DD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57" name="Imagem 456">
          <a:extLst>
            <a:ext uri="{FF2B5EF4-FFF2-40B4-BE49-F238E27FC236}">
              <a16:creationId xmlns:a16="http://schemas.microsoft.com/office/drawing/2014/main" xmlns="" id="{6C256A89-39C8-44BE-BD0C-00A886A64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458" name="Imagem 457">
          <a:extLst>
            <a:ext uri="{FF2B5EF4-FFF2-40B4-BE49-F238E27FC236}">
              <a16:creationId xmlns:a16="http://schemas.microsoft.com/office/drawing/2014/main" xmlns="" id="{5BA755D6-8E50-46A4-BC7D-B4BBDC398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459" name="Imagem 458">
          <a:extLst>
            <a:ext uri="{FF2B5EF4-FFF2-40B4-BE49-F238E27FC236}">
              <a16:creationId xmlns:a16="http://schemas.microsoft.com/office/drawing/2014/main" xmlns="" id="{93FC17DF-ADBF-4F19-BE8F-D7C476DACD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60" name="Imagem 459">
          <a:extLst>
            <a:ext uri="{FF2B5EF4-FFF2-40B4-BE49-F238E27FC236}">
              <a16:creationId xmlns:a16="http://schemas.microsoft.com/office/drawing/2014/main" xmlns="" id="{35F9B346-9434-4333-A2CB-3F0CFD97D4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61" name="Imagem 460">
          <a:extLst>
            <a:ext uri="{FF2B5EF4-FFF2-40B4-BE49-F238E27FC236}">
              <a16:creationId xmlns:a16="http://schemas.microsoft.com/office/drawing/2014/main" xmlns="" id="{1DF8D5B5-1A8B-4072-A042-2680AC00B2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2" name="Imagem 461">
          <a:extLst>
            <a:ext uri="{FF2B5EF4-FFF2-40B4-BE49-F238E27FC236}">
              <a16:creationId xmlns:a16="http://schemas.microsoft.com/office/drawing/2014/main" xmlns="" id="{C955DFA9-BD03-461E-BB07-ED88F047E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63" name="Imagem 462">
          <a:extLst>
            <a:ext uri="{FF2B5EF4-FFF2-40B4-BE49-F238E27FC236}">
              <a16:creationId xmlns:a16="http://schemas.microsoft.com/office/drawing/2014/main" xmlns="" id="{F46C73CF-20DD-4CE1-8F3B-1DB2790B97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4" name="Imagem 463">
          <a:extLst>
            <a:ext uri="{FF2B5EF4-FFF2-40B4-BE49-F238E27FC236}">
              <a16:creationId xmlns:a16="http://schemas.microsoft.com/office/drawing/2014/main" xmlns="" id="{CF6CE1AB-CF78-4131-B805-2DF8B1A48B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65" name="Imagem 464">
          <a:extLst>
            <a:ext uri="{FF2B5EF4-FFF2-40B4-BE49-F238E27FC236}">
              <a16:creationId xmlns:a16="http://schemas.microsoft.com/office/drawing/2014/main" xmlns="" id="{98DED7CF-AD06-4CCD-BB9B-B18F3AB706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66" name="Imagem 465">
          <a:extLst>
            <a:ext uri="{FF2B5EF4-FFF2-40B4-BE49-F238E27FC236}">
              <a16:creationId xmlns:a16="http://schemas.microsoft.com/office/drawing/2014/main" xmlns="" id="{5066AB40-2C12-44E5-A013-095B249AB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67" name="Imagem 466">
          <a:extLst>
            <a:ext uri="{FF2B5EF4-FFF2-40B4-BE49-F238E27FC236}">
              <a16:creationId xmlns:a16="http://schemas.microsoft.com/office/drawing/2014/main" xmlns="" id="{EEA7BAF3-6FA6-485E-B4DA-3A8A37A32A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68" name="Imagem 467">
          <a:extLst>
            <a:ext uri="{FF2B5EF4-FFF2-40B4-BE49-F238E27FC236}">
              <a16:creationId xmlns:a16="http://schemas.microsoft.com/office/drawing/2014/main" xmlns="" id="{7DB7CB49-4494-4AE6-8CD3-4D765E2C06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69" name="Imagem 468">
          <a:extLst>
            <a:ext uri="{FF2B5EF4-FFF2-40B4-BE49-F238E27FC236}">
              <a16:creationId xmlns:a16="http://schemas.microsoft.com/office/drawing/2014/main" xmlns="" id="{3C3FD917-7E1A-41E0-A484-42644673F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0" name="Imagem 469">
          <a:extLst>
            <a:ext uri="{FF2B5EF4-FFF2-40B4-BE49-F238E27FC236}">
              <a16:creationId xmlns:a16="http://schemas.microsoft.com/office/drawing/2014/main" xmlns="" id="{D2147716-15A8-4699-AD80-6E13028DC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1" name="Imagem 470">
          <a:extLst>
            <a:ext uri="{FF2B5EF4-FFF2-40B4-BE49-F238E27FC236}">
              <a16:creationId xmlns:a16="http://schemas.microsoft.com/office/drawing/2014/main" xmlns="" id="{CA27D3F1-AB2C-451C-906D-932C51784B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2" name="Imagem 471">
          <a:extLst>
            <a:ext uri="{FF2B5EF4-FFF2-40B4-BE49-F238E27FC236}">
              <a16:creationId xmlns:a16="http://schemas.microsoft.com/office/drawing/2014/main" xmlns="" id="{25A23B85-49C2-4076-8B7F-D82A0D9FB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3" name="Imagem 472">
          <a:extLst>
            <a:ext uri="{FF2B5EF4-FFF2-40B4-BE49-F238E27FC236}">
              <a16:creationId xmlns:a16="http://schemas.microsoft.com/office/drawing/2014/main" xmlns="" id="{5483B9DB-E964-44B5-93E6-67AF66D841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74" name="Imagem 473">
          <a:extLst>
            <a:ext uri="{FF2B5EF4-FFF2-40B4-BE49-F238E27FC236}">
              <a16:creationId xmlns:a16="http://schemas.microsoft.com/office/drawing/2014/main" xmlns="" id="{356B1A54-A97E-4B97-8007-499CE1597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75" name="Imagem 474">
          <a:extLst>
            <a:ext uri="{FF2B5EF4-FFF2-40B4-BE49-F238E27FC236}">
              <a16:creationId xmlns:a16="http://schemas.microsoft.com/office/drawing/2014/main" xmlns="" id="{B048A849-FA90-44E9-9A14-AD96C0FB1B7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76" name="Imagem 475">
          <a:extLst>
            <a:ext uri="{FF2B5EF4-FFF2-40B4-BE49-F238E27FC236}">
              <a16:creationId xmlns:a16="http://schemas.microsoft.com/office/drawing/2014/main" xmlns="" id="{FCB5C838-7931-4531-8660-1C69F7D40F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77" name="Imagem 476">
          <a:extLst>
            <a:ext uri="{FF2B5EF4-FFF2-40B4-BE49-F238E27FC236}">
              <a16:creationId xmlns:a16="http://schemas.microsoft.com/office/drawing/2014/main" xmlns="" id="{78BD3584-4EF3-4FFC-AB3C-5C17D6991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8" name="Imagem 477">
          <a:extLst>
            <a:ext uri="{FF2B5EF4-FFF2-40B4-BE49-F238E27FC236}">
              <a16:creationId xmlns:a16="http://schemas.microsoft.com/office/drawing/2014/main" xmlns="" id="{5E1377EA-8CB8-4794-A519-0FE7A5799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9" name="Imagem 478">
          <a:extLst>
            <a:ext uri="{FF2B5EF4-FFF2-40B4-BE49-F238E27FC236}">
              <a16:creationId xmlns:a16="http://schemas.microsoft.com/office/drawing/2014/main" xmlns="" id="{313441ED-1EB0-4E79-BD0B-3D3E8BA1FB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0" name="Imagem 479">
          <a:extLst>
            <a:ext uri="{FF2B5EF4-FFF2-40B4-BE49-F238E27FC236}">
              <a16:creationId xmlns:a16="http://schemas.microsoft.com/office/drawing/2014/main" xmlns="" id="{FA8ED331-7CB3-470A-A269-B0FAB9E5E5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1" name="Imagem 480">
          <a:extLst>
            <a:ext uri="{FF2B5EF4-FFF2-40B4-BE49-F238E27FC236}">
              <a16:creationId xmlns:a16="http://schemas.microsoft.com/office/drawing/2014/main" xmlns="" id="{CEC682F4-905A-48E9-B525-0E4A6EADDE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482" name="Imagem 481">
          <a:extLst>
            <a:ext uri="{FF2B5EF4-FFF2-40B4-BE49-F238E27FC236}">
              <a16:creationId xmlns:a16="http://schemas.microsoft.com/office/drawing/2014/main" xmlns="" id="{A0BE52FF-AD22-4BB8-8994-8BF30FD71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483" name="Imagem 482">
          <a:extLst>
            <a:ext uri="{FF2B5EF4-FFF2-40B4-BE49-F238E27FC236}">
              <a16:creationId xmlns:a16="http://schemas.microsoft.com/office/drawing/2014/main" xmlns="" id="{17F095FF-47D2-4347-AD23-CFFF7DEFDB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84" name="Imagem 483">
          <a:extLst>
            <a:ext uri="{FF2B5EF4-FFF2-40B4-BE49-F238E27FC236}">
              <a16:creationId xmlns:a16="http://schemas.microsoft.com/office/drawing/2014/main" xmlns="" id="{3DF6C389-9C84-4950-8D95-9F865624B2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85" name="Imagem 484">
          <a:extLst>
            <a:ext uri="{FF2B5EF4-FFF2-40B4-BE49-F238E27FC236}">
              <a16:creationId xmlns:a16="http://schemas.microsoft.com/office/drawing/2014/main" xmlns="" id="{79A59108-8A0A-450C-A423-164F85A99B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6" name="Imagem 485">
          <a:extLst>
            <a:ext uri="{FF2B5EF4-FFF2-40B4-BE49-F238E27FC236}">
              <a16:creationId xmlns:a16="http://schemas.microsoft.com/office/drawing/2014/main" xmlns="" id="{EBB1920E-F1D1-4CF4-8B0E-52B30A40C0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7" name="Imagem 486">
          <a:extLst>
            <a:ext uri="{FF2B5EF4-FFF2-40B4-BE49-F238E27FC236}">
              <a16:creationId xmlns:a16="http://schemas.microsoft.com/office/drawing/2014/main" xmlns="" id="{7B4D23FC-39F0-4BD9-98A1-8CAC02677C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8" name="Imagem 487">
          <a:extLst>
            <a:ext uri="{FF2B5EF4-FFF2-40B4-BE49-F238E27FC236}">
              <a16:creationId xmlns:a16="http://schemas.microsoft.com/office/drawing/2014/main" xmlns="" id="{0C7B2D6F-7471-4B72-B9B2-8A3BF7880C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9" name="Imagem 488">
          <a:extLst>
            <a:ext uri="{FF2B5EF4-FFF2-40B4-BE49-F238E27FC236}">
              <a16:creationId xmlns:a16="http://schemas.microsoft.com/office/drawing/2014/main" xmlns="" id="{2325832F-6F2F-4237-9EB5-AB9CB820FE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490" name="Imagem 489">
          <a:extLst>
            <a:ext uri="{FF2B5EF4-FFF2-40B4-BE49-F238E27FC236}">
              <a16:creationId xmlns:a16="http://schemas.microsoft.com/office/drawing/2014/main" xmlns="" id="{3A21EE70-40A8-4CF3-9ED5-485CE914B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491" name="Imagem 490">
          <a:extLst>
            <a:ext uri="{FF2B5EF4-FFF2-40B4-BE49-F238E27FC236}">
              <a16:creationId xmlns:a16="http://schemas.microsoft.com/office/drawing/2014/main" xmlns="" id="{C08231FB-1B73-48F4-A886-81FE7BFF90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" name="Imagem 491">
          <a:extLst>
            <a:ext uri="{FF2B5EF4-FFF2-40B4-BE49-F238E27FC236}">
              <a16:creationId xmlns:a16="http://schemas.microsoft.com/office/drawing/2014/main" xmlns="" id="{FC3C44E6-9247-4B01-925E-0267329B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" name="Imagem 492">
          <a:extLst>
            <a:ext uri="{FF2B5EF4-FFF2-40B4-BE49-F238E27FC236}">
              <a16:creationId xmlns:a16="http://schemas.microsoft.com/office/drawing/2014/main" xmlns="" id="{5240732A-692F-4F28-85CD-ED1E7912A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" name="Imagem 493">
          <a:extLst>
            <a:ext uri="{FF2B5EF4-FFF2-40B4-BE49-F238E27FC236}">
              <a16:creationId xmlns:a16="http://schemas.microsoft.com/office/drawing/2014/main" xmlns="" id="{0493BF01-DF28-460D-945D-912269AE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" name="Imagem 494">
          <a:extLst>
            <a:ext uri="{FF2B5EF4-FFF2-40B4-BE49-F238E27FC236}">
              <a16:creationId xmlns:a16="http://schemas.microsoft.com/office/drawing/2014/main" xmlns="" id="{66B83070-3F9B-4B3B-8205-85DD32FF88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" name="Imagem 495">
          <a:extLst>
            <a:ext uri="{FF2B5EF4-FFF2-40B4-BE49-F238E27FC236}">
              <a16:creationId xmlns:a16="http://schemas.microsoft.com/office/drawing/2014/main" xmlns="" id="{9B57F7A8-BD46-4298-B546-0475D3449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" name="Imagem 496">
          <a:extLst>
            <a:ext uri="{FF2B5EF4-FFF2-40B4-BE49-F238E27FC236}">
              <a16:creationId xmlns:a16="http://schemas.microsoft.com/office/drawing/2014/main" xmlns="" id="{29B3EF68-2E56-4B18-A62E-E7CBFF4EF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498" name="Imagem 497">
          <a:extLst>
            <a:ext uri="{FF2B5EF4-FFF2-40B4-BE49-F238E27FC236}">
              <a16:creationId xmlns:a16="http://schemas.microsoft.com/office/drawing/2014/main" xmlns="" id="{16F9C2AF-1367-40F0-A8F4-6971F92044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499" name="Imagem 498">
          <a:extLst>
            <a:ext uri="{FF2B5EF4-FFF2-40B4-BE49-F238E27FC236}">
              <a16:creationId xmlns:a16="http://schemas.microsoft.com/office/drawing/2014/main" xmlns="" id="{A26F9DB1-4D6D-40AF-BDAC-5D2A5BBA4B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" name="Imagem 499">
          <a:extLst>
            <a:ext uri="{FF2B5EF4-FFF2-40B4-BE49-F238E27FC236}">
              <a16:creationId xmlns:a16="http://schemas.microsoft.com/office/drawing/2014/main" xmlns="" id="{67B011E6-BD6B-475E-9511-6A1C1B3B3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" name="Imagem 500">
          <a:extLst>
            <a:ext uri="{FF2B5EF4-FFF2-40B4-BE49-F238E27FC236}">
              <a16:creationId xmlns:a16="http://schemas.microsoft.com/office/drawing/2014/main" xmlns="" id="{C42A844E-F4F2-47C5-9F9D-15A936CB61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" name="Imagem 501">
          <a:extLst>
            <a:ext uri="{FF2B5EF4-FFF2-40B4-BE49-F238E27FC236}">
              <a16:creationId xmlns:a16="http://schemas.microsoft.com/office/drawing/2014/main" xmlns="" id="{E2DD511E-5073-4B95-9ADD-0C72DE713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" name="Imagem 502">
          <a:extLst>
            <a:ext uri="{FF2B5EF4-FFF2-40B4-BE49-F238E27FC236}">
              <a16:creationId xmlns:a16="http://schemas.microsoft.com/office/drawing/2014/main" xmlns="" id="{9B07C0A4-0129-46D7-862E-84E9A7B9ED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" name="Imagem 503">
          <a:extLst>
            <a:ext uri="{FF2B5EF4-FFF2-40B4-BE49-F238E27FC236}">
              <a16:creationId xmlns:a16="http://schemas.microsoft.com/office/drawing/2014/main" xmlns="" id="{46C462E1-7FC7-49DE-BC82-1478DCDE9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" name="Imagem 504">
          <a:extLst>
            <a:ext uri="{FF2B5EF4-FFF2-40B4-BE49-F238E27FC236}">
              <a16:creationId xmlns:a16="http://schemas.microsoft.com/office/drawing/2014/main" xmlns="" id="{A24EDF13-45F0-4B8F-8799-4AE582B877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506" name="Imagem 505">
          <a:extLst>
            <a:ext uri="{FF2B5EF4-FFF2-40B4-BE49-F238E27FC236}">
              <a16:creationId xmlns:a16="http://schemas.microsoft.com/office/drawing/2014/main" xmlns="" id="{B7310864-078C-468A-AFE1-F2218AE3D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507" name="Imagem 506">
          <a:extLst>
            <a:ext uri="{FF2B5EF4-FFF2-40B4-BE49-F238E27FC236}">
              <a16:creationId xmlns:a16="http://schemas.microsoft.com/office/drawing/2014/main" xmlns="" id="{BDE6FF2F-8774-40E6-95C5-0201F3B8C9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" name="Imagem 507">
          <a:extLst>
            <a:ext uri="{FF2B5EF4-FFF2-40B4-BE49-F238E27FC236}">
              <a16:creationId xmlns:a16="http://schemas.microsoft.com/office/drawing/2014/main" xmlns="" id="{D96947FA-1433-44EE-9EA6-CE94D3C6F0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" name="Imagem 508">
          <a:extLst>
            <a:ext uri="{FF2B5EF4-FFF2-40B4-BE49-F238E27FC236}">
              <a16:creationId xmlns:a16="http://schemas.microsoft.com/office/drawing/2014/main" xmlns="" id="{EA008DBF-6D2B-4F1F-8FE9-FC21584943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" name="Imagem 509">
          <a:extLst>
            <a:ext uri="{FF2B5EF4-FFF2-40B4-BE49-F238E27FC236}">
              <a16:creationId xmlns:a16="http://schemas.microsoft.com/office/drawing/2014/main" xmlns="" id="{B593F85A-6FDE-4A16-93B6-DD5007332B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" name="Imagem 510">
          <a:extLst>
            <a:ext uri="{FF2B5EF4-FFF2-40B4-BE49-F238E27FC236}">
              <a16:creationId xmlns:a16="http://schemas.microsoft.com/office/drawing/2014/main" xmlns="" id="{2D2AAC2C-4FF6-4E21-BEE2-DE5D292A34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" name="Imagem 511">
          <a:extLst>
            <a:ext uri="{FF2B5EF4-FFF2-40B4-BE49-F238E27FC236}">
              <a16:creationId xmlns:a16="http://schemas.microsoft.com/office/drawing/2014/main" xmlns="" id="{EB7FED67-1B25-4243-BDDD-921621CE60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" name="Imagem 512">
          <a:extLst>
            <a:ext uri="{FF2B5EF4-FFF2-40B4-BE49-F238E27FC236}">
              <a16:creationId xmlns:a16="http://schemas.microsoft.com/office/drawing/2014/main" xmlns="" id="{027A13FA-10EF-455B-8D36-7389075628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14" name="Imagem 513">
          <a:extLst>
            <a:ext uri="{FF2B5EF4-FFF2-40B4-BE49-F238E27FC236}">
              <a16:creationId xmlns:a16="http://schemas.microsoft.com/office/drawing/2014/main" xmlns="" id="{0B0E9DA5-9D06-4BC7-8969-BFDAD4E21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" name="Imagem 514">
          <a:extLst>
            <a:ext uri="{FF2B5EF4-FFF2-40B4-BE49-F238E27FC236}">
              <a16:creationId xmlns:a16="http://schemas.microsoft.com/office/drawing/2014/main" xmlns="" id="{4AD89318-535F-46B8-9D4A-0E71BB1CB4F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" name="Imagem 515">
          <a:extLst>
            <a:ext uri="{FF2B5EF4-FFF2-40B4-BE49-F238E27FC236}">
              <a16:creationId xmlns:a16="http://schemas.microsoft.com/office/drawing/2014/main" xmlns="" id="{15DA48F7-B0F2-46CF-B8A3-778049A362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" name="Imagem 516">
          <a:extLst>
            <a:ext uri="{FF2B5EF4-FFF2-40B4-BE49-F238E27FC236}">
              <a16:creationId xmlns:a16="http://schemas.microsoft.com/office/drawing/2014/main" xmlns="" id="{42EA1B4A-67D9-40E8-898B-5B0B0A0C97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" name="Imagem 517">
          <a:extLst>
            <a:ext uri="{FF2B5EF4-FFF2-40B4-BE49-F238E27FC236}">
              <a16:creationId xmlns:a16="http://schemas.microsoft.com/office/drawing/2014/main" xmlns="" id="{A036DC96-DD20-419D-87B4-401927D43D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" name="Imagem 518">
          <a:extLst>
            <a:ext uri="{FF2B5EF4-FFF2-40B4-BE49-F238E27FC236}">
              <a16:creationId xmlns:a16="http://schemas.microsoft.com/office/drawing/2014/main" xmlns="" id="{AE6E0C43-B637-49F6-B0ED-83655C33CC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" name="Imagem 519">
          <a:extLst>
            <a:ext uri="{FF2B5EF4-FFF2-40B4-BE49-F238E27FC236}">
              <a16:creationId xmlns:a16="http://schemas.microsoft.com/office/drawing/2014/main" xmlns="" id="{200FF3C4-E6ED-47D4-B3CB-6CA0E5317C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" name="Imagem 520">
          <a:extLst>
            <a:ext uri="{FF2B5EF4-FFF2-40B4-BE49-F238E27FC236}">
              <a16:creationId xmlns:a16="http://schemas.microsoft.com/office/drawing/2014/main" xmlns="" id="{CEBE050C-0823-4218-9B7F-C0B60D2C8D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22" name="Imagem 521">
          <a:extLst>
            <a:ext uri="{FF2B5EF4-FFF2-40B4-BE49-F238E27FC236}">
              <a16:creationId xmlns:a16="http://schemas.microsoft.com/office/drawing/2014/main" xmlns="" id="{B73F1947-C2EC-401C-86DC-63EB04A2EC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23" name="Imagem 522">
          <a:extLst>
            <a:ext uri="{FF2B5EF4-FFF2-40B4-BE49-F238E27FC236}">
              <a16:creationId xmlns:a16="http://schemas.microsoft.com/office/drawing/2014/main" xmlns="" id="{271F4EED-9995-4DE0-86EF-3717B55089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" name="Imagem 523">
          <a:extLst>
            <a:ext uri="{FF2B5EF4-FFF2-40B4-BE49-F238E27FC236}">
              <a16:creationId xmlns:a16="http://schemas.microsoft.com/office/drawing/2014/main" xmlns="" id="{5437488B-DC84-4D08-BADE-A8783A4A2C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" name="Imagem 524">
          <a:extLst>
            <a:ext uri="{FF2B5EF4-FFF2-40B4-BE49-F238E27FC236}">
              <a16:creationId xmlns:a16="http://schemas.microsoft.com/office/drawing/2014/main" xmlns="" id="{3404B841-9B9F-42B2-8CE9-C43FDD890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" name="Imagem 525">
          <a:extLst>
            <a:ext uri="{FF2B5EF4-FFF2-40B4-BE49-F238E27FC236}">
              <a16:creationId xmlns:a16="http://schemas.microsoft.com/office/drawing/2014/main" xmlns="" id="{83939A4B-FA3A-44C3-AD60-788B66AF4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" name="Imagem 526">
          <a:extLst>
            <a:ext uri="{FF2B5EF4-FFF2-40B4-BE49-F238E27FC236}">
              <a16:creationId xmlns:a16="http://schemas.microsoft.com/office/drawing/2014/main" xmlns="" id="{DE2F8D37-48A2-49F3-8C6C-2DDB3BB5CA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" name="Imagem 527">
          <a:extLst>
            <a:ext uri="{FF2B5EF4-FFF2-40B4-BE49-F238E27FC236}">
              <a16:creationId xmlns:a16="http://schemas.microsoft.com/office/drawing/2014/main" xmlns="" id="{9E465CDE-A075-4526-AE21-1CB0681B57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" name="Imagem 528">
          <a:extLst>
            <a:ext uri="{FF2B5EF4-FFF2-40B4-BE49-F238E27FC236}">
              <a16:creationId xmlns:a16="http://schemas.microsoft.com/office/drawing/2014/main" xmlns="" id="{B5DAEB3F-5405-4883-93CF-86683D221A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30" name="Imagem 529">
          <a:extLst>
            <a:ext uri="{FF2B5EF4-FFF2-40B4-BE49-F238E27FC236}">
              <a16:creationId xmlns:a16="http://schemas.microsoft.com/office/drawing/2014/main" xmlns="" id="{FC8B35D2-B173-43A3-AED1-84B33E100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" name="Imagem 530">
          <a:extLst>
            <a:ext uri="{FF2B5EF4-FFF2-40B4-BE49-F238E27FC236}">
              <a16:creationId xmlns:a16="http://schemas.microsoft.com/office/drawing/2014/main" xmlns="" id="{1463F80D-428E-465B-96F6-B91F78F069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" name="Imagem 531">
          <a:extLst>
            <a:ext uri="{FF2B5EF4-FFF2-40B4-BE49-F238E27FC236}">
              <a16:creationId xmlns:a16="http://schemas.microsoft.com/office/drawing/2014/main" xmlns="" id="{45C24CB2-F45D-4022-878F-29BFCDF5BA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" name="Imagem 532">
          <a:extLst>
            <a:ext uri="{FF2B5EF4-FFF2-40B4-BE49-F238E27FC236}">
              <a16:creationId xmlns:a16="http://schemas.microsoft.com/office/drawing/2014/main" xmlns="" id="{379578CA-9C1B-4417-A956-F45AC601AE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" name="Imagem 533">
          <a:extLst>
            <a:ext uri="{FF2B5EF4-FFF2-40B4-BE49-F238E27FC236}">
              <a16:creationId xmlns:a16="http://schemas.microsoft.com/office/drawing/2014/main" xmlns="" id="{8EFA86D1-8C45-40FC-8ED4-ECCB1E54B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" name="Imagem 534">
          <a:extLst>
            <a:ext uri="{FF2B5EF4-FFF2-40B4-BE49-F238E27FC236}">
              <a16:creationId xmlns:a16="http://schemas.microsoft.com/office/drawing/2014/main" xmlns="" id="{DB34B0C0-DA95-4FC1-883B-D7A7706888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" name="Imagem 535">
          <a:extLst>
            <a:ext uri="{FF2B5EF4-FFF2-40B4-BE49-F238E27FC236}">
              <a16:creationId xmlns:a16="http://schemas.microsoft.com/office/drawing/2014/main" xmlns="" id="{74C09E0E-E081-4BA7-9E84-B49D15466D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" name="Imagem 536">
          <a:extLst>
            <a:ext uri="{FF2B5EF4-FFF2-40B4-BE49-F238E27FC236}">
              <a16:creationId xmlns:a16="http://schemas.microsoft.com/office/drawing/2014/main" xmlns="" id="{9C841118-966E-40A6-8F2D-E03B37A259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38" name="Imagem 537">
          <a:extLst>
            <a:ext uri="{FF2B5EF4-FFF2-40B4-BE49-F238E27FC236}">
              <a16:creationId xmlns:a16="http://schemas.microsoft.com/office/drawing/2014/main" xmlns="" id="{A063E5EC-F659-46F8-9D8F-4EBB7F3526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" name="Imagem 538">
          <a:extLst>
            <a:ext uri="{FF2B5EF4-FFF2-40B4-BE49-F238E27FC236}">
              <a16:creationId xmlns:a16="http://schemas.microsoft.com/office/drawing/2014/main" xmlns="" id="{187A7C1A-C702-4606-9953-6904ABD98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" name="Imagem 539">
          <a:extLst>
            <a:ext uri="{FF2B5EF4-FFF2-40B4-BE49-F238E27FC236}">
              <a16:creationId xmlns:a16="http://schemas.microsoft.com/office/drawing/2014/main" xmlns="" id="{60260F56-ECE5-4A09-96B5-C0B6E81372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" name="Imagem 540">
          <a:extLst>
            <a:ext uri="{FF2B5EF4-FFF2-40B4-BE49-F238E27FC236}">
              <a16:creationId xmlns:a16="http://schemas.microsoft.com/office/drawing/2014/main" xmlns="" id="{7EACAA07-4D65-4551-820C-6819878568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" name="Imagem 541">
          <a:extLst>
            <a:ext uri="{FF2B5EF4-FFF2-40B4-BE49-F238E27FC236}">
              <a16:creationId xmlns:a16="http://schemas.microsoft.com/office/drawing/2014/main" xmlns="" id="{230F2F2B-2B7E-44D8-A0D2-23FB381BE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" name="Imagem 542">
          <a:extLst>
            <a:ext uri="{FF2B5EF4-FFF2-40B4-BE49-F238E27FC236}">
              <a16:creationId xmlns:a16="http://schemas.microsoft.com/office/drawing/2014/main" xmlns="" id="{816BDD96-B5B7-458A-838A-77B06E9988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" name="Imagem 543">
          <a:extLst>
            <a:ext uri="{FF2B5EF4-FFF2-40B4-BE49-F238E27FC236}">
              <a16:creationId xmlns:a16="http://schemas.microsoft.com/office/drawing/2014/main" xmlns="" id="{48965E76-0425-4DA1-95E5-26D443EB0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" name="Imagem 544">
          <a:extLst>
            <a:ext uri="{FF2B5EF4-FFF2-40B4-BE49-F238E27FC236}">
              <a16:creationId xmlns:a16="http://schemas.microsoft.com/office/drawing/2014/main" xmlns="" id="{ED6B0AA4-F05C-4D67-A738-0777269D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46" name="Imagem 545">
          <a:extLst>
            <a:ext uri="{FF2B5EF4-FFF2-40B4-BE49-F238E27FC236}">
              <a16:creationId xmlns:a16="http://schemas.microsoft.com/office/drawing/2014/main" xmlns="" id="{B8C0856A-0B50-4C83-8A1A-25ACEDAD5E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7" name="Imagem 546">
          <a:extLst>
            <a:ext uri="{FF2B5EF4-FFF2-40B4-BE49-F238E27FC236}">
              <a16:creationId xmlns:a16="http://schemas.microsoft.com/office/drawing/2014/main" xmlns="" id="{68191775-A974-4330-831A-974BA67816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" name="Imagem 547">
          <a:extLst>
            <a:ext uri="{FF2B5EF4-FFF2-40B4-BE49-F238E27FC236}">
              <a16:creationId xmlns:a16="http://schemas.microsoft.com/office/drawing/2014/main" xmlns="" id="{9B2CB918-8399-4A11-8D27-35930201CE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" name="Imagem 548">
          <a:extLst>
            <a:ext uri="{FF2B5EF4-FFF2-40B4-BE49-F238E27FC236}">
              <a16:creationId xmlns:a16="http://schemas.microsoft.com/office/drawing/2014/main" xmlns="" id="{56892669-7E10-4E21-99DF-12E9977722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" name="Imagem 549">
          <a:extLst>
            <a:ext uri="{FF2B5EF4-FFF2-40B4-BE49-F238E27FC236}">
              <a16:creationId xmlns:a16="http://schemas.microsoft.com/office/drawing/2014/main" xmlns="" id="{4058D77D-C4E4-42A9-B177-9D9DE1201F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" name="Imagem 550">
          <a:extLst>
            <a:ext uri="{FF2B5EF4-FFF2-40B4-BE49-F238E27FC236}">
              <a16:creationId xmlns:a16="http://schemas.microsoft.com/office/drawing/2014/main" xmlns="" id="{E4925AC3-D828-4515-AB61-BF4E57D8F7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" name="Imagem 551">
          <a:extLst>
            <a:ext uri="{FF2B5EF4-FFF2-40B4-BE49-F238E27FC236}">
              <a16:creationId xmlns:a16="http://schemas.microsoft.com/office/drawing/2014/main" xmlns="" id="{E1831CDE-EC17-415B-8AB9-4A17BC0C9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" name="Imagem 552">
          <a:extLst>
            <a:ext uri="{FF2B5EF4-FFF2-40B4-BE49-F238E27FC236}">
              <a16:creationId xmlns:a16="http://schemas.microsoft.com/office/drawing/2014/main" xmlns="" id="{E7A59B86-4B97-4394-8D6F-437DA52D7B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54" name="Imagem 553">
          <a:extLst>
            <a:ext uri="{FF2B5EF4-FFF2-40B4-BE49-F238E27FC236}">
              <a16:creationId xmlns:a16="http://schemas.microsoft.com/office/drawing/2014/main" xmlns="" id="{74FB4B88-4B04-48E5-96FC-A687B0649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5" name="Imagem 554">
          <a:extLst>
            <a:ext uri="{FF2B5EF4-FFF2-40B4-BE49-F238E27FC236}">
              <a16:creationId xmlns:a16="http://schemas.microsoft.com/office/drawing/2014/main" xmlns="" id="{57E6E8E5-9DF6-4030-9D73-9A7C58267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" name="Imagem 555">
          <a:extLst>
            <a:ext uri="{FF2B5EF4-FFF2-40B4-BE49-F238E27FC236}">
              <a16:creationId xmlns:a16="http://schemas.microsoft.com/office/drawing/2014/main" xmlns="" id="{EDF2937B-619F-4125-8771-490461E105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" name="Imagem 556">
          <a:extLst>
            <a:ext uri="{FF2B5EF4-FFF2-40B4-BE49-F238E27FC236}">
              <a16:creationId xmlns:a16="http://schemas.microsoft.com/office/drawing/2014/main" xmlns="" id="{F8273405-5299-42A0-8C46-69DE22F090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" name="Imagem 557">
          <a:extLst>
            <a:ext uri="{FF2B5EF4-FFF2-40B4-BE49-F238E27FC236}">
              <a16:creationId xmlns:a16="http://schemas.microsoft.com/office/drawing/2014/main" xmlns="" id="{B775E35D-F8AF-465A-BE84-2E22FD984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" name="Imagem 558">
          <a:extLst>
            <a:ext uri="{FF2B5EF4-FFF2-40B4-BE49-F238E27FC236}">
              <a16:creationId xmlns:a16="http://schemas.microsoft.com/office/drawing/2014/main" xmlns="" id="{9F7BAE49-6E9B-401C-BB11-B88CA4F195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" name="Imagem 559">
          <a:extLst>
            <a:ext uri="{FF2B5EF4-FFF2-40B4-BE49-F238E27FC236}">
              <a16:creationId xmlns:a16="http://schemas.microsoft.com/office/drawing/2014/main" xmlns="" id="{E17A2DB4-D955-4CF3-8EEF-D4FC83F393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" name="Imagem 560">
          <a:extLst>
            <a:ext uri="{FF2B5EF4-FFF2-40B4-BE49-F238E27FC236}">
              <a16:creationId xmlns:a16="http://schemas.microsoft.com/office/drawing/2014/main" xmlns="" id="{DE8AD932-CE6C-422B-8540-2AB847D86A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62" name="Imagem 561">
          <a:extLst>
            <a:ext uri="{FF2B5EF4-FFF2-40B4-BE49-F238E27FC236}">
              <a16:creationId xmlns:a16="http://schemas.microsoft.com/office/drawing/2014/main" xmlns="" id="{E1A9D4B8-8668-458E-AE1B-9932075BE5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" name="Imagem 562">
          <a:extLst>
            <a:ext uri="{FF2B5EF4-FFF2-40B4-BE49-F238E27FC236}">
              <a16:creationId xmlns:a16="http://schemas.microsoft.com/office/drawing/2014/main" xmlns="" id="{2AF50B89-7312-40D5-B285-482027EB51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" name="Imagem 563">
          <a:extLst>
            <a:ext uri="{FF2B5EF4-FFF2-40B4-BE49-F238E27FC236}">
              <a16:creationId xmlns:a16="http://schemas.microsoft.com/office/drawing/2014/main" xmlns="" id="{5BF24B3F-ECB4-4D00-B4BA-4D8D2DDE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" name="Imagem 564">
          <a:extLst>
            <a:ext uri="{FF2B5EF4-FFF2-40B4-BE49-F238E27FC236}">
              <a16:creationId xmlns:a16="http://schemas.microsoft.com/office/drawing/2014/main" xmlns="" id="{1658C325-D748-4AF4-91BF-578062D0F3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" name="Imagem 565">
          <a:extLst>
            <a:ext uri="{FF2B5EF4-FFF2-40B4-BE49-F238E27FC236}">
              <a16:creationId xmlns:a16="http://schemas.microsoft.com/office/drawing/2014/main" xmlns="" id="{1B6DE016-FAE2-44A8-A467-6D8BB336D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" name="Imagem 566">
          <a:extLst>
            <a:ext uri="{FF2B5EF4-FFF2-40B4-BE49-F238E27FC236}">
              <a16:creationId xmlns:a16="http://schemas.microsoft.com/office/drawing/2014/main" xmlns="" id="{49F09602-9645-47B1-AB5F-0AABC800F2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" name="Imagem 567">
          <a:extLst>
            <a:ext uri="{FF2B5EF4-FFF2-40B4-BE49-F238E27FC236}">
              <a16:creationId xmlns:a16="http://schemas.microsoft.com/office/drawing/2014/main" xmlns="" id="{F2099871-7834-4976-B118-9C954BED0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" name="Imagem 568">
          <a:extLst>
            <a:ext uri="{FF2B5EF4-FFF2-40B4-BE49-F238E27FC236}">
              <a16:creationId xmlns:a16="http://schemas.microsoft.com/office/drawing/2014/main" xmlns="" id="{88B5E886-6760-482D-83BD-00A8296FA8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70" name="Imagem 569">
          <a:extLst>
            <a:ext uri="{FF2B5EF4-FFF2-40B4-BE49-F238E27FC236}">
              <a16:creationId xmlns:a16="http://schemas.microsoft.com/office/drawing/2014/main" xmlns="" id="{F04A0450-A07B-46AF-B3F3-B15C91C5DF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71" name="Imagem 570">
          <a:extLst>
            <a:ext uri="{FF2B5EF4-FFF2-40B4-BE49-F238E27FC236}">
              <a16:creationId xmlns:a16="http://schemas.microsoft.com/office/drawing/2014/main" xmlns="" id="{889A055A-84CA-42DA-B1CF-2568A45F061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72" name="Imagem 571">
          <a:extLst>
            <a:ext uri="{FF2B5EF4-FFF2-40B4-BE49-F238E27FC236}">
              <a16:creationId xmlns:a16="http://schemas.microsoft.com/office/drawing/2014/main" xmlns="" id="{B7F864D3-4D97-4E66-B1EF-CA1CBB64F9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73" name="Imagem 572">
          <a:extLst>
            <a:ext uri="{FF2B5EF4-FFF2-40B4-BE49-F238E27FC236}">
              <a16:creationId xmlns:a16="http://schemas.microsoft.com/office/drawing/2014/main" xmlns="" id="{127D4B70-61DE-4657-A85E-02D2308802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74" name="Imagem 573">
          <a:extLst>
            <a:ext uri="{FF2B5EF4-FFF2-40B4-BE49-F238E27FC236}">
              <a16:creationId xmlns:a16="http://schemas.microsoft.com/office/drawing/2014/main" xmlns="" id="{C7F8E7B0-7927-4CFD-A005-AF7E94E4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5" name="Imagem 574">
          <a:extLst>
            <a:ext uri="{FF2B5EF4-FFF2-40B4-BE49-F238E27FC236}">
              <a16:creationId xmlns:a16="http://schemas.microsoft.com/office/drawing/2014/main" xmlns="" id="{D18BE752-A120-432F-A3A1-984264C2E5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76" name="Imagem 575">
          <a:extLst>
            <a:ext uri="{FF2B5EF4-FFF2-40B4-BE49-F238E27FC236}">
              <a16:creationId xmlns:a16="http://schemas.microsoft.com/office/drawing/2014/main" xmlns="" id="{76334162-30BD-4631-B8D5-DAFB5315EB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7" name="Imagem 576">
          <a:extLst>
            <a:ext uri="{FF2B5EF4-FFF2-40B4-BE49-F238E27FC236}">
              <a16:creationId xmlns:a16="http://schemas.microsoft.com/office/drawing/2014/main" xmlns="" id="{182332DD-A42F-484E-BDC8-31ABDC0E91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78" name="Imagem 577">
          <a:extLst>
            <a:ext uri="{FF2B5EF4-FFF2-40B4-BE49-F238E27FC236}">
              <a16:creationId xmlns:a16="http://schemas.microsoft.com/office/drawing/2014/main" xmlns="" id="{5216436A-8B26-4C15-BBDE-78D969D27C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79" name="Imagem 578">
          <a:extLst>
            <a:ext uri="{FF2B5EF4-FFF2-40B4-BE49-F238E27FC236}">
              <a16:creationId xmlns:a16="http://schemas.microsoft.com/office/drawing/2014/main" xmlns="" id="{3E860468-5F56-4AB9-A654-C776CB81F8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80" name="Imagem 579">
          <a:extLst>
            <a:ext uri="{FF2B5EF4-FFF2-40B4-BE49-F238E27FC236}">
              <a16:creationId xmlns:a16="http://schemas.microsoft.com/office/drawing/2014/main" xmlns="" id="{6B49636F-7EE2-47FD-A5BB-5C4DD45BC1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81" name="Imagem 580">
          <a:extLst>
            <a:ext uri="{FF2B5EF4-FFF2-40B4-BE49-F238E27FC236}">
              <a16:creationId xmlns:a16="http://schemas.microsoft.com/office/drawing/2014/main" xmlns="" id="{F9C1D9EE-102F-4777-BA3E-807A73CB65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82" name="Imagem 581">
          <a:extLst>
            <a:ext uri="{FF2B5EF4-FFF2-40B4-BE49-F238E27FC236}">
              <a16:creationId xmlns:a16="http://schemas.microsoft.com/office/drawing/2014/main" xmlns="" id="{8A6CD40B-4E42-4B90-89FC-6A7D311CF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83" name="Imagem 582">
          <a:extLst>
            <a:ext uri="{FF2B5EF4-FFF2-40B4-BE49-F238E27FC236}">
              <a16:creationId xmlns:a16="http://schemas.microsoft.com/office/drawing/2014/main" xmlns="" id="{2F104ACE-865D-4EFF-91EE-9D14F58DB4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84" name="Imagem 583">
          <a:extLst>
            <a:ext uri="{FF2B5EF4-FFF2-40B4-BE49-F238E27FC236}">
              <a16:creationId xmlns:a16="http://schemas.microsoft.com/office/drawing/2014/main" xmlns="" id="{3B575B33-2901-48CC-A1AC-F35AEDE0C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85" name="Imagem 584">
          <a:extLst>
            <a:ext uri="{FF2B5EF4-FFF2-40B4-BE49-F238E27FC236}">
              <a16:creationId xmlns:a16="http://schemas.microsoft.com/office/drawing/2014/main" xmlns="" id="{4642C8B7-1797-4958-932E-1E0A9CE2F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86" name="Imagem 585">
          <a:extLst>
            <a:ext uri="{FF2B5EF4-FFF2-40B4-BE49-F238E27FC236}">
              <a16:creationId xmlns:a16="http://schemas.microsoft.com/office/drawing/2014/main" xmlns="" id="{20430B55-6CE8-4D03-BB7B-AF6935F82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87" name="Imagem 586">
          <a:extLst>
            <a:ext uri="{FF2B5EF4-FFF2-40B4-BE49-F238E27FC236}">
              <a16:creationId xmlns:a16="http://schemas.microsoft.com/office/drawing/2014/main" xmlns="" id="{0012C970-3937-42B0-BA31-C29E08B9F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88" name="Imagem 587">
          <a:extLst>
            <a:ext uri="{FF2B5EF4-FFF2-40B4-BE49-F238E27FC236}">
              <a16:creationId xmlns:a16="http://schemas.microsoft.com/office/drawing/2014/main" xmlns="" id="{656EEC78-6F13-4842-ADF5-5DCD983879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89" name="Imagem 588">
          <a:extLst>
            <a:ext uri="{FF2B5EF4-FFF2-40B4-BE49-F238E27FC236}">
              <a16:creationId xmlns:a16="http://schemas.microsoft.com/office/drawing/2014/main" xmlns="" id="{FB477F2B-6AD1-46BA-9AB8-4D029AF8D3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0" name="Imagem 589">
          <a:extLst>
            <a:ext uri="{FF2B5EF4-FFF2-40B4-BE49-F238E27FC236}">
              <a16:creationId xmlns:a16="http://schemas.microsoft.com/office/drawing/2014/main" xmlns="" id="{BA76AD17-3AEC-46F6-AD5E-0FABA00038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1" name="Imagem 590">
          <a:extLst>
            <a:ext uri="{FF2B5EF4-FFF2-40B4-BE49-F238E27FC236}">
              <a16:creationId xmlns:a16="http://schemas.microsoft.com/office/drawing/2014/main" xmlns="" id="{9EEB81E3-EC00-4306-9FD9-785BDF277C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2" name="Imagem 591">
          <a:extLst>
            <a:ext uri="{FF2B5EF4-FFF2-40B4-BE49-F238E27FC236}">
              <a16:creationId xmlns:a16="http://schemas.microsoft.com/office/drawing/2014/main" xmlns="" id="{BC1BE87B-7C8D-496A-A978-20782FF18E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3" name="Imagem 592">
          <a:extLst>
            <a:ext uri="{FF2B5EF4-FFF2-40B4-BE49-F238E27FC236}">
              <a16:creationId xmlns:a16="http://schemas.microsoft.com/office/drawing/2014/main" xmlns="" id="{31BA9ABE-BD50-4821-80B6-70938299E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594" name="Imagem 593">
          <a:extLst>
            <a:ext uri="{FF2B5EF4-FFF2-40B4-BE49-F238E27FC236}">
              <a16:creationId xmlns:a16="http://schemas.microsoft.com/office/drawing/2014/main" xmlns="" id="{AF3973CC-3A1B-4E6D-90BC-B7C2A71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95" name="Imagem 594">
          <a:extLst>
            <a:ext uri="{FF2B5EF4-FFF2-40B4-BE49-F238E27FC236}">
              <a16:creationId xmlns:a16="http://schemas.microsoft.com/office/drawing/2014/main" xmlns="" id="{CDFC8FA3-11D1-4397-906B-935FEB33E1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" name="Imagem 595">
          <a:extLst>
            <a:ext uri="{FF2B5EF4-FFF2-40B4-BE49-F238E27FC236}">
              <a16:creationId xmlns:a16="http://schemas.microsoft.com/office/drawing/2014/main" xmlns="" id="{B04D683E-48DA-4D8B-9C1E-68E5009DD5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" name="Imagem 596">
          <a:extLst>
            <a:ext uri="{FF2B5EF4-FFF2-40B4-BE49-F238E27FC236}">
              <a16:creationId xmlns:a16="http://schemas.microsoft.com/office/drawing/2014/main" xmlns="" id="{FA016032-3A3B-4160-9B1E-87FD9206E9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" name="Imagem 597">
          <a:extLst>
            <a:ext uri="{FF2B5EF4-FFF2-40B4-BE49-F238E27FC236}">
              <a16:creationId xmlns:a16="http://schemas.microsoft.com/office/drawing/2014/main" xmlns="" id="{A27981BA-B675-4DE0-BCB5-44BE1AEA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" name="Imagem 598">
          <a:extLst>
            <a:ext uri="{FF2B5EF4-FFF2-40B4-BE49-F238E27FC236}">
              <a16:creationId xmlns:a16="http://schemas.microsoft.com/office/drawing/2014/main" xmlns="" id="{91978E4F-A37A-4E10-8D9F-9F0BF72A1C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" name="Imagem 599">
          <a:extLst>
            <a:ext uri="{FF2B5EF4-FFF2-40B4-BE49-F238E27FC236}">
              <a16:creationId xmlns:a16="http://schemas.microsoft.com/office/drawing/2014/main" xmlns="" id="{E51F25E9-000A-464E-8BEF-B90E4F284D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" name="Imagem 600">
          <a:extLst>
            <a:ext uri="{FF2B5EF4-FFF2-40B4-BE49-F238E27FC236}">
              <a16:creationId xmlns:a16="http://schemas.microsoft.com/office/drawing/2014/main" xmlns="" id="{3C7FF1CD-8265-41BF-AD01-91A353F0A0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602" name="Imagem 601">
          <a:extLst>
            <a:ext uri="{FF2B5EF4-FFF2-40B4-BE49-F238E27FC236}">
              <a16:creationId xmlns:a16="http://schemas.microsoft.com/office/drawing/2014/main" xmlns="" id="{A54F1E9E-57AC-48CD-B6C3-CED5F28FF0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03" name="Imagem 602">
          <a:extLst>
            <a:ext uri="{FF2B5EF4-FFF2-40B4-BE49-F238E27FC236}">
              <a16:creationId xmlns:a16="http://schemas.microsoft.com/office/drawing/2014/main" xmlns="" id="{9EDE74A6-655E-4A36-8C9F-1CD8043E1D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" name="Imagem 603">
          <a:extLst>
            <a:ext uri="{FF2B5EF4-FFF2-40B4-BE49-F238E27FC236}">
              <a16:creationId xmlns:a16="http://schemas.microsoft.com/office/drawing/2014/main" xmlns="" id="{60B70DC2-D9B5-4DAC-A07A-E72977C3C2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" name="Imagem 604">
          <a:extLst>
            <a:ext uri="{FF2B5EF4-FFF2-40B4-BE49-F238E27FC236}">
              <a16:creationId xmlns:a16="http://schemas.microsoft.com/office/drawing/2014/main" xmlns="" id="{D995D193-D9CC-4E31-9029-42DB655A6F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" name="Imagem 605">
          <a:extLst>
            <a:ext uri="{FF2B5EF4-FFF2-40B4-BE49-F238E27FC236}">
              <a16:creationId xmlns:a16="http://schemas.microsoft.com/office/drawing/2014/main" xmlns="" id="{786715E7-CAB3-42ED-B657-C0C8B6F1D0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" name="Imagem 606">
          <a:extLst>
            <a:ext uri="{FF2B5EF4-FFF2-40B4-BE49-F238E27FC236}">
              <a16:creationId xmlns:a16="http://schemas.microsoft.com/office/drawing/2014/main" xmlns="" id="{C196C002-23AA-4C51-A053-62EF7E0B57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" name="Imagem 607">
          <a:extLst>
            <a:ext uri="{FF2B5EF4-FFF2-40B4-BE49-F238E27FC236}">
              <a16:creationId xmlns:a16="http://schemas.microsoft.com/office/drawing/2014/main" xmlns="" id="{E0B06965-CBF7-496D-9247-5390EB09C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" name="Imagem 608">
          <a:extLst>
            <a:ext uri="{FF2B5EF4-FFF2-40B4-BE49-F238E27FC236}">
              <a16:creationId xmlns:a16="http://schemas.microsoft.com/office/drawing/2014/main" xmlns="" id="{5FC014E0-2E30-44F8-8669-95258523C6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610" name="Imagem 609">
          <a:extLst>
            <a:ext uri="{FF2B5EF4-FFF2-40B4-BE49-F238E27FC236}">
              <a16:creationId xmlns:a16="http://schemas.microsoft.com/office/drawing/2014/main" xmlns="" id="{05E7B374-2914-4C8D-8F0C-6AEB05661F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1" name="Imagem 610">
          <a:extLst>
            <a:ext uri="{FF2B5EF4-FFF2-40B4-BE49-F238E27FC236}">
              <a16:creationId xmlns:a16="http://schemas.microsoft.com/office/drawing/2014/main" xmlns="" id="{A098CB60-0AFE-42E2-9E10-5AA8F2EFBC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2" name="Imagem 611">
          <a:extLst>
            <a:ext uri="{FF2B5EF4-FFF2-40B4-BE49-F238E27FC236}">
              <a16:creationId xmlns:a16="http://schemas.microsoft.com/office/drawing/2014/main" xmlns="" id="{AF5992FF-404E-447A-B07D-633E5D164D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3" name="Imagem 612">
          <a:extLst>
            <a:ext uri="{FF2B5EF4-FFF2-40B4-BE49-F238E27FC236}">
              <a16:creationId xmlns:a16="http://schemas.microsoft.com/office/drawing/2014/main" xmlns="" id="{AFA99D2C-DC35-4C55-A60A-3A51AF9398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614" name="Imagem 613">
          <a:extLst>
            <a:ext uri="{FF2B5EF4-FFF2-40B4-BE49-F238E27FC236}">
              <a16:creationId xmlns:a16="http://schemas.microsoft.com/office/drawing/2014/main" xmlns="" id="{9041B152-8F73-4A5C-885A-57D0734D83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5" name="Imagem 614">
          <a:extLst>
            <a:ext uri="{FF2B5EF4-FFF2-40B4-BE49-F238E27FC236}">
              <a16:creationId xmlns:a16="http://schemas.microsoft.com/office/drawing/2014/main" xmlns="" id="{CBCE9E56-064C-43C9-885C-E96A51816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6" name="Imagem 615">
          <a:extLst>
            <a:ext uri="{FF2B5EF4-FFF2-40B4-BE49-F238E27FC236}">
              <a16:creationId xmlns:a16="http://schemas.microsoft.com/office/drawing/2014/main" xmlns="" id="{0F41ABCD-D716-419B-88E1-FC388DA28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7" name="Imagem 616">
          <a:extLst>
            <a:ext uri="{FF2B5EF4-FFF2-40B4-BE49-F238E27FC236}">
              <a16:creationId xmlns:a16="http://schemas.microsoft.com/office/drawing/2014/main" xmlns="" id="{EDE76F3C-292C-4009-B726-8A182A18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618" name="Imagem 617">
          <a:extLst>
            <a:ext uri="{FF2B5EF4-FFF2-40B4-BE49-F238E27FC236}">
              <a16:creationId xmlns:a16="http://schemas.microsoft.com/office/drawing/2014/main" xmlns="" id="{204D09AE-ECCF-4B46-AE13-03779861B8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9" name="Imagem 618">
          <a:extLst>
            <a:ext uri="{FF2B5EF4-FFF2-40B4-BE49-F238E27FC236}">
              <a16:creationId xmlns:a16="http://schemas.microsoft.com/office/drawing/2014/main" xmlns="" id="{BB79C921-1B75-483D-A2B2-2D7B4949A5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0" name="Imagem 619">
          <a:extLst>
            <a:ext uri="{FF2B5EF4-FFF2-40B4-BE49-F238E27FC236}">
              <a16:creationId xmlns:a16="http://schemas.microsoft.com/office/drawing/2014/main" xmlns="" id="{43FEDCD6-5D92-4774-A713-58CF6060D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1" name="Imagem 620">
          <a:extLst>
            <a:ext uri="{FF2B5EF4-FFF2-40B4-BE49-F238E27FC236}">
              <a16:creationId xmlns:a16="http://schemas.microsoft.com/office/drawing/2014/main" xmlns="" id="{446CC7CA-EC4A-47B9-9900-41BDA865F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622" name="Imagem 621">
          <a:extLst>
            <a:ext uri="{FF2B5EF4-FFF2-40B4-BE49-F238E27FC236}">
              <a16:creationId xmlns:a16="http://schemas.microsoft.com/office/drawing/2014/main" xmlns="" id="{B69B9E5E-5018-417A-AF4A-9698B059EF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3" name="Imagem 622">
          <a:extLst>
            <a:ext uri="{FF2B5EF4-FFF2-40B4-BE49-F238E27FC236}">
              <a16:creationId xmlns:a16="http://schemas.microsoft.com/office/drawing/2014/main" xmlns="" id="{D0BF4FF2-57B7-4E26-B715-349926659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4" name="Imagem 623">
          <a:extLst>
            <a:ext uri="{FF2B5EF4-FFF2-40B4-BE49-F238E27FC236}">
              <a16:creationId xmlns:a16="http://schemas.microsoft.com/office/drawing/2014/main" xmlns="" id="{2777940B-AB95-4E81-9CA5-5F89DA0EA0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5" name="Imagem 624">
          <a:extLst>
            <a:ext uri="{FF2B5EF4-FFF2-40B4-BE49-F238E27FC236}">
              <a16:creationId xmlns:a16="http://schemas.microsoft.com/office/drawing/2014/main" xmlns="" id="{E5ED8CA3-B777-47AD-B29A-34A67F9CA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6" name="Imagem 625">
          <a:extLst>
            <a:ext uri="{FF2B5EF4-FFF2-40B4-BE49-F238E27FC236}">
              <a16:creationId xmlns:a16="http://schemas.microsoft.com/office/drawing/2014/main" xmlns="" id="{28B22CF7-4F99-426D-8AC6-E826C85841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7" name="Imagem 626">
          <a:extLst>
            <a:ext uri="{FF2B5EF4-FFF2-40B4-BE49-F238E27FC236}">
              <a16:creationId xmlns:a16="http://schemas.microsoft.com/office/drawing/2014/main" xmlns="" id="{3C4A308F-D099-484E-9F19-B8764D112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8" name="Imagem 627">
          <a:extLst>
            <a:ext uri="{FF2B5EF4-FFF2-40B4-BE49-F238E27FC236}">
              <a16:creationId xmlns:a16="http://schemas.microsoft.com/office/drawing/2014/main" xmlns="" id="{CD9977D1-CC50-4570-9762-DC3A16AABF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9" name="Imagem 628">
          <a:extLst>
            <a:ext uri="{FF2B5EF4-FFF2-40B4-BE49-F238E27FC236}">
              <a16:creationId xmlns:a16="http://schemas.microsoft.com/office/drawing/2014/main" xmlns="" id="{4193BD04-CE1B-4316-8AF6-6A5D56826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0" name="Imagem 629">
          <a:extLst>
            <a:ext uri="{FF2B5EF4-FFF2-40B4-BE49-F238E27FC236}">
              <a16:creationId xmlns:a16="http://schemas.microsoft.com/office/drawing/2014/main" xmlns="" id="{C0429AFB-CC85-45D3-9D8F-D73B5F300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1" name="Imagem 630">
          <a:extLst>
            <a:ext uri="{FF2B5EF4-FFF2-40B4-BE49-F238E27FC236}">
              <a16:creationId xmlns:a16="http://schemas.microsoft.com/office/drawing/2014/main" xmlns="" id="{78D2AD51-E780-4593-AB0F-886E56A448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2" name="Imagem 631">
          <a:extLst>
            <a:ext uri="{FF2B5EF4-FFF2-40B4-BE49-F238E27FC236}">
              <a16:creationId xmlns:a16="http://schemas.microsoft.com/office/drawing/2014/main" xmlns="" id="{13B941AF-D28F-47B4-9BA2-944F9E16F4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3" name="Imagem 632">
          <a:extLst>
            <a:ext uri="{FF2B5EF4-FFF2-40B4-BE49-F238E27FC236}">
              <a16:creationId xmlns:a16="http://schemas.microsoft.com/office/drawing/2014/main" xmlns="" id="{C01A7674-853E-4E45-8AD2-9DDEB4BB7C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4" name="Imagem 633">
          <a:extLst>
            <a:ext uri="{FF2B5EF4-FFF2-40B4-BE49-F238E27FC236}">
              <a16:creationId xmlns:a16="http://schemas.microsoft.com/office/drawing/2014/main" xmlns="" id="{D95383DA-194C-4CBA-A5FA-BF32956E9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5" name="Imagem 634">
          <a:extLst>
            <a:ext uri="{FF2B5EF4-FFF2-40B4-BE49-F238E27FC236}">
              <a16:creationId xmlns:a16="http://schemas.microsoft.com/office/drawing/2014/main" xmlns="" id="{A1C0294C-D8EF-4B46-88F7-126FD800C9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6" name="Imagem 635">
          <a:extLst>
            <a:ext uri="{FF2B5EF4-FFF2-40B4-BE49-F238E27FC236}">
              <a16:creationId xmlns:a16="http://schemas.microsoft.com/office/drawing/2014/main" xmlns="" id="{5CE4BCA6-5CE7-4C96-9FBF-3ED1711E4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7" name="Imagem 636">
          <a:extLst>
            <a:ext uri="{FF2B5EF4-FFF2-40B4-BE49-F238E27FC236}">
              <a16:creationId xmlns:a16="http://schemas.microsoft.com/office/drawing/2014/main" xmlns="" id="{E0C85F11-3CA6-4576-9589-2B01CFFAA3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8" name="Imagem 637">
          <a:extLst>
            <a:ext uri="{FF2B5EF4-FFF2-40B4-BE49-F238E27FC236}">
              <a16:creationId xmlns:a16="http://schemas.microsoft.com/office/drawing/2014/main" xmlns="" id="{CC98AA25-F039-4627-A645-069E8C683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9" name="Imagem 638">
          <a:extLst>
            <a:ext uri="{FF2B5EF4-FFF2-40B4-BE49-F238E27FC236}">
              <a16:creationId xmlns:a16="http://schemas.microsoft.com/office/drawing/2014/main" xmlns="" id="{C40648EF-01FA-4476-8853-5A6BCADA8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0" name="Imagem 639">
          <a:extLst>
            <a:ext uri="{FF2B5EF4-FFF2-40B4-BE49-F238E27FC236}">
              <a16:creationId xmlns:a16="http://schemas.microsoft.com/office/drawing/2014/main" xmlns="" id="{F7696E9B-65F8-40A0-99C6-9FBAB43A80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1" name="Imagem 640">
          <a:extLst>
            <a:ext uri="{FF2B5EF4-FFF2-40B4-BE49-F238E27FC236}">
              <a16:creationId xmlns:a16="http://schemas.microsoft.com/office/drawing/2014/main" xmlns="" id="{F58DA59B-0E82-4F2C-B891-BFE9836746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2" name="Imagem 641">
          <a:extLst>
            <a:ext uri="{FF2B5EF4-FFF2-40B4-BE49-F238E27FC236}">
              <a16:creationId xmlns:a16="http://schemas.microsoft.com/office/drawing/2014/main" xmlns="" id="{8ED66A01-BE75-4439-9F23-B4CB07CBB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3" name="Imagem 642">
          <a:extLst>
            <a:ext uri="{FF2B5EF4-FFF2-40B4-BE49-F238E27FC236}">
              <a16:creationId xmlns:a16="http://schemas.microsoft.com/office/drawing/2014/main" xmlns="" id="{71F7B161-3007-4A63-8FA5-1B6445A3B9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44" name="Imagem 643">
          <a:extLst>
            <a:ext uri="{FF2B5EF4-FFF2-40B4-BE49-F238E27FC236}">
              <a16:creationId xmlns:a16="http://schemas.microsoft.com/office/drawing/2014/main" xmlns="" id="{BCEED33E-FCCA-4560-AC24-2D3B65221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5" name="Imagem 644">
          <a:extLst>
            <a:ext uri="{FF2B5EF4-FFF2-40B4-BE49-F238E27FC236}">
              <a16:creationId xmlns:a16="http://schemas.microsoft.com/office/drawing/2014/main" xmlns="" id="{7A070FB8-9F2C-42AB-B08B-85AE2F459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6" name="Imagem 645">
          <a:extLst>
            <a:ext uri="{FF2B5EF4-FFF2-40B4-BE49-F238E27FC236}">
              <a16:creationId xmlns:a16="http://schemas.microsoft.com/office/drawing/2014/main" xmlns="" id="{25B75790-C81E-4EA8-9B12-0D9FA280DB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7" name="Imagem 646">
          <a:extLst>
            <a:ext uri="{FF2B5EF4-FFF2-40B4-BE49-F238E27FC236}">
              <a16:creationId xmlns:a16="http://schemas.microsoft.com/office/drawing/2014/main" xmlns="" id="{2DECC215-C237-49D9-B5CD-55D8D0064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48" name="Imagem 647">
          <a:extLst>
            <a:ext uri="{FF2B5EF4-FFF2-40B4-BE49-F238E27FC236}">
              <a16:creationId xmlns:a16="http://schemas.microsoft.com/office/drawing/2014/main" xmlns="" id="{BA7F5F14-6DB8-4826-9BC2-971697E5A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9" name="Imagem 648">
          <a:extLst>
            <a:ext uri="{FF2B5EF4-FFF2-40B4-BE49-F238E27FC236}">
              <a16:creationId xmlns:a16="http://schemas.microsoft.com/office/drawing/2014/main" xmlns="" id="{811BD18F-91F2-48DD-B4BB-D06FC6A6E7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0" name="Imagem 649">
          <a:extLst>
            <a:ext uri="{FF2B5EF4-FFF2-40B4-BE49-F238E27FC236}">
              <a16:creationId xmlns:a16="http://schemas.microsoft.com/office/drawing/2014/main" xmlns="" id="{17C87141-170D-438B-B947-4C3B51C15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1" name="Imagem 650">
          <a:extLst>
            <a:ext uri="{FF2B5EF4-FFF2-40B4-BE49-F238E27FC236}">
              <a16:creationId xmlns:a16="http://schemas.microsoft.com/office/drawing/2014/main" xmlns="" id="{C6B6A921-CAF6-4DD4-8DD2-7E157EDEC9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2" name="Imagem 651">
          <a:extLst>
            <a:ext uri="{FF2B5EF4-FFF2-40B4-BE49-F238E27FC236}">
              <a16:creationId xmlns:a16="http://schemas.microsoft.com/office/drawing/2014/main" xmlns="" id="{56F8B102-73E9-4B57-9FCC-BBB041DD06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3" name="Imagem 652">
          <a:extLst>
            <a:ext uri="{FF2B5EF4-FFF2-40B4-BE49-F238E27FC236}">
              <a16:creationId xmlns:a16="http://schemas.microsoft.com/office/drawing/2014/main" xmlns="" id="{50F8A763-0198-49E7-BD0F-EAD5111CA9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4" name="Imagem 653">
          <a:extLst>
            <a:ext uri="{FF2B5EF4-FFF2-40B4-BE49-F238E27FC236}">
              <a16:creationId xmlns:a16="http://schemas.microsoft.com/office/drawing/2014/main" xmlns="" id="{F58CF15E-0039-4562-8854-B60F293D8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5" name="Imagem 654">
          <a:extLst>
            <a:ext uri="{FF2B5EF4-FFF2-40B4-BE49-F238E27FC236}">
              <a16:creationId xmlns:a16="http://schemas.microsoft.com/office/drawing/2014/main" xmlns="" id="{A402A83F-6329-4235-A5F2-30B76293CB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6" name="Imagem 655">
          <a:extLst>
            <a:ext uri="{FF2B5EF4-FFF2-40B4-BE49-F238E27FC236}">
              <a16:creationId xmlns:a16="http://schemas.microsoft.com/office/drawing/2014/main" xmlns="" id="{BBAF69E6-33DE-4021-A193-5458E0A78A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7" name="Imagem 656">
          <a:extLst>
            <a:ext uri="{FF2B5EF4-FFF2-40B4-BE49-F238E27FC236}">
              <a16:creationId xmlns:a16="http://schemas.microsoft.com/office/drawing/2014/main" xmlns="" id="{489A84E1-23EF-4834-B7E6-54022D1855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58" name="Imagem 657">
          <a:extLst>
            <a:ext uri="{FF2B5EF4-FFF2-40B4-BE49-F238E27FC236}">
              <a16:creationId xmlns:a16="http://schemas.microsoft.com/office/drawing/2014/main" xmlns="" id="{B0ED4873-EB55-4024-B86B-4A57E9A3FD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9" name="Imagem 658">
          <a:extLst>
            <a:ext uri="{FF2B5EF4-FFF2-40B4-BE49-F238E27FC236}">
              <a16:creationId xmlns:a16="http://schemas.microsoft.com/office/drawing/2014/main" xmlns="" id="{B032F88D-9560-49D1-809F-14AA60EB5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0" name="Imagem 659">
          <a:extLst>
            <a:ext uri="{FF2B5EF4-FFF2-40B4-BE49-F238E27FC236}">
              <a16:creationId xmlns:a16="http://schemas.microsoft.com/office/drawing/2014/main" xmlns="" id="{56750236-607B-4792-AFCB-9230721F9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1" name="Imagem 660">
          <a:extLst>
            <a:ext uri="{FF2B5EF4-FFF2-40B4-BE49-F238E27FC236}">
              <a16:creationId xmlns:a16="http://schemas.microsoft.com/office/drawing/2014/main" xmlns="" id="{C525A34C-70D8-4345-B52B-639DA96D66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62" name="Imagem 661">
          <a:extLst>
            <a:ext uri="{FF2B5EF4-FFF2-40B4-BE49-F238E27FC236}">
              <a16:creationId xmlns:a16="http://schemas.microsoft.com/office/drawing/2014/main" xmlns="" id="{D6AAB0EC-569D-4BE6-B6B5-CABCA220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3" name="Imagem 662">
          <a:extLst>
            <a:ext uri="{FF2B5EF4-FFF2-40B4-BE49-F238E27FC236}">
              <a16:creationId xmlns:a16="http://schemas.microsoft.com/office/drawing/2014/main" xmlns="" id="{934C816A-FDBC-4CFC-892F-742E87302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4" name="Imagem 663">
          <a:extLst>
            <a:ext uri="{FF2B5EF4-FFF2-40B4-BE49-F238E27FC236}">
              <a16:creationId xmlns:a16="http://schemas.microsoft.com/office/drawing/2014/main" xmlns="" id="{6A3B7086-C5F2-4483-BE64-A4576938FA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5" name="Imagem 664">
          <a:extLst>
            <a:ext uri="{FF2B5EF4-FFF2-40B4-BE49-F238E27FC236}">
              <a16:creationId xmlns:a16="http://schemas.microsoft.com/office/drawing/2014/main" xmlns="" id="{109C3933-5ED3-4B68-B7C8-25B163B8D2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6" name="Imagem 665">
          <a:extLst>
            <a:ext uri="{FF2B5EF4-FFF2-40B4-BE49-F238E27FC236}">
              <a16:creationId xmlns:a16="http://schemas.microsoft.com/office/drawing/2014/main" xmlns="" id="{771B7481-3D49-4440-AA02-E675B422BD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7" name="Imagem 666">
          <a:extLst>
            <a:ext uri="{FF2B5EF4-FFF2-40B4-BE49-F238E27FC236}">
              <a16:creationId xmlns:a16="http://schemas.microsoft.com/office/drawing/2014/main" xmlns="" id="{C734C84B-1395-4675-8172-9A0918CC9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8" name="Imagem 667">
          <a:extLst>
            <a:ext uri="{FF2B5EF4-FFF2-40B4-BE49-F238E27FC236}">
              <a16:creationId xmlns:a16="http://schemas.microsoft.com/office/drawing/2014/main" xmlns="" id="{C08800E1-A358-40EE-A2F6-868D2CFABD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9" name="Imagem 668">
          <a:extLst>
            <a:ext uri="{FF2B5EF4-FFF2-40B4-BE49-F238E27FC236}">
              <a16:creationId xmlns:a16="http://schemas.microsoft.com/office/drawing/2014/main" xmlns="" id="{992F6AD1-9179-4E29-93C8-79FE2AE04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0" name="Imagem 669">
          <a:extLst>
            <a:ext uri="{FF2B5EF4-FFF2-40B4-BE49-F238E27FC236}">
              <a16:creationId xmlns:a16="http://schemas.microsoft.com/office/drawing/2014/main" xmlns="" id="{3FA9C9CD-5F2D-4792-B61C-4841BD6562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1" name="Imagem 670">
          <a:extLst>
            <a:ext uri="{FF2B5EF4-FFF2-40B4-BE49-F238E27FC236}">
              <a16:creationId xmlns:a16="http://schemas.microsoft.com/office/drawing/2014/main" xmlns="" id="{E47C5451-D9F7-4FD7-844A-AD6BCE9D3A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72" name="Imagem 671">
          <a:extLst>
            <a:ext uri="{FF2B5EF4-FFF2-40B4-BE49-F238E27FC236}">
              <a16:creationId xmlns:a16="http://schemas.microsoft.com/office/drawing/2014/main" xmlns="" id="{3BEED9CC-61A9-4D9F-BA65-BF59EA45A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3" name="Imagem 672">
          <a:extLst>
            <a:ext uri="{FF2B5EF4-FFF2-40B4-BE49-F238E27FC236}">
              <a16:creationId xmlns:a16="http://schemas.microsoft.com/office/drawing/2014/main" xmlns="" id="{6525F0FB-BA6C-41F0-985C-6A84DAC4E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4" name="Imagem 673">
          <a:extLst>
            <a:ext uri="{FF2B5EF4-FFF2-40B4-BE49-F238E27FC236}">
              <a16:creationId xmlns:a16="http://schemas.microsoft.com/office/drawing/2014/main" xmlns="" id="{770FD891-A01E-484A-BF31-C8ACA67CA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5" name="Imagem 674">
          <a:extLst>
            <a:ext uri="{FF2B5EF4-FFF2-40B4-BE49-F238E27FC236}">
              <a16:creationId xmlns:a16="http://schemas.microsoft.com/office/drawing/2014/main" xmlns="" id="{A263D8B2-87A7-4EC2-9705-C8ED24371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76" name="Imagem 675">
          <a:extLst>
            <a:ext uri="{FF2B5EF4-FFF2-40B4-BE49-F238E27FC236}">
              <a16:creationId xmlns:a16="http://schemas.microsoft.com/office/drawing/2014/main" xmlns="" id="{6BE543FB-ECCC-44B7-A768-124DD181DC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7" name="Imagem 676">
          <a:extLst>
            <a:ext uri="{FF2B5EF4-FFF2-40B4-BE49-F238E27FC236}">
              <a16:creationId xmlns:a16="http://schemas.microsoft.com/office/drawing/2014/main" xmlns="" id="{8900F38F-110A-453C-8E62-DEBC1A44F0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8" name="Imagem 677">
          <a:extLst>
            <a:ext uri="{FF2B5EF4-FFF2-40B4-BE49-F238E27FC236}">
              <a16:creationId xmlns:a16="http://schemas.microsoft.com/office/drawing/2014/main" xmlns="" id="{A82EF7CD-D1B1-43CA-A84A-3CF9EA19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9" name="Imagem 678">
          <a:extLst>
            <a:ext uri="{FF2B5EF4-FFF2-40B4-BE49-F238E27FC236}">
              <a16:creationId xmlns:a16="http://schemas.microsoft.com/office/drawing/2014/main" xmlns="" id="{609DC576-0B89-49B4-BE67-57E324A013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80" name="Imagem 679">
          <a:extLst>
            <a:ext uri="{FF2B5EF4-FFF2-40B4-BE49-F238E27FC236}">
              <a16:creationId xmlns:a16="http://schemas.microsoft.com/office/drawing/2014/main" xmlns="" id="{8D0BF5F3-53A0-4AF3-B2F6-42EE5C2730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1" name="Imagem 680">
          <a:extLst>
            <a:ext uri="{FF2B5EF4-FFF2-40B4-BE49-F238E27FC236}">
              <a16:creationId xmlns:a16="http://schemas.microsoft.com/office/drawing/2014/main" xmlns="" id="{5D806CB7-4E6A-4BAB-9F66-7220DAA23D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2" name="Imagem 681">
          <a:extLst>
            <a:ext uri="{FF2B5EF4-FFF2-40B4-BE49-F238E27FC236}">
              <a16:creationId xmlns:a16="http://schemas.microsoft.com/office/drawing/2014/main" xmlns="" id="{4533DAF9-7565-4B81-9566-58B3C5F97F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3" name="Imagem 682">
          <a:extLst>
            <a:ext uri="{FF2B5EF4-FFF2-40B4-BE49-F238E27FC236}">
              <a16:creationId xmlns:a16="http://schemas.microsoft.com/office/drawing/2014/main" xmlns="" id="{7B1B5CBD-BAEE-4708-AEA0-418ED66D11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84" name="Imagem 683">
          <a:extLst>
            <a:ext uri="{FF2B5EF4-FFF2-40B4-BE49-F238E27FC236}">
              <a16:creationId xmlns:a16="http://schemas.microsoft.com/office/drawing/2014/main" xmlns="" id="{FC8C18FE-927E-41E6-B5C8-AD0DA5C1C9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5" name="Imagem 684">
          <a:extLst>
            <a:ext uri="{FF2B5EF4-FFF2-40B4-BE49-F238E27FC236}">
              <a16:creationId xmlns:a16="http://schemas.microsoft.com/office/drawing/2014/main" xmlns="" id="{B1607594-A2B8-42D4-8DEF-7B2B15162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6" name="Imagem 685">
          <a:extLst>
            <a:ext uri="{FF2B5EF4-FFF2-40B4-BE49-F238E27FC236}">
              <a16:creationId xmlns:a16="http://schemas.microsoft.com/office/drawing/2014/main" xmlns="" id="{5067D709-C063-437A-8C21-BD50D75B1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7" name="Imagem 686">
          <a:extLst>
            <a:ext uri="{FF2B5EF4-FFF2-40B4-BE49-F238E27FC236}">
              <a16:creationId xmlns:a16="http://schemas.microsoft.com/office/drawing/2014/main" xmlns="" id="{A0979942-97D3-4D15-8109-EE6483561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88" name="Imagem 687">
          <a:extLst>
            <a:ext uri="{FF2B5EF4-FFF2-40B4-BE49-F238E27FC236}">
              <a16:creationId xmlns:a16="http://schemas.microsoft.com/office/drawing/2014/main" xmlns="" id="{006E67B9-5561-4B87-9536-05CF41FD1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9" name="Imagem 688">
          <a:extLst>
            <a:ext uri="{FF2B5EF4-FFF2-40B4-BE49-F238E27FC236}">
              <a16:creationId xmlns:a16="http://schemas.microsoft.com/office/drawing/2014/main" xmlns="" id="{E308597C-7757-487D-92D4-AB886BD332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0" name="Imagem 689">
          <a:extLst>
            <a:ext uri="{FF2B5EF4-FFF2-40B4-BE49-F238E27FC236}">
              <a16:creationId xmlns:a16="http://schemas.microsoft.com/office/drawing/2014/main" xmlns="" id="{E3531541-1FB0-45C7-AD8A-A9C1626DE2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1" name="Imagem 690">
          <a:extLst>
            <a:ext uri="{FF2B5EF4-FFF2-40B4-BE49-F238E27FC236}">
              <a16:creationId xmlns:a16="http://schemas.microsoft.com/office/drawing/2014/main" xmlns="" id="{2C5B125C-26C1-4549-8D6F-9D16F9FCD6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92" name="Imagem 691">
          <a:extLst>
            <a:ext uri="{FF2B5EF4-FFF2-40B4-BE49-F238E27FC236}">
              <a16:creationId xmlns:a16="http://schemas.microsoft.com/office/drawing/2014/main" xmlns="" id="{9D2E5616-3E41-479A-B213-7C040673F0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3" name="Imagem 692">
          <a:extLst>
            <a:ext uri="{FF2B5EF4-FFF2-40B4-BE49-F238E27FC236}">
              <a16:creationId xmlns:a16="http://schemas.microsoft.com/office/drawing/2014/main" xmlns="" id="{C0673F11-64D1-488D-B5C0-0B6C0DD246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4" name="Imagem 693">
          <a:extLst>
            <a:ext uri="{FF2B5EF4-FFF2-40B4-BE49-F238E27FC236}">
              <a16:creationId xmlns:a16="http://schemas.microsoft.com/office/drawing/2014/main" xmlns="" id="{2281F4A8-4DDA-4D70-A408-93643D371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5" name="Imagem 694">
          <a:extLst>
            <a:ext uri="{FF2B5EF4-FFF2-40B4-BE49-F238E27FC236}">
              <a16:creationId xmlns:a16="http://schemas.microsoft.com/office/drawing/2014/main" xmlns="" id="{A3059EB4-CA0C-4491-9B81-3155089EA3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6" name="Imagem 695">
          <a:extLst>
            <a:ext uri="{FF2B5EF4-FFF2-40B4-BE49-F238E27FC236}">
              <a16:creationId xmlns:a16="http://schemas.microsoft.com/office/drawing/2014/main" xmlns="" id="{0EDEF529-9172-4957-93DE-A45BA6E6B5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7" name="Imagem 696">
          <a:extLst>
            <a:ext uri="{FF2B5EF4-FFF2-40B4-BE49-F238E27FC236}">
              <a16:creationId xmlns:a16="http://schemas.microsoft.com/office/drawing/2014/main" xmlns="" id="{B9C0181D-7C6D-42F5-BD64-73FE212A28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8" name="Imagem 697">
          <a:extLst>
            <a:ext uri="{FF2B5EF4-FFF2-40B4-BE49-F238E27FC236}">
              <a16:creationId xmlns:a16="http://schemas.microsoft.com/office/drawing/2014/main" xmlns="" id="{0AF34278-46D7-4686-8FA6-BCAA48CF0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9" name="Imagem 698">
          <a:extLst>
            <a:ext uri="{FF2B5EF4-FFF2-40B4-BE49-F238E27FC236}">
              <a16:creationId xmlns:a16="http://schemas.microsoft.com/office/drawing/2014/main" xmlns="" id="{B6E05B0A-7E65-4D72-AB7C-6E4F920BF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0" name="Imagem 699">
          <a:extLst>
            <a:ext uri="{FF2B5EF4-FFF2-40B4-BE49-F238E27FC236}">
              <a16:creationId xmlns:a16="http://schemas.microsoft.com/office/drawing/2014/main" xmlns="" id="{4E4BDAFF-1B55-4A49-9499-27FA13A77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1" name="Imagem 700">
          <a:extLst>
            <a:ext uri="{FF2B5EF4-FFF2-40B4-BE49-F238E27FC236}">
              <a16:creationId xmlns:a16="http://schemas.microsoft.com/office/drawing/2014/main" xmlns="" id="{072C88FA-DBE2-49B5-8036-BAD111E6E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2" name="Imagem 701">
          <a:extLst>
            <a:ext uri="{FF2B5EF4-FFF2-40B4-BE49-F238E27FC236}">
              <a16:creationId xmlns:a16="http://schemas.microsoft.com/office/drawing/2014/main" xmlns="" id="{0DA755AF-FFD8-402C-8746-763B3752A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3" name="Imagem 702">
          <a:extLst>
            <a:ext uri="{FF2B5EF4-FFF2-40B4-BE49-F238E27FC236}">
              <a16:creationId xmlns:a16="http://schemas.microsoft.com/office/drawing/2014/main" xmlns="" id="{5190896A-FACC-4426-BE73-BE3440B5FB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4" name="Imagem 703">
          <a:extLst>
            <a:ext uri="{FF2B5EF4-FFF2-40B4-BE49-F238E27FC236}">
              <a16:creationId xmlns:a16="http://schemas.microsoft.com/office/drawing/2014/main" xmlns="" id="{5B6EDCFB-73F8-4BCE-AFAA-D3DE3DB40A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5" name="Imagem 704">
          <a:extLst>
            <a:ext uri="{FF2B5EF4-FFF2-40B4-BE49-F238E27FC236}">
              <a16:creationId xmlns:a16="http://schemas.microsoft.com/office/drawing/2014/main" xmlns="" id="{E538004C-F111-4D18-9280-032EEDDC5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6" name="Imagem 705">
          <a:extLst>
            <a:ext uri="{FF2B5EF4-FFF2-40B4-BE49-F238E27FC236}">
              <a16:creationId xmlns:a16="http://schemas.microsoft.com/office/drawing/2014/main" xmlns="" id="{924385FC-44F8-4BBD-B830-5BBC6A6141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7" name="Imagem 706">
          <a:extLst>
            <a:ext uri="{FF2B5EF4-FFF2-40B4-BE49-F238E27FC236}">
              <a16:creationId xmlns:a16="http://schemas.microsoft.com/office/drawing/2014/main" xmlns="" id="{42ECC5F1-9A0B-4BF4-B6AE-0AEBCE433F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8" name="Imagem 707">
          <a:extLst>
            <a:ext uri="{FF2B5EF4-FFF2-40B4-BE49-F238E27FC236}">
              <a16:creationId xmlns:a16="http://schemas.microsoft.com/office/drawing/2014/main" xmlns="" id="{F59FE90B-5CFF-4EE8-8C37-C8140439DC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9" name="Imagem 708">
          <a:extLst>
            <a:ext uri="{FF2B5EF4-FFF2-40B4-BE49-F238E27FC236}">
              <a16:creationId xmlns:a16="http://schemas.microsoft.com/office/drawing/2014/main" xmlns="" id="{CCBC913B-912A-4701-B0EB-E7138C3EF4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0" name="Imagem 709">
          <a:extLst>
            <a:ext uri="{FF2B5EF4-FFF2-40B4-BE49-F238E27FC236}">
              <a16:creationId xmlns:a16="http://schemas.microsoft.com/office/drawing/2014/main" xmlns="" id="{6C31D3BB-8D8C-4382-AC5C-3E01D83FA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1" name="Imagem 710">
          <a:extLst>
            <a:ext uri="{FF2B5EF4-FFF2-40B4-BE49-F238E27FC236}">
              <a16:creationId xmlns:a16="http://schemas.microsoft.com/office/drawing/2014/main" xmlns="" id="{DEF3420D-07B6-459C-B4A5-4AF4F76A00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2" name="Imagem 711">
          <a:extLst>
            <a:ext uri="{FF2B5EF4-FFF2-40B4-BE49-F238E27FC236}">
              <a16:creationId xmlns:a16="http://schemas.microsoft.com/office/drawing/2014/main" xmlns="" id="{818EE9D6-FC5E-46F4-A45E-C76CA43CAC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3" name="Imagem 712">
          <a:extLst>
            <a:ext uri="{FF2B5EF4-FFF2-40B4-BE49-F238E27FC236}">
              <a16:creationId xmlns:a16="http://schemas.microsoft.com/office/drawing/2014/main" xmlns="" id="{F87E0C6C-337C-4F96-87CD-C23EEE42D8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4" name="Imagem 713">
          <a:extLst>
            <a:ext uri="{FF2B5EF4-FFF2-40B4-BE49-F238E27FC236}">
              <a16:creationId xmlns:a16="http://schemas.microsoft.com/office/drawing/2014/main" xmlns="" id="{188486F4-82B5-44EC-B11C-57FE49799C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5" name="Imagem 714">
          <a:extLst>
            <a:ext uri="{FF2B5EF4-FFF2-40B4-BE49-F238E27FC236}">
              <a16:creationId xmlns:a16="http://schemas.microsoft.com/office/drawing/2014/main" xmlns="" id="{F9388171-4941-470C-BD2C-31A332D73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6" name="Imagem 715">
          <a:extLst>
            <a:ext uri="{FF2B5EF4-FFF2-40B4-BE49-F238E27FC236}">
              <a16:creationId xmlns:a16="http://schemas.microsoft.com/office/drawing/2014/main" xmlns="" id="{8E3C6259-22F2-4124-AC4C-6CF5878B56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7" name="Imagem 716">
          <a:extLst>
            <a:ext uri="{FF2B5EF4-FFF2-40B4-BE49-F238E27FC236}">
              <a16:creationId xmlns:a16="http://schemas.microsoft.com/office/drawing/2014/main" xmlns="" id="{D6EF682C-2BAF-46C9-9756-92692BA588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8" name="Imagem 717">
          <a:extLst>
            <a:ext uri="{FF2B5EF4-FFF2-40B4-BE49-F238E27FC236}">
              <a16:creationId xmlns:a16="http://schemas.microsoft.com/office/drawing/2014/main" xmlns="" id="{2525C46A-F67D-40D6-9869-79C2FF16DE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9" name="Imagem 718">
          <a:extLst>
            <a:ext uri="{FF2B5EF4-FFF2-40B4-BE49-F238E27FC236}">
              <a16:creationId xmlns:a16="http://schemas.microsoft.com/office/drawing/2014/main" xmlns="" id="{1F1541E4-8E47-4470-90BD-AB4C80D70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0" name="Imagem 719">
          <a:extLst>
            <a:ext uri="{FF2B5EF4-FFF2-40B4-BE49-F238E27FC236}">
              <a16:creationId xmlns:a16="http://schemas.microsoft.com/office/drawing/2014/main" xmlns="" id="{067F157D-8E1A-40B4-B8B0-E5DC2BD2F7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1" name="Imagem 720">
          <a:extLst>
            <a:ext uri="{FF2B5EF4-FFF2-40B4-BE49-F238E27FC236}">
              <a16:creationId xmlns:a16="http://schemas.microsoft.com/office/drawing/2014/main" xmlns="" id="{6F97AE38-7691-4103-9661-32DD119545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2" name="Imagem 721">
          <a:extLst>
            <a:ext uri="{FF2B5EF4-FFF2-40B4-BE49-F238E27FC236}">
              <a16:creationId xmlns:a16="http://schemas.microsoft.com/office/drawing/2014/main" xmlns="" id="{E5C90A66-7809-4FC8-BD23-0CF5C2A448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3" name="Imagem 722">
          <a:extLst>
            <a:ext uri="{FF2B5EF4-FFF2-40B4-BE49-F238E27FC236}">
              <a16:creationId xmlns:a16="http://schemas.microsoft.com/office/drawing/2014/main" xmlns="" id="{6CA6BCE6-4ADC-4C39-BDAB-BF1F7F50E3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4" name="Imagem 723">
          <a:extLst>
            <a:ext uri="{FF2B5EF4-FFF2-40B4-BE49-F238E27FC236}">
              <a16:creationId xmlns:a16="http://schemas.microsoft.com/office/drawing/2014/main" xmlns="" id="{318CEB00-0111-45F9-B2C3-FF29FF19C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5" name="Imagem 724">
          <a:extLst>
            <a:ext uri="{FF2B5EF4-FFF2-40B4-BE49-F238E27FC236}">
              <a16:creationId xmlns:a16="http://schemas.microsoft.com/office/drawing/2014/main" xmlns="" id="{8D711731-F8F4-42C0-B966-CDD08D8DA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6" name="Imagem 725">
          <a:extLst>
            <a:ext uri="{FF2B5EF4-FFF2-40B4-BE49-F238E27FC236}">
              <a16:creationId xmlns:a16="http://schemas.microsoft.com/office/drawing/2014/main" xmlns="" id="{64B1106E-2FD1-4DCA-9673-1387F2F7EF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7" name="Imagem 726">
          <a:extLst>
            <a:ext uri="{FF2B5EF4-FFF2-40B4-BE49-F238E27FC236}">
              <a16:creationId xmlns:a16="http://schemas.microsoft.com/office/drawing/2014/main" xmlns="" id="{9853925D-4D4B-425F-B881-09B141FC37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8" name="Imagem 727">
          <a:extLst>
            <a:ext uri="{FF2B5EF4-FFF2-40B4-BE49-F238E27FC236}">
              <a16:creationId xmlns:a16="http://schemas.microsoft.com/office/drawing/2014/main" xmlns="" id="{2670C2FF-56F7-4F3D-8D27-EFB8FD0D6C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9" name="Imagem 728">
          <a:extLst>
            <a:ext uri="{FF2B5EF4-FFF2-40B4-BE49-F238E27FC236}">
              <a16:creationId xmlns:a16="http://schemas.microsoft.com/office/drawing/2014/main" xmlns="" id="{4DA1390C-80CD-4452-892C-0C2AF2106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0" name="Imagem 729">
          <a:extLst>
            <a:ext uri="{FF2B5EF4-FFF2-40B4-BE49-F238E27FC236}">
              <a16:creationId xmlns:a16="http://schemas.microsoft.com/office/drawing/2014/main" xmlns="" id="{76D13771-A399-4095-8296-180F9A1BC2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1" name="Imagem 730">
          <a:extLst>
            <a:ext uri="{FF2B5EF4-FFF2-40B4-BE49-F238E27FC236}">
              <a16:creationId xmlns:a16="http://schemas.microsoft.com/office/drawing/2014/main" xmlns="" id="{174DCB93-1F36-431A-A917-8495664B3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732" name="Imagem 731">
          <a:extLst>
            <a:ext uri="{FF2B5EF4-FFF2-40B4-BE49-F238E27FC236}">
              <a16:creationId xmlns:a16="http://schemas.microsoft.com/office/drawing/2014/main" xmlns="" id="{E04EF047-E27B-4F36-9BDC-0252E65DA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3" name="Imagem 732">
          <a:extLst>
            <a:ext uri="{FF2B5EF4-FFF2-40B4-BE49-F238E27FC236}">
              <a16:creationId xmlns:a16="http://schemas.microsoft.com/office/drawing/2014/main" xmlns="" id="{B7615D80-51A9-44D0-A6DF-4C56C8020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4" name="Imagem 733">
          <a:extLst>
            <a:ext uri="{FF2B5EF4-FFF2-40B4-BE49-F238E27FC236}">
              <a16:creationId xmlns:a16="http://schemas.microsoft.com/office/drawing/2014/main" xmlns="" id="{97BD299F-10E1-49ED-A0E8-67444F5A79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5" name="Imagem 734">
          <a:extLst>
            <a:ext uri="{FF2B5EF4-FFF2-40B4-BE49-F238E27FC236}">
              <a16:creationId xmlns:a16="http://schemas.microsoft.com/office/drawing/2014/main" xmlns="" id="{27D7135C-4D0A-45FA-9FD6-699AF2F3CF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736" name="Imagem 735">
          <a:extLst>
            <a:ext uri="{FF2B5EF4-FFF2-40B4-BE49-F238E27FC236}">
              <a16:creationId xmlns:a16="http://schemas.microsoft.com/office/drawing/2014/main" xmlns="" id="{1388BFEE-23AE-40C0-ADA8-0C2A96BB9B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7" name="Imagem 736">
          <a:extLst>
            <a:ext uri="{FF2B5EF4-FFF2-40B4-BE49-F238E27FC236}">
              <a16:creationId xmlns:a16="http://schemas.microsoft.com/office/drawing/2014/main" xmlns="" id="{D36DC8B5-BA92-41A2-8F77-00DBE4BFD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8" name="Imagem 737">
          <a:extLst>
            <a:ext uri="{FF2B5EF4-FFF2-40B4-BE49-F238E27FC236}">
              <a16:creationId xmlns:a16="http://schemas.microsoft.com/office/drawing/2014/main" xmlns="" id="{9E64CC8D-0940-41CB-B655-CFD699B67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9" name="Imagem 738">
          <a:extLst>
            <a:ext uri="{FF2B5EF4-FFF2-40B4-BE49-F238E27FC236}">
              <a16:creationId xmlns:a16="http://schemas.microsoft.com/office/drawing/2014/main" xmlns="" id="{8BFC3E02-4B7E-4EE2-8C0A-D85BCC3AD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740" name="Imagem 739">
          <a:extLst>
            <a:ext uri="{FF2B5EF4-FFF2-40B4-BE49-F238E27FC236}">
              <a16:creationId xmlns:a16="http://schemas.microsoft.com/office/drawing/2014/main" xmlns="" id="{5D85E4D9-92B5-4318-BA89-979153A2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1" name="Imagem 740">
          <a:extLst>
            <a:ext uri="{FF2B5EF4-FFF2-40B4-BE49-F238E27FC236}">
              <a16:creationId xmlns:a16="http://schemas.microsoft.com/office/drawing/2014/main" xmlns="" id="{D30C4C2D-9069-40E5-873B-0CCD97349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2" name="Imagem 741">
          <a:extLst>
            <a:ext uri="{FF2B5EF4-FFF2-40B4-BE49-F238E27FC236}">
              <a16:creationId xmlns:a16="http://schemas.microsoft.com/office/drawing/2014/main" xmlns="" id="{58B8E84C-3AA5-4B18-AACA-953BC3966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3" name="Imagem 742">
          <a:extLst>
            <a:ext uri="{FF2B5EF4-FFF2-40B4-BE49-F238E27FC236}">
              <a16:creationId xmlns:a16="http://schemas.microsoft.com/office/drawing/2014/main" xmlns="" id="{0CA8548F-3DFB-48C4-9429-2C8055477A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744" name="Imagem 743">
          <a:extLst>
            <a:ext uri="{FF2B5EF4-FFF2-40B4-BE49-F238E27FC236}">
              <a16:creationId xmlns:a16="http://schemas.microsoft.com/office/drawing/2014/main" xmlns="" id="{6749D0DC-AA89-443B-9B1C-71C579D80A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5" name="Imagem 744">
          <a:extLst>
            <a:ext uri="{FF2B5EF4-FFF2-40B4-BE49-F238E27FC236}">
              <a16:creationId xmlns:a16="http://schemas.microsoft.com/office/drawing/2014/main" xmlns="" id="{F4D24014-E53F-4DD0-B5B9-93327317F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6" name="Imagem 745">
          <a:extLst>
            <a:ext uri="{FF2B5EF4-FFF2-40B4-BE49-F238E27FC236}">
              <a16:creationId xmlns:a16="http://schemas.microsoft.com/office/drawing/2014/main" xmlns="" id="{F9D030F5-A3F1-4ED1-A63D-C96E79F7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7" name="Imagem 746">
          <a:extLst>
            <a:ext uri="{FF2B5EF4-FFF2-40B4-BE49-F238E27FC236}">
              <a16:creationId xmlns:a16="http://schemas.microsoft.com/office/drawing/2014/main" xmlns="" id="{4F3189DC-7E99-413D-A390-0C7A0D3CCD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8" name="Imagem 747">
          <a:extLst>
            <a:ext uri="{FF2B5EF4-FFF2-40B4-BE49-F238E27FC236}">
              <a16:creationId xmlns:a16="http://schemas.microsoft.com/office/drawing/2014/main" xmlns="" id="{ADEEBC04-82F5-46B4-BF5A-050F99ACAD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9" name="Imagem 748">
          <a:extLst>
            <a:ext uri="{FF2B5EF4-FFF2-40B4-BE49-F238E27FC236}">
              <a16:creationId xmlns:a16="http://schemas.microsoft.com/office/drawing/2014/main" xmlns="" id="{40953C8C-0273-44F2-9C77-73D50B6AA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0" name="Imagem 749">
          <a:extLst>
            <a:ext uri="{FF2B5EF4-FFF2-40B4-BE49-F238E27FC236}">
              <a16:creationId xmlns:a16="http://schemas.microsoft.com/office/drawing/2014/main" xmlns="" id="{279EA102-3E1D-4555-89CA-EAE0E02C2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1" name="Imagem 750">
          <a:extLst>
            <a:ext uri="{FF2B5EF4-FFF2-40B4-BE49-F238E27FC236}">
              <a16:creationId xmlns:a16="http://schemas.microsoft.com/office/drawing/2014/main" xmlns="" id="{9AD5A867-9DB3-4044-8B0A-68D01347FE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2" name="Imagem 751">
          <a:extLst>
            <a:ext uri="{FF2B5EF4-FFF2-40B4-BE49-F238E27FC236}">
              <a16:creationId xmlns:a16="http://schemas.microsoft.com/office/drawing/2014/main" xmlns="" id="{D0FE66ED-FA43-43BC-B2C8-5C8838616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3" name="Imagem 752">
          <a:extLst>
            <a:ext uri="{FF2B5EF4-FFF2-40B4-BE49-F238E27FC236}">
              <a16:creationId xmlns:a16="http://schemas.microsoft.com/office/drawing/2014/main" xmlns="" id="{F0933047-1D7B-46AA-8B64-A5CE9E952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4" name="Imagem 753">
          <a:extLst>
            <a:ext uri="{FF2B5EF4-FFF2-40B4-BE49-F238E27FC236}">
              <a16:creationId xmlns:a16="http://schemas.microsoft.com/office/drawing/2014/main" xmlns="" id="{3F279DA2-30E8-43FF-A779-1E5E807F1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5" name="Imagem 754">
          <a:extLst>
            <a:ext uri="{FF2B5EF4-FFF2-40B4-BE49-F238E27FC236}">
              <a16:creationId xmlns:a16="http://schemas.microsoft.com/office/drawing/2014/main" xmlns="" id="{B86EFCBB-58A3-4668-9F04-C567FD42DB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6" name="Imagem 755">
          <a:extLst>
            <a:ext uri="{FF2B5EF4-FFF2-40B4-BE49-F238E27FC236}">
              <a16:creationId xmlns:a16="http://schemas.microsoft.com/office/drawing/2014/main" xmlns="" id="{3D5A7742-9A38-49D3-AB19-77A233E331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7" name="Imagem 756">
          <a:extLst>
            <a:ext uri="{FF2B5EF4-FFF2-40B4-BE49-F238E27FC236}">
              <a16:creationId xmlns:a16="http://schemas.microsoft.com/office/drawing/2014/main" xmlns="" id="{E7FAC6A3-DAF1-4C63-8901-5D133EFFCA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8" name="Imagem 757">
          <a:extLst>
            <a:ext uri="{FF2B5EF4-FFF2-40B4-BE49-F238E27FC236}">
              <a16:creationId xmlns:a16="http://schemas.microsoft.com/office/drawing/2014/main" xmlns="" id="{0FD7DF0A-72CA-45D0-BD86-356D7967D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9" name="Imagem 758">
          <a:extLst>
            <a:ext uri="{FF2B5EF4-FFF2-40B4-BE49-F238E27FC236}">
              <a16:creationId xmlns:a16="http://schemas.microsoft.com/office/drawing/2014/main" xmlns="" id="{2ADFAF6A-D5F8-4181-972E-23EE3E901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0" name="Imagem 759">
          <a:extLst>
            <a:ext uri="{FF2B5EF4-FFF2-40B4-BE49-F238E27FC236}">
              <a16:creationId xmlns:a16="http://schemas.microsoft.com/office/drawing/2014/main" xmlns="" id="{D4634302-F253-456A-B38D-399BC79C7D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1" name="Imagem 760">
          <a:extLst>
            <a:ext uri="{FF2B5EF4-FFF2-40B4-BE49-F238E27FC236}">
              <a16:creationId xmlns:a16="http://schemas.microsoft.com/office/drawing/2014/main" xmlns="" id="{A387F06A-A34A-4C71-BC6F-E1FABF4EF5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2" name="Imagem 761">
          <a:extLst>
            <a:ext uri="{FF2B5EF4-FFF2-40B4-BE49-F238E27FC236}">
              <a16:creationId xmlns:a16="http://schemas.microsoft.com/office/drawing/2014/main" xmlns="" id="{19745871-8A84-4544-A817-A36B80C51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3" name="Imagem 762">
          <a:extLst>
            <a:ext uri="{FF2B5EF4-FFF2-40B4-BE49-F238E27FC236}">
              <a16:creationId xmlns:a16="http://schemas.microsoft.com/office/drawing/2014/main" xmlns="" id="{CCC571F4-14C6-4B5C-8EEB-BCCA8D0AD4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4" name="Imagem 763">
          <a:extLst>
            <a:ext uri="{FF2B5EF4-FFF2-40B4-BE49-F238E27FC236}">
              <a16:creationId xmlns:a16="http://schemas.microsoft.com/office/drawing/2014/main" xmlns="" id="{C5CA5275-299A-453F-84DD-DEB1E223DF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5" name="Imagem 764">
          <a:extLst>
            <a:ext uri="{FF2B5EF4-FFF2-40B4-BE49-F238E27FC236}">
              <a16:creationId xmlns:a16="http://schemas.microsoft.com/office/drawing/2014/main" xmlns="" id="{4B6FC802-F300-4842-9096-DDBEA1378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66" name="Imagem 765">
          <a:extLst>
            <a:ext uri="{FF2B5EF4-FFF2-40B4-BE49-F238E27FC236}">
              <a16:creationId xmlns:a16="http://schemas.microsoft.com/office/drawing/2014/main" xmlns="" id="{FCE66529-B233-4A99-8141-FA2806506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7" name="Imagem 766">
          <a:extLst>
            <a:ext uri="{FF2B5EF4-FFF2-40B4-BE49-F238E27FC236}">
              <a16:creationId xmlns:a16="http://schemas.microsoft.com/office/drawing/2014/main" xmlns="" id="{05B6E722-46AB-465E-A938-61F4FE23B0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8" name="Imagem 767">
          <a:extLst>
            <a:ext uri="{FF2B5EF4-FFF2-40B4-BE49-F238E27FC236}">
              <a16:creationId xmlns:a16="http://schemas.microsoft.com/office/drawing/2014/main" xmlns="" id="{AC2A61C4-B46B-4FC8-8483-54433498F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9" name="Imagem 768">
          <a:extLst>
            <a:ext uri="{FF2B5EF4-FFF2-40B4-BE49-F238E27FC236}">
              <a16:creationId xmlns:a16="http://schemas.microsoft.com/office/drawing/2014/main" xmlns="" id="{6B9BE468-C842-49BA-BB4A-96FB73BE7D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70" name="Imagem 769">
          <a:extLst>
            <a:ext uri="{FF2B5EF4-FFF2-40B4-BE49-F238E27FC236}">
              <a16:creationId xmlns:a16="http://schemas.microsoft.com/office/drawing/2014/main" xmlns="" id="{A8684A6E-E123-4180-B836-6A5A1A3D8C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1" name="Imagem 770">
          <a:extLst>
            <a:ext uri="{FF2B5EF4-FFF2-40B4-BE49-F238E27FC236}">
              <a16:creationId xmlns:a16="http://schemas.microsoft.com/office/drawing/2014/main" xmlns="" id="{9BF8270A-E57F-484D-8BE1-1602CFE97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2" name="Imagem 771">
          <a:extLst>
            <a:ext uri="{FF2B5EF4-FFF2-40B4-BE49-F238E27FC236}">
              <a16:creationId xmlns:a16="http://schemas.microsoft.com/office/drawing/2014/main" xmlns="" id="{4195DB88-EF45-4DA4-8AE3-E2BC9B111D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3" name="Imagem 772">
          <a:extLst>
            <a:ext uri="{FF2B5EF4-FFF2-40B4-BE49-F238E27FC236}">
              <a16:creationId xmlns:a16="http://schemas.microsoft.com/office/drawing/2014/main" xmlns="" id="{F3F45A15-57B4-4BBD-A920-0D5C0EF4C1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4" name="Imagem 773">
          <a:extLst>
            <a:ext uri="{FF2B5EF4-FFF2-40B4-BE49-F238E27FC236}">
              <a16:creationId xmlns:a16="http://schemas.microsoft.com/office/drawing/2014/main" xmlns="" id="{0A7302ED-B987-42B2-ADDD-00C99DE00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5" name="Imagem 774">
          <a:extLst>
            <a:ext uri="{FF2B5EF4-FFF2-40B4-BE49-F238E27FC236}">
              <a16:creationId xmlns:a16="http://schemas.microsoft.com/office/drawing/2014/main" xmlns="" id="{38199B43-695C-4C54-844D-75DABDFD64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6" name="Imagem 775">
          <a:extLst>
            <a:ext uri="{FF2B5EF4-FFF2-40B4-BE49-F238E27FC236}">
              <a16:creationId xmlns:a16="http://schemas.microsoft.com/office/drawing/2014/main" xmlns="" id="{BAF5E3F9-46F3-4847-BDCE-62E849F71C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7" name="Imagem 776">
          <a:extLst>
            <a:ext uri="{FF2B5EF4-FFF2-40B4-BE49-F238E27FC236}">
              <a16:creationId xmlns:a16="http://schemas.microsoft.com/office/drawing/2014/main" xmlns="" id="{2FB78A1E-0B11-4F07-AFBA-29C3EB04E1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8" name="Imagem 777">
          <a:extLst>
            <a:ext uri="{FF2B5EF4-FFF2-40B4-BE49-F238E27FC236}">
              <a16:creationId xmlns:a16="http://schemas.microsoft.com/office/drawing/2014/main" xmlns="" id="{D94A9EB5-D160-4303-B210-191E767C8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9" name="Imagem 778">
          <a:extLst>
            <a:ext uri="{FF2B5EF4-FFF2-40B4-BE49-F238E27FC236}">
              <a16:creationId xmlns:a16="http://schemas.microsoft.com/office/drawing/2014/main" xmlns="" id="{C6364D9A-9F25-4114-A32A-39D9C79FF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80" name="Imagem 779">
          <a:extLst>
            <a:ext uri="{FF2B5EF4-FFF2-40B4-BE49-F238E27FC236}">
              <a16:creationId xmlns:a16="http://schemas.microsoft.com/office/drawing/2014/main" xmlns="" id="{3E1206F4-78BA-4571-9148-0989515C7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1" name="Imagem 780">
          <a:extLst>
            <a:ext uri="{FF2B5EF4-FFF2-40B4-BE49-F238E27FC236}">
              <a16:creationId xmlns:a16="http://schemas.microsoft.com/office/drawing/2014/main" xmlns="" id="{D748D84F-D96F-40D6-9B41-F4CDA7BC4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2" name="Imagem 781">
          <a:extLst>
            <a:ext uri="{FF2B5EF4-FFF2-40B4-BE49-F238E27FC236}">
              <a16:creationId xmlns:a16="http://schemas.microsoft.com/office/drawing/2014/main" xmlns="" id="{C783CF82-FC82-4A0C-B0A1-1B23096A29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3" name="Imagem 782">
          <a:extLst>
            <a:ext uri="{FF2B5EF4-FFF2-40B4-BE49-F238E27FC236}">
              <a16:creationId xmlns:a16="http://schemas.microsoft.com/office/drawing/2014/main" xmlns="" id="{1F2C1EB7-A960-4E70-84C9-4C9F34699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84" name="Imagem 783">
          <a:extLst>
            <a:ext uri="{FF2B5EF4-FFF2-40B4-BE49-F238E27FC236}">
              <a16:creationId xmlns:a16="http://schemas.microsoft.com/office/drawing/2014/main" xmlns="" id="{985E39AC-4E94-4B11-951C-F760DC88D3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5" name="Imagem 784">
          <a:extLst>
            <a:ext uri="{FF2B5EF4-FFF2-40B4-BE49-F238E27FC236}">
              <a16:creationId xmlns:a16="http://schemas.microsoft.com/office/drawing/2014/main" xmlns="" id="{4CA6BABD-5956-44F0-81DC-CFB6433DD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6" name="Imagem 785">
          <a:extLst>
            <a:ext uri="{FF2B5EF4-FFF2-40B4-BE49-F238E27FC236}">
              <a16:creationId xmlns:a16="http://schemas.microsoft.com/office/drawing/2014/main" xmlns="" id="{38546F7F-114C-47CA-BDCA-1E55DF6E1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7" name="Imagem 786">
          <a:extLst>
            <a:ext uri="{FF2B5EF4-FFF2-40B4-BE49-F238E27FC236}">
              <a16:creationId xmlns:a16="http://schemas.microsoft.com/office/drawing/2014/main" xmlns="" id="{00859BAD-0747-4160-91D4-877C79EEB7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8" name="Imagem 787">
          <a:extLst>
            <a:ext uri="{FF2B5EF4-FFF2-40B4-BE49-F238E27FC236}">
              <a16:creationId xmlns:a16="http://schemas.microsoft.com/office/drawing/2014/main" xmlns="" id="{23F849E3-6FFD-4EB8-82C1-79D3BF3663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9" name="Imagem 788">
          <a:extLst>
            <a:ext uri="{FF2B5EF4-FFF2-40B4-BE49-F238E27FC236}">
              <a16:creationId xmlns:a16="http://schemas.microsoft.com/office/drawing/2014/main" xmlns="" id="{086DDE5F-7D2A-44E5-9A34-40C5460187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0" name="Imagem 789">
          <a:extLst>
            <a:ext uri="{FF2B5EF4-FFF2-40B4-BE49-F238E27FC236}">
              <a16:creationId xmlns:a16="http://schemas.microsoft.com/office/drawing/2014/main" xmlns="" id="{5AF25694-9430-420F-8356-EB8E8775AF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1" name="Imagem 790">
          <a:extLst>
            <a:ext uri="{FF2B5EF4-FFF2-40B4-BE49-F238E27FC236}">
              <a16:creationId xmlns:a16="http://schemas.microsoft.com/office/drawing/2014/main" xmlns="" id="{8111A787-0108-412B-8A01-33AE675C9B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2" name="Imagem 791">
          <a:extLst>
            <a:ext uri="{FF2B5EF4-FFF2-40B4-BE49-F238E27FC236}">
              <a16:creationId xmlns:a16="http://schemas.microsoft.com/office/drawing/2014/main" xmlns="" id="{3211546A-21AC-450E-9176-B6B3B79607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3" name="Imagem 792">
          <a:extLst>
            <a:ext uri="{FF2B5EF4-FFF2-40B4-BE49-F238E27FC236}">
              <a16:creationId xmlns:a16="http://schemas.microsoft.com/office/drawing/2014/main" xmlns="" id="{6D94C181-4ABE-4C94-8E4C-FF2A6775B3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94" name="Imagem 793">
          <a:extLst>
            <a:ext uri="{FF2B5EF4-FFF2-40B4-BE49-F238E27FC236}">
              <a16:creationId xmlns:a16="http://schemas.microsoft.com/office/drawing/2014/main" xmlns="" id="{FF5DDFBA-112C-4C9B-AD40-795D1A0562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5" name="Imagem 794">
          <a:extLst>
            <a:ext uri="{FF2B5EF4-FFF2-40B4-BE49-F238E27FC236}">
              <a16:creationId xmlns:a16="http://schemas.microsoft.com/office/drawing/2014/main" xmlns="" id="{94FB71C2-DFC9-48D3-B12C-F143AA4573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6" name="Imagem 795">
          <a:extLst>
            <a:ext uri="{FF2B5EF4-FFF2-40B4-BE49-F238E27FC236}">
              <a16:creationId xmlns:a16="http://schemas.microsoft.com/office/drawing/2014/main" xmlns="" id="{AAEF0264-207C-41F3-A00E-706B55E55E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7" name="Imagem 796">
          <a:extLst>
            <a:ext uri="{FF2B5EF4-FFF2-40B4-BE49-F238E27FC236}">
              <a16:creationId xmlns:a16="http://schemas.microsoft.com/office/drawing/2014/main" xmlns="" id="{8FF7FEA4-A122-4EF1-82FB-539CD7FA6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98" name="Imagem 797">
          <a:extLst>
            <a:ext uri="{FF2B5EF4-FFF2-40B4-BE49-F238E27FC236}">
              <a16:creationId xmlns:a16="http://schemas.microsoft.com/office/drawing/2014/main" xmlns="" id="{ED0D65CF-E347-4504-8864-2ACFFF7DB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9" name="Imagem 798">
          <a:extLst>
            <a:ext uri="{FF2B5EF4-FFF2-40B4-BE49-F238E27FC236}">
              <a16:creationId xmlns:a16="http://schemas.microsoft.com/office/drawing/2014/main" xmlns="" id="{A74C8C94-78E1-4078-BED2-F9CF7D647E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3E50A4D-D186-49B0-BC95-39CE760930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1" name="Imagem 800">
          <a:extLst>
            <a:ext uri="{FF2B5EF4-FFF2-40B4-BE49-F238E27FC236}">
              <a16:creationId xmlns:a16="http://schemas.microsoft.com/office/drawing/2014/main" xmlns="" id="{B9340480-3E37-4CFC-B4DF-A26075319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802" name="Imagem 801">
          <a:extLst>
            <a:ext uri="{FF2B5EF4-FFF2-40B4-BE49-F238E27FC236}">
              <a16:creationId xmlns:a16="http://schemas.microsoft.com/office/drawing/2014/main" xmlns="" id="{2925569F-C54C-49E0-9621-908F0AA03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3" name="Imagem 802">
          <a:extLst>
            <a:ext uri="{FF2B5EF4-FFF2-40B4-BE49-F238E27FC236}">
              <a16:creationId xmlns:a16="http://schemas.microsoft.com/office/drawing/2014/main" xmlns="" id="{CA99B7DD-CE94-4D56-BE9F-FA63CF0B0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4" name="Imagem 803">
          <a:extLst>
            <a:ext uri="{FF2B5EF4-FFF2-40B4-BE49-F238E27FC236}">
              <a16:creationId xmlns:a16="http://schemas.microsoft.com/office/drawing/2014/main" xmlns="" id="{B3035AE3-8054-4A6D-A305-521F4C8ABE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5" name="Imagem 804">
          <a:extLst>
            <a:ext uri="{FF2B5EF4-FFF2-40B4-BE49-F238E27FC236}">
              <a16:creationId xmlns:a16="http://schemas.microsoft.com/office/drawing/2014/main" xmlns="" id="{0694FB91-8DC0-40E2-B30F-2A00004795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806" name="Imagem 805">
          <a:extLst>
            <a:ext uri="{FF2B5EF4-FFF2-40B4-BE49-F238E27FC236}">
              <a16:creationId xmlns:a16="http://schemas.microsoft.com/office/drawing/2014/main" xmlns="" id="{65DB7703-9211-4A0D-87C6-8946367828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7" name="Imagem 806">
          <a:extLst>
            <a:ext uri="{FF2B5EF4-FFF2-40B4-BE49-F238E27FC236}">
              <a16:creationId xmlns:a16="http://schemas.microsoft.com/office/drawing/2014/main" xmlns="" id="{4D675E7A-86EE-4054-A3BF-68232788E4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8" name="Imagem 807">
          <a:extLst>
            <a:ext uri="{FF2B5EF4-FFF2-40B4-BE49-F238E27FC236}">
              <a16:creationId xmlns:a16="http://schemas.microsoft.com/office/drawing/2014/main" xmlns="" id="{ADAC5281-2C27-4931-9ED6-880A1F5E0C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9" name="Imagem 808">
          <a:extLst>
            <a:ext uri="{FF2B5EF4-FFF2-40B4-BE49-F238E27FC236}">
              <a16:creationId xmlns:a16="http://schemas.microsoft.com/office/drawing/2014/main" xmlns="" id="{9B19F2A3-7A4A-4F93-9907-CAD7557A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810" name="Imagem 809">
          <a:extLst>
            <a:ext uri="{FF2B5EF4-FFF2-40B4-BE49-F238E27FC236}">
              <a16:creationId xmlns:a16="http://schemas.microsoft.com/office/drawing/2014/main" xmlns="" id="{45CE9D19-918E-422B-AF66-29441DC88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1" name="Imagem 810">
          <a:extLst>
            <a:ext uri="{FF2B5EF4-FFF2-40B4-BE49-F238E27FC236}">
              <a16:creationId xmlns:a16="http://schemas.microsoft.com/office/drawing/2014/main" xmlns="" id="{B0E1630D-BA0A-4542-ABFB-20521BAB8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2" name="Imagem 811">
          <a:extLst>
            <a:ext uri="{FF2B5EF4-FFF2-40B4-BE49-F238E27FC236}">
              <a16:creationId xmlns:a16="http://schemas.microsoft.com/office/drawing/2014/main" xmlns="" id="{FC9B4E4E-830D-41FF-843B-D5E1B0182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3" name="Imagem 812">
          <a:extLst>
            <a:ext uri="{FF2B5EF4-FFF2-40B4-BE49-F238E27FC236}">
              <a16:creationId xmlns:a16="http://schemas.microsoft.com/office/drawing/2014/main" xmlns="" id="{FEDDD930-4DD5-4847-BA21-CCE6188C3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814" name="Imagem 813">
          <a:extLst>
            <a:ext uri="{FF2B5EF4-FFF2-40B4-BE49-F238E27FC236}">
              <a16:creationId xmlns:a16="http://schemas.microsoft.com/office/drawing/2014/main" xmlns="" id="{EC18AA1C-4251-454E-A316-7162D558DC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5" name="Imagem 814">
          <a:extLst>
            <a:ext uri="{FF2B5EF4-FFF2-40B4-BE49-F238E27FC236}">
              <a16:creationId xmlns:a16="http://schemas.microsoft.com/office/drawing/2014/main" xmlns="" id="{5B3C9336-902B-437F-B237-59E6EC9840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6" name="Imagem 815">
          <a:extLst>
            <a:ext uri="{FF2B5EF4-FFF2-40B4-BE49-F238E27FC236}">
              <a16:creationId xmlns:a16="http://schemas.microsoft.com/office/drawing/2014/main" xmlns="" id="{7EA09697-E17A-4BE1-BF6F-9C4CB5C888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7" name="Imagem 816">
          <a:extLst>
            <a:ext uri="{FF2B5EF4-FFF2-40B4-BE49-F238E27FC236}">
              <a16:creationId xmlns:a16="http://schemas.microsoft.com/office/drawing/2014/main" xmlns="" id="{99E26985-EAC6-4C4D-983A-2152BDDDE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8" name="Imagem 817">
          <a:extLst>
            <a:ext uri="{FF2B5EF4-FFF2-40B4-BE49-F238E27FC236}">
              <a16:creationId xmlns:a16="http://schemas.microsoft.com/office/drawing/2014/main" xmlns="" id="{B8B3D89D-7509-4BE9-967B-B911EC1B8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9" name="Imagem 818">
          <a:extLst>
            <a:ext uri="{FF2B5EF4-FFF2-40B4-BE49-F238E27FC236}">
              <a16:creationId xmlns:a16="http://schemas.microsoft.com/office/drawing/2014/main" xmlns="" id="{B4E90DCC-ACB5-4259-970E-775B8D6EC3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0" name="Imagem 819">
          <a:extLst>
            <a:ext uri="{FF2B5EF4-FFF2-40B4-BE49-F238E27FC236}">
              <a16:creationId xmlns:a16="http://schemas.microsoft.com/office/drawing/2014/main" xmlns="" id="{F1DB612A-934E-4010-9715-17B54F6A77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21" name="Imagem 820">
          <a:extLst>
            <a:ext uri="{FF2B5EF4-FFF2-40B4-BE49-F238E27FC236}">
              <a16:creationId xmlns:a16="http://schemas.microsoft.com/office/drawing/2014/main" xmlns="" id="{0B890943-0718-40BB-AAAE-E003FA357E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2" name="Imagem 821">
          <a:extLst>
            <a:ext uri="{FF2B5EF4-FFF2-40B4-BE49-F238E27FC236}">
              <a16:creationId xmlns:a16="http://schemas.microsoft.com/office/drawing/2014/main" xmlns="" id="{8B361A89-D5F5-4623-90E3-38BDE59F6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3" name="Imagem 822">
          <a:extLst>
            <a:ext uri="{FF2B5EF4-FFF2-40B4-BE49-F238E27FC236}">
              <a16:creationId xmlns:a16="http://schemas.microsoft.com/office/drawing/2014/main" xmlns="" id="{A55F8912-E8DA-4450-ABFA-9E9CCC483F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24" name="Imagem 823">
          <a:extLst>
            <a:ext uri="{FF2B5EF4-FFF2-40B4-BE49-F238E27FC236}">
              <a16:creationId xmlns:a16="http://schemas.microsoft.com/office/drawing/2014/main" xmlns="" id="{6468C62D-6FDB-46A3-973D-90ACE3DE74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5" name="Imagem 824">
          <a:extLst>
            <a:ext uri="{FF2B5EF4-FFF2-40B4-BE49-F238E27FC236}">
              <a16:creationId xmlns:a16="http://schemas.microsoft.com/office/drawing/2014/main" xmlns="" id="{7528D882-5AE7-4B15-BE0B-A45B05C250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6" name="Imagem 825">
          <a:extLst>
            <a:ext uri="{FF2B5EF4-FFF2-40B4-BE49-F238E27FC236}">
              <a16:creationId xmlns:a16="http://schemas.microsoft.com/office/drawing/2014/main" xmlns="" id="{D231041D-A1D7-4254-B856-1DECC33D8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27" name="Imagem 826">
          <a:extLst>
            <a:ext uri="{FF2B5EF4-FFF2-40B4-BE49-F238E27FC236}">
              <a16:creationId xmlns:a16="http://schemas.microsoft.com/office/drawing/2014/main" xmlns="" id="{751B4001-82CF-418F-BE09-C5DB0080BD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8" name="Imagem 827">
          <a:extLst>
            <a:ext uri="{FF2B5EF4-FFF2-40B4-BE49-F238E27FC236}">
              <a16:creationId xmlns:a16="http://schemas.microsoft.com/office/drawing/2014/main" xmlns="" id="{997A17AE-333F-48E9-A1E5-B2296B30E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9" name="Imagem 828">
          <a:extLst>
            <a:ext uri="{FF2B5EF4-FFF2-40B4-BE49-F238E27FC236}">
              <a16:creationId xmlns:a16="http://schemas.microsoft.com/office/drawing/2014/main" xmlns="" id="{4F758673-29CD-4525-927E-FB8CFFC524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30" name="Imagem 829">
          <a:extLst>
            <a:ext uri="{FF2B5EF4-FFF2-40B4-BE49-F238E27FC236}">
              <a16:creationId xmlns:a16="http://schemas.microsoft.com/office/drawing/2014/main" xmlns="" id="{A6F0E056-598B-4E68-90C6-E39DFFC27E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31" name="Imagem 830">
          <a:extLst>
            <a:ext uri="{FF2B5EF4-FFF2-40B4-BE49-F238E27FC236}">
              <a16:creationId xmlns:a16="http://schemas.microsoft.com/office/drawing/2014/main" xmlns="" id="{CB825301-5E03-40CE-8A25-301F95B8F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32" name="Imagem 831">
          <a:extLst>
            <a:ext uri="{FF2B5EF4-FFF2-40B4-BE49-F238E27FC236}">
              <a16:creationId xmlns:a16="http://schemas.microsoft.com/office/drawing/2014/main" xmlns="" id="{73164218-DA70-4672-A486-D1486631FA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33" name="Imagem 832">
          <a:extLst>
            <a:ext uri="{FF2B5EF4-FFF2-40B4-BE49-F238E27FC236}">
              <a16:creationId xmlns:a16="http://schemas.microsoft.com/office/drawing/2014/main" xmlns="" id="{E0D83D3F-EEE7-4DA8-8FE7-E2A5BF838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34" name="Imagem 833">
          <a:extLst>
            <a:ext uri="{FF2B5EF4-FFF2-40B4-BE49-F238E27FC236}">
              <a16:creationId xmlns:a16="http://schemas.microsoft.com/office/drawing/2014/main" xmlns="" id="{EE49C17B-A030-4050-8C64-4FEDF65B1A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35" name="Imagem 834">
          <a:extLst>
            <a:ext uri="{FF2B5EF4-FFF2-40B4-BE49-F238E27FC236}">
              <a16:creationId xmlns:a16="http://schemas.microsoft.com/office/drawing/2014/main" xmlns="" id="{69F4896D-5119-4E5E-A3EF-C8B68D3DA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36" name="Imagem 835">
          <a:extLst>
            <a:ext uri="{FF2B5EF4-FFF2-40B4-BE49-F238E27FC236}">
              <a16:creationId xmlns:a16="http://schemas.microsoft.com/office/drawing/2014/main" xmlns="" id="{8DED070A-48B1-40CF-A06E-262E99CF43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37" name="Imagem 836">
          <a:extLst>
            <a:ext uri="{FF2B5EF4-FFF2-40B4-BE49-F238E27FC236}">
              <a16:creationId xmlns:a16="http://schemas.microsoft.com/office/drawing/2014/main" xmlns="" id="{3D08ECE4-39B2-465B-8BF0-2A1E9EBB5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38" name="Imagem 837">
          <a:extLst>
            <a:ext uri="{FF2B5EF4-FFF2-40B4-BE49-F238E27FC236}">
              <a16:creationId xmlns:a16="http://schemas.microsoft.com/office/drawing/2014/main" xmlns="" id="{8731E66D-BA96-4442-AA27-AF81098405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39" name="Imagem 838">
          <a:extLst>
            <a:ext uri="{FF2B5EF4-FFF2-40B4-BE49-F238E27FC236}">
              <a16:creationId xmlns:a16="http://schemas.microsoft.com/office/drawing/2014/main" xmlns="" id="{3BE1B2B6-BF3A-4199-B460-C00DDFEA2F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0" name="Imagem 839">
          <a:extLst>
            <a:ext uri="{FF2B5EF4-FFF2-40B4-BE49-F238E27FC236}">
              <a16:creationId xmlns:a16="http://schemas.microsoft.com/office/drawing/2014/main" xmlns="" id="{210C038C-EC09-4A84-8815-5D2F19BC9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1" name="Imagem 840">
          <a:extLst>
            <a:ext uri="{FF2B5EF4-FFF2-40B4-BE49-F238E27FC236}">
              <a16:creationId xmlns:a16="http://schemas.microsoft.com/office/drawing/2014/main" xmlns="" id="{48DB91C1-AEC5-4940-A653-2DD928FA29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42" name="Imagem 841">
          <a:extLst>
            <a:ext uri="{FF2B5EF4-FFF2-40B4-BE49-F238E27FC236}">
              <a16:creationId xmlns:a16="http://schemas.microsoft.com/office/drawing/2014/main" xmlns="" id="{F013C079-4143-4323-AD9A-E92A6100E3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3" name="Imagem 842">
          <a:extLst>
            <a:ext uri="{FF2B5EF4-FFF2-40B4-BE49-F238E27FC236}">
              <a16:creationId xmlns:a16="http://schemas.microsoft.com/office/drawing/2014/main" xmlns="" id="{57DDD33E-09B1-453D-BCC7-881DCE754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4" name="Imagem 843">
          <a:extLst>
            <a:ext uri="{FF2B5EF4-FFF2-40B4-BE49-F238E27FC236}">
              <a16:creationId xmlns:a16="http://schemas.microsoft.com/office/drawing/2014/main" xmlns="" id="{337D6CC2-4B34-4DBF-BE9D-33F28BF1C4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45" name="Imagem 844">
          <a:extLst>
            <a:ext uri="{FF2B5EF4-FFF2-40B4-BE49-F238E27FC236}">
              <a16:creationId xmlns:a16="http://schemas.microsoft.com/office/drawing/2014/main" xmlns="" id="{3408AFF2-22C8-48C7-A9DD-F594C52F0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6" name="Imagem 845">
          <a:extLst>
            <a:ext uri="{FF2B5EF4-FFF2-40B4-BE49-F238E27FC236}">
              <a16:creationId xmlns:a16="http://schemas.microsoft.com/office/drawing/2014/main" xmlns="" id="{D9DF0CC7-6CD3-42DC-83AC-3C61E6AAC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7" name="Imagem 846">
          <a:extLst>
            <a:ext uri="{FF2B5EF4-FFF2-40B4-BE49-F238E27FC236}">
              <a16:creationId xmlns:a16="http://schemas.microsoft.com/office/drawing/2014/main" xmlns="" id="{8156D3AC-ABE4-4AEC-8560-0C2AED2B51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48" name="Imagem 847">
          <a:extLst>
            <a:ext uri="{FF2B5EF4-FFF2-40B4-BE49-F238E27FC236}">
              <a16:creationId xmlns:a16="http://schemas.microsoft.com/office/drawing/2014/main" xmlns="" id="{C8D7C583-1FFC-4B5E-AF02-F11E794CC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49" name="Imagem 848">
          <a:extLst>
            <a:ext uri="{FF2B5EF4-FFF2-40B4-BE49-F238E27FC236}">
              <a16:creationId xmlns:a16="http://schemas.microsoft.com/office/drawing/2014/main" xmlns="" id="{36FABB77-DC31-4834-95CB-66FC8B335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50" name="Imagem 849">
          <a:extLst>
            <a:ext uri="{FF2B5EF4-FFF2-40B4-BE49-F238E27FC236}">
              <a16:creationId xmlns:a16="http://schemas.microsoft.com/office/drawing/2014/main" xmlns="" id="{4B4EFFAB-D9E8-4EA3-B9B1-DBC4A684F4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51" name="Imagem 850">
          <a:extLst>
            <a:ext uri="{FF2B5EF4-FFF2-40B4-BE49-F238E27FC236}">
              <a16:creationId xmlns:a16="http://schemas.microsoft.com/office/drawing/2014/main" xmlns="" id="{FC5581D2-0845-43C8-BB1E-46962A8CFF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52" name="Imagem 851">
          <a:extLst>
            <a:ext uri="{FF2B5EF4-FFF2-40B4-BE49-F238E27FC236}">
              <a16:creationId xmlns:a16="http://schemas.microsoft.com/office/drawing/2014/main" xmlns="" id="{4029EE07-34BC-40CD-ACC6-9575307BF8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53" name="Imagem 852">
          <a:extLst>
            <a:ext uri="{FF2B5EF4-FFF2-40B4-BE49-F238E27FC236}">
              <a16:creationId xmlns:a16="http://schemas.microsoft.com/office/drawing/2014/main" xmlns="" id="{8B5ED9B1-2D89-4062-9DCE-A2F692BE31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175532</xdr:rowOff>
    </xdr:to>
    <xdr:pic>
      <xdr:nvPicPr>
        <xdr:cNvPr id="854" name="Imagem 853">
          <a:extLst>
            <a:ext uri="{FF2B5EF4-FFF2-40B4-BE49-F238E27FC236}">
              <a16:creationId xmlns:a16="http://schemas.microsoft.com/office/drawing/2014/main" xmlns="" id="{4777C453-D0B7-496B-BE89-98EE66A68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62180</xdr:rowOff>
    </xdr:to>
    <xdr:pic>
      <xdr:nvPicPr>
        <xdr:cNvPr id="855" name="Imagem 854">
          <a:extLst>
            <a:ext uri="{FF2B5EF4-FFF2-40B4-BE49-F238E27FC236}">
              <a16:creationId xmlns:a16="http://schemas.microsoft.com/office/drawing/2014/main" xmlns="" id="{292D93BE-B501-479A-8CDA-C3530EA5AB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56" name="Imagem 855">
          <a:extLst>
            <a:ext uri="{FF2B5EF4-FFF2-40B4-BE49-F238E27FC236}">
              <a16:creationId xmlns:a16="http://schemas.microsoft.com/office/drawing/2014/main" xmlns="" id="{F36F6517-CDF1-4B26-99E3-87004EAC42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57" name="Imagem 856">
          <a:extLst>
            <a:ext uri="{FF2B5EF4-FFF2-40B4-BE49-F238E27FC236}">
              <a16:creationId xmlns:a16="http://schemas.microsoft.com/office/drawing/2014/main" xmlns="" id="{B8BDFE8C-631A-4772-8CC3-1E2D77249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58" name="Imagem 857">
          <a:extLst>
            <a:ext uri="{FF2B5EF4-FFF2-40B4-BE49-F238E27FC236}">
              <a16:creationId xmlns:a16="http://schemas.microsoft.com/office/drawing/2014/main" xmlns="" id="{A81B0F6F-3CA8-45C9-AF59-AD34434AC4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59" name="Imagem 858">
          <a:extLst>
            <a:ext uri="{FF2B5EF4-FFF2-40B4-BE49-F238E27FC236}">
              <a16:creationId xmlns:a16="http://schemas.microsoft.com/office/drawing/2014/main" xmlns="" id="{3471CA52-D531-4B94-BB1D-5605F6C5E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60" name="Imagem 859">
          <a:extLst>
            <a:ext uri="{FF2B5EF4-FFF2-40B4-BE49-F238E27FC236}">
              <a16:creationId xmlns:a16="http://schemas.microsoft.com/office/drawing/2014/main" xmlns="" id="{C1E3AD93-5D68-44F0-9224-7D978F77D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61" name="Imagem 860">
          <a:extLst>
            <a:ext uri="{FF2B5EF4-FFF2-40B4-BE49-F238E27FC236}">
              <a16:creationId xmlns:a16="http://schemas.microsoft.com/office/drawing/2014/main" xmlns="" id="{6CD5598C-D75E-44BE-94ED-E5F4B80F44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175532</xdr:rowOff>
    </xdr:to>
    <xdr:pic>
      <xdr:nvPicPr>
        <xdr:cNvPr id="862" name="Imagem 861">
          <a:extLst>
            <a:ext uri="{FF2B5EF4-FFF2-40B4-BE49-F238E27FC236}">
              <a16:creationId xmlns:a16="http://schemas.microsoft.com/office/drawing/2014/main" xmlns="" id="{0F8CA113-593C-4769-93FD-DD0E898DC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62180</xdr:rowOff>
    </xdr:to>
    <xdr:pic>
      <xdr:nvPicPr>
        <xdr:cNvPr id="863" name="Imagem 862">
          <a:extLst>
            <a:ext uri="{FF2B5EF4-FFF2-40B4-BE49-F238E27FC236}">
              <a16:creationId xmlns:a16="http://schemas.microsoft.com/office/drawing/2014/main" xmlns="" id="{7E9DDE75-0788-4C85-8A0B-19558800E63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64" name="Imagem 863">
          <a:extLst>
            <a:ext uri="{FF2B5EF4-FFF2-40B4-BE49-F238E27FC236}">
              <a16:creationId xmlns:a16="http://schemas.microsoft.com/office/drawing/2014/main" xmlns="" id="{FC0AF710-E4E0-4977-96C6-48B4C60ECE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65" name="Imagem 864">
          <a:extLst>
            <a:ext uri="{FF2B5EF4-FFF2-40B4-BE49-F238E27FC236}">
              <a16:creationId xmlns:a16="http://schemas.microsoft.com/office/drawing/2014/main" xmlns="" id="{55EA64CA-6A21-4852-88A7-096BA2E66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66" name="Imagem 865">
          <a:extLst>
            <a:ext uri="{FF2B5EF4-FFF2-40B4-BE49-F238E27FC236}">
              <a16:creationId xmlns:a16="http://schemas.microsoft.com/office/drawing/2014/main" xmlns="" id="{26C844BA-D8B7-4631-910F-2B2D6EBF31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67" name="Imagem 866">
          <a:extLst>
            <a:ext uri="{FF2B5EF4-FFF2-40B4-BE49-F238E27FC236}">
              <a16:creationId xmlns:a16="http://schemas.microsoft.com/office/drawing/2014/main" xmlns="" id="{8886E8A5-A525-48A8-A7CB-864960595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68" name="Imagem 867">
          <a:extLst>
            <a:ext uri="{FF2B5EF4-FFF2-40B4-BE49-F238E27FC236}">
              <a16:creationId xmlns:a16="http://schemas.microsoft.com/office/drawing/2014/main" xmlns="" id="{F4CD4DFE-D99D-46C9-8D00-A7B3B3ED4E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69" name="Imagem 868">
          <a:extLst>
            <a:ext uri="{FF2B5EF4-FFF2-40B4-BE49-F238E27FC236}">
              <a16:creationId xmlns:a16="http://schemas.microsoft.com/office/drawing/2014/main" xmlns="" id="{0A0122D4-AAC4-44DA-8ED9-8C233B6423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127907</xdr:rowOff>
    </xdr:to>
    <xdr:pic>
      <xdr:nvPicPr>
        <xdr:cNvPr id="870" name="Imagem 869">
          <a:extLst>
            <a:ext uri="{FF2B5EF4-FFF2-40B4-BE49-F238E27FC236}">
              <a16:creationId xmlns:a16="http://schemas.microsoft.com/office/drawing/2014/main" xmlns="" id="{4E8030A4-5D83-4C68-BDE8-A0DFB53896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52655</xdr:rowOff>
    </xdr:to>
    <xdr:pic>
      <xdr:nvPicPr>
        <xdr:cNvPr id="871" name="Imagem 870">
          <a:extLst>
            <a:ext uri="{FF2B5EF4-FFF2-40B4-BE49-F238E27FC236}">
              <a16:creationId xmlns:a16="http://schemas.microsoft.com/office/drawing/2014/main" xmlns="" id="{569E6CEC-06E4-4C07-8C65-AB4290DB6EF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72" name="Imagem 871">
          <a:extLst>
            <a:ext uri="{FF2B5EF4-FFF2-40B4-BE49-F238E27FC236}">
              <a16:creationId xmlns:a16="http://schemas.microsoft.com/office/drawing/2014/main" xmlns="" id="{E2A93B6B-789E-4932-AE5A-F7EB904ED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73" name="Imagem 872">
          <a:extLst>
            <a:ext uri="{FF2B5EF4-FFF2-40B4-BE49-F238E27FC236}">
              <a16:creationId xmlns:a16="http://schemas.microsoft.com/office/drawing/2014/main" xmlns="" id="{D4CCC41A-0952-4C0B-9C0E-FCE28AC9C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74" name="Imagem 873">
          <a:extLst>
            <a:ext uri="{FF2B5EF4-FFF2-40B4-BE49-F238E27FC236}">
              <a16:creationId xmlns:a16="http://schemas.microsoft.com/office/drawing/2014/main" xmlns="" id="{4EFA5CCF-8248-45DD-9E87-D5E0DDE39D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75" name="Imagem 874">
          <a:extLst>
            <a:ext uri="{FF2B5EF4-FFF2-40B4-BE49-F238E27FC236}">
              <a16:creationId xmlns:a16="http://schemas.microsoft.com/office/drawing/2014/main" xmlns="" id="{AA4C95E7-E360-46AE-95EE-4DB3589D4E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76" name="Imagem 875">
          <a:extLst>
            <a:ext uri="{FF2B5EF4-FFF2-40B4-BE49-F238E27FC236}">
              <a16:creationId xmlns:a16="http://schemas.microsoft.com/office/drawing/2014/main" xmlns="" id="{F11AB5AB-4188-4451-AE43-ED49D3F4E0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77" name="Imagem 876">
          <a:extLst>
            <a:ext uri="{FF2B5EF4-FFF2-40B4-BE49-F238E27FC236}">
              <a16:creationId xmlns:a16="http://schemas.microsoft.com/office/drawing/2014/main" xmlns="" id="{F3933B9A-208C-41BE-9B0A-6E73FA9C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127907</xdr:rowOff>
    </xdr:to>
    <xdr:pic>
      <xdr:nvPicPr>
        <xdr:cNvPr id="878" name="Imagem 877">
          <a:extLst>
            <a:ext uri="{FF2B5EF4-FFF2-40B4-BE49-F238E27FC236}">
              <a16:creationId xmlns:a16="http://schemas.microsoft.com/office/drawing/2014/main" xmlns="" id="{9E91E52D-4EB2-4158-9A4C-C644B57A91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52655</xdr:rowOff>
    </xdr:to>
    <xdr:pic>
      <xdr:nvPicPr>
        <xdr:cNvPr id="879" name="Imagem 878">
          <a:extLst>
            <a:ext uri="{FF2B5EF4-FFF2-40B4-BE49-F238E27FC236}">
              <a16:creationId xmlns:a16="http://schemas.microsoft.com/office/drawing/2014/main" xmlns="" id="{D9354204-2A19-4121-A5F2-B9AFF08CC2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80" name="Imagem 879">
          <a:extLst>
            <a:ext uri="{FF2B5EF4-FFF2-40B4-BE49-F238E27FC236}">
              <a16:creationId xmlns:a16="http://schemas.microsoft.com/office/drawing/2014/main" xmlns="" id="{409A5F8F-E185-47AD-88E1-2E55CDB502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81" name="Imagem 880">
          <a:extLst>
            <a:ext uri="{FF2B5EF4-FFF2-40B4-BE49-F238E27FC236}">
              <a16:creationId xmlns:a16="http://schemas.microsoft.com/office/drawing/2014/main" xmlns="" id="{8ADCD0AF-6D6C-4976-9975-A9310D692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82" name="Imagem 881">
          <a:extLst>
            <a:ext uri="{FF2B5EF4-FFF2-40B4-BE49-F238E27FC236}">
              <a16:creationId xmlns:a16="http://schemas.microsoft.com/office/drawing/2014/main" xmlns="" id="{DF9D0F4E-8172-4807-BC44-BC09E9ED94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83" name="Imagem 882">
          <a:extLst>
            <a:ext uri="{FF2B5EF4-FFF2-40B4-BE49-F238E27FC236}">
              <a16:creationId xmlns:a16="http://schemas.microsoft.com/office/drawing/2014/main" xmlns="" id="{92F5F2EB-C680-450F-B511-9F0243C7C3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84" name="Imagem 883">
          <a:extLst>
            <a:ext uri="{FF2B5EF4-FFF2-40B4-BE49-F238E27FC236}">
              <a16:creationId xmlns:a16="http://schemas.microsoft.com/office/drawing/2014/main" xmlns="" id="{E4C9AC6F-FDA9-457E-85DC-CF7C944F51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85" name="Imagem 884">
          <a:extLst>
            <a:ext uri="{FF2B5EF4-FFF2-40B4-BE49-F238E27FC236}">
              <a16:creationId xmlns:a16="http://schemas.microsoft.com/office/drawing/2014/main" xmlns="" id="{84602399-BBB1-42EB-9714-998630873D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886" name="Imagem 885">
          <a:extLst>
            <a:ext uri="{FF2B5EF4-FFF2-40B4-BE49-F238E27FC236}">
              <a16:creationId xmlns:a16="http://schemas.microsoft.com/office/drawing/2014/main" xmlns="" id="{20C0055E-EF98-49BE-B38F-30DA898D63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887" name="Imagem 886">
          <a:extLst>
            <a:ext uri="{FF2B5EF4-FFF2-40B4-BE49-F238E27FC236}">
              <a16:creationId xmlns:a16="http://schemas.microsoft.com/office/drawing/2014/main" xmlns="" id="{62EB5F5F-10EE-4ED6-97FB-9591E217720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88" name="Imagem 887">
          <a:extLst>
            <a:ext uri="{FF2B5EF4-FFF2-40B4-BE49-F238E27FC236}">
              <a16:creationId xmlns:a16="http://schemas.microsoft.com/office/drawing/2014/main" xmlns="" id="{02303ACF-50DD-41AD-A345-C76727FF28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89" name="Imagem 888">
          <a:extLst>
            <a:ext uri="{FF2B5EF4-FFF2-40B4-BE49-F238E27FC236}">
              <a16:creationId xmlns:a16="http://schemas.microsoft.com/office/drawing/2014/main" xmlns="" id="{F35C1433-EA20-4279-A6C3-88FF207DD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90" name="Imagem 889">
          <a:extLst>
            <a:ext uri="{FF2B5EF4-FFF2-40B4-BE49-F238E27FC236}">
              <a16:creationId xmlns:a16="http://schemas.microsoft.com/office/drawing/2014/main" xmlns="" id="{1A555313-D4BE-4D48-89E9-C5094D35C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91" name="Imagem 890">
          <a:extLst>
            <a:ext uri="{FF2B5EF4-FFF2-40B4-BE49-F238E27FC236}">
              <a16:creationId xmlns:a16="http://schemas.microsoft.com/office/drawing/2014/main" xmlns="" id="{750907BF-6674-4899-A6A6-B8E9C3855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92" name="Imagem 891">
          <a:extLst>
            <a:ext uri="{FF2B5EF4-FFF2-40B4-BE49-F238E27FC236}">
              <a16:creationId xmlns:a16="http://schemas.microsoft.com/office/drawing/2014/main" xmlns="" id="{C42DB5F9-56C3-47E6-BFC8-8E85327860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93" name="Imagem 892">
          <a:extLst>
            <a:ext uri="{FF2B5EF4-FFF2-40B4-BE49-F238E27FC236}">
              <a16:creationId xmlns:a16="http://schemas.microsoft.com/office/drawing/2014/main" xmlns="" id="{8E5E662B-6CA8-4F51-8B2D-C0370C0D4D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894" name="Imagem 893">
          <a:extLst>
            <a:ext uri="{FF2B5EF4-FFF2-40B4-BE49-F238E27FC236}">
              <a16:creationId xmlns:a16="http://schemas.microsoft.com/office/drawing/2014/main" xmlns="" id="{D6D0F6B5-3E26-4293-8386-F6309E0347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895" name="Imagem 894">
          <a:extLst>
            <a:ext uri="{FF2B5EF4-FFF2-40B4-BE49-F238E27FC236}">
              <a16:creationId xmlns:a16="http://schemas.microsoft.com/office/drawing/2014/main" xmlns="" id="{7994785E-90A7-480D-8A80-BF3284D245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96" name="Imagem 895">
          <a:extLst>
            <a:ext uri="{FF2B5EF4-FFF2-40B4-BE49-F238E27FC236}">
              <a16:creationId xmlns:a16="http://schemas.microsoft.com/office/drawing/2014/main" xmlns="" id="{78604C1A-D643-4D83-A588-FBF03F2ABF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97" name="Imagem 896">
          <a:extLst>
            <a:ext uri="{FF2B5EF4-FFF2-40B4-BE49-F238E27FC236}">
              <a16:creationId xmlns:a16="http://schemas.microsoft.com/office/drawing/2014/main" xmlns="" id="{56BF1725-0C6B-402E-96C0-CA63FD70DB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98" name="Imagem 897">
          <a:extLst>
            <a:ext uri="{FF2B5EF4-FFF2-40B4-BE49-F238E27FC236}">
              <a16:creationId xmlns:a16="http://schemas.microsoft.com/office/drawing/2014/main" xmlns="" id="{683C603E-E1DB-479C-ADFA-B92C7F6894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99" name="Imagem 898">
          <a:extLst>
            <a:ext uri="{FF2B5EF4-FFF2-40B4-BE49-F238E27FC236}">
              <a16:creationId xmlns:a16="http://schemas.microsoft.com/office/drawing/2014/main" xmlns="" id="{4B53249D-8E7C-4253-9508-55D93A79CE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00" name="Imagem 899">
          <a:extLst>
            <a:ext uri="{FF2B5EF4-FFF2-40B4-BE49-F238E27FC236}">
              <a16:creationId xmlns:a16="http://schemas.microsoft.com/office/drawing/2014/main" xmlns="" id="{CB213400-EFAC-47D9-9B45-95BA22DEEB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01" name="Imagem 900">
          <a:extLst>
            <a:ext uri="{FF2B5EF4-FFF2-40B4-BE49-F238E27FC236}">
              <a16:creationId xmlns:a16="http://schemas.microsoft.com/office/drawing/2014/main" xmlns="" id="{D3AC05A3-FB04-4008-B7C3-CD658C1A98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902" name="Imagem 901">
          <a:extLst>
            <a:ext uri="{FF2B5EF4-FFF2-40B4-BE49-F238E27FC236}">
              <a16:creationId xmlns:a16="http://schemas.microsoft.com/office/drawing/2014/main" xmlns="" id="{2465E072-9105-46D6-9C28-73A3252DB6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903" name="Imagem 902">
          <a:extLst>
            <a:ext uri="{FF2B5EF4-FFF2-40B4-BE49-F238E27FC236}">
              <a16:creationId xmlns:a16="http://schemas.microsoft.com/office/drawing/2014/main" xmlns="" id="{BC1CCF56-929E-4ABC-BA9A-A244AF3D94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04" name="Imagem 903">
          <a:extLst>
            <a:ext uri="{FF2B5EF4-FFF2-40B4-BE49-F238E27FC236}">
              <a16:creationId xmlns:a16="http://schemas.microsoft.com/office/drawing/2014/main" xmlns="" id="{908ABF5A-E46C-47EA-909F-96BEB0AD6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05" name="Imagem 904">
          <a:extLst>
            <a:ext uri="{FF2B5EF4-FFF2-40B4-BE49-F238E27FC236}">
              <a16:creationId xmlns:a16="http://schemas.microsoft.com/office/drawing/2014/main" xmlns="" id="{FEEE2CF2-E669-4A46-8A0A-90947CBFD5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06" name="Imagem 905">
          <a:extLst>
            <a:ext uri="{FF2B5EF4-FFF2-40B4-BE49-F238E27FC236}">
              <a16:creationId xmlns:a16="http://schemas.microsoft.com/office/drawing/2014/main" xmlns="" id="{46FD2116-AA3F-4343-8F85-26E6A285A2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07" name="Imagem 906">
          <a:extLst>
            <a:ext uri="{FF2B5EF4-FFF2-40B4-BE49-F238E27FC236}">
              <a16:creationId xmlns:a16="http://schemas.microsoft.com/office/drawing/2014/main" xmlns="" id="{47CE5657-1B04-4F6A-9341-ADD5BFE2DF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08" name="Imagem 907">
          <a:extLst>
            <a:ext uri="{FF2B5EF4-FFF2-40B4-BE49-F238E27FC236}">
              <a16:creationId xmlns:a16="http://schemas.microsoft.com/office/drawing/2014/main" xmlns="" id="{B2119855-0C4A-44E5-AFF9-F13B04CFD8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09" name="Imagem 908">
          <a:extLst>
            <a:ext uri="{FF2B5EF4-FFF2-40B4-BE49-F238E27FC236}">
              <a16:creationId xmlns:a16="http://schemas.microsoft.com/office/drawing/2014/main" xmlns="" id="{C3DAC886-C3A4-4E69-AC37-1FC86EC2C7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910" name="Imagem 909">
          <a:extLst>
            <a:ext uri="{FF2B5EF4-FFF2-40B4-BE49-F238E27FC236}">
              <a16:creationId xmlns:a16="http://schemas.microsoft.com/office/drawing/2014/main" xmlns="" id="{F7A7900B-F9BF-4D60-B5D5-9D6EE26B02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911" name="Imagem 910">
          <a:extLst>
            <a:ext uri="{FF2B5EF4-FFF2-40B4-BE49-F238E27FC236}">
              <a16:creationId xmlns:a16="http://schemas.microsoft.com/office/drawing/2014/main" xmlns="" id="{AB39166F-DF2D-4BA2-8470-A1283FEA7A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12" name="Imagem 911">
          <a:extLst>
            <a:ext uri="{FF2B5EF4-FFF2-40B4-BE49-F238E27FC236}">
              <a16:creationId xmlns:a16="http://schemas.microsoft.com/office/drawing/2014/main" xmlns="" id="{976C431B-2091-45C6-925A-02C114E2C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13" name="Imagem 912">
          <a:extLst>
            <a:ext uri="{FF2B5EF4-FFF2-40B4-BE49-F238E27FC236}">
              <a16:creationId xmlns:a16="http://schemas.microsoft.com/office/drawing/2014/main" xmlns="" id="{07868367-D76A-481F-87F5-0166984439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14" name="Imagem 913">
          <a:extLst>
            <a:ext uri="{FF2B5EF4-FFF2-40B4-BE49-F238E27FC236}">
              <a16:creationId xmlns:a16="http://schemas.microsoft.com/office/drawing/2014/main" xmlns="" id="{C6B06704-D76F-4687-91D6-80F1D99530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15" name="Imagem 914">
          <a:extLst>
            <a:ext uri="{FF2B5EF4-FFF2-40B4-BE49-F238E27FC236}">
              <a16:creationId xmlns:a16="http://schemas.microsoft.com/office/drawing/2014/main" xmlns="" id="{79E1E0D6-ED1D-4084-A3EB-867E2209E1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16" name="Imagem 915">
          <a:extLst>
            <a:ext uri="{FF2B5EF4-FFF2-40B4-BE49-F238E27FC236}">
              <a16:creationId xmlns:a16="http://schemas.microsoft.com/office/drawing/2014/main" xmlns="" id="{480B802F-85EE-4F3F-AB65-16023EE3F0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17" name="Imagem 916">
          <a:extLst>
            <a:ext uri="{FF2B5EF4-FFF2-40B4-BE49-F238E27FC236}">
              <a16:creationId xmlns:a16="http://schemas.microsoft.com/office/drawing/2014/main" xmlns="" id="{E523F032-302B-498A-833E-BB98535412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18" name="Imagem 917">
          <a:extLst>
            <a:ext uri="{FF2B5EF4-FFF2-40B4-BE49-F238E27FC236}">
              <a16:creationId xmlns:a16="http://schemas.microsoft.com/office/drawing/2014/main" xmlns="" id="{562EC854-CDC7-4A24-8F47-20D34E83D8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19" name="Imagem 918">
          <a:extLst>
            <a:ext uri="{FF2B5EF4-FFF2-40B4-BE49-F238E27FC236}">
              <a16:creationId xmlns:a16="http://schemas.microsoft.com/office/drawing/2014/main" xmlns="" id="{C127D36D-3639-4C7C-8F03-366CE0AA1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20" name="Imagem 919">
          <a:extLst>
            <a:ext uri="{FF2B5EF4-FFF2-40B4-BE49-F238E27FC236}">
              <a16:creationId xmlns:a16="http://schemas.microsoft.com/office/drawing/2014/main" xmlns="" id="{8739A1FE-5D7A-42AE-8FEE-3DED3D0DEE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21" name="Imagem 920">
          <a:extLst>
            <a:ext uri="{FF2B5EF4-FFF2-40B4-BE49-F238E27FC236}">
              <a16:creationId xmlns:a16="http://schemas.microsoft.com/office/drawing/2014/main" xmlns="" id="{D5788DAF-8423-4257-908B-95DD8911AD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22" name="Imagem 921">
          <a:extLst>
            <a:ext uri="{FF2B5EF4-FFF2-40B4-BE49-F238E27FC236}">
              <a16:creationId xmlns:a16="http://schemas.microsoft.com/office/drawing/2014/main" xmlns="" id="{D204DD2B-46FC-49D5-97CC-7EDFF56F8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23" name="Imagem 922">
          <a:extLst>
            <a:ext uri="{FF2B5EF4-FFF2-40B4-BE49-F238E27FC236}">
              <a16:creationId xmlns:a16="http://schemas.microsoft.com/office/drawing/2014/main" xmlns="" id="{C2233A6C-FF8C-4D48-85FF-6DB56466CA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24" name="Imagem 923">
          <a:extLst>
            <a:ext uri="{FF2B5EF4-FFF2-40B4-BE49-F238E27FC236}">
              <a16:creationId xmlns:a16="http://schemas.microsoft.com/office/drawing/2014/main" xmlns="" id="{43325AA0-F075-4A4B-921A-BBB26ADD8F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25" name="Imagem 924">
          <a:extLst>
            <a:ext uri="{FF2B5EF4-FFF2-40B4-BE49-F238E27FC236}">
              <a16:creationId xmlns:a16="http://schemas.microsoft.com/office/drawing/2014/main" xmlns="" id="{298A7819-4F73-451B-BEA1-3FE0006E53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26" name="Imagem 925">
          <a:extLst>
            <a:ext uri="{FF2B5EF4-FFF2-40B4-BE49-F238E27FC236}">
              <a16:creationId xmlns:a16="http://schemas.microsoft.com/office/drawing/2014/main" xmlns="" id="{AC660C29-F629-45DD-84DC-D37F9DA71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27" name="Imagem 926">
          <a:extLst>
            <a:ext uri="{FF2B5EF4-FFF2-40B4-BE49-F238E27FC236}">
              <a16:creationId xmlns:a16="http://schemas.microsoft.com/office/drawing/2014/main" xmlns="" id="{0A66D269-0D90-4F30-AAC5-AFFFBFE1C3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28" name="Imagem 927">
          <a:extLst>
            <a:ext uri="{FF2B5EF4-FFF2-40B4-BE49-F238E27FC236}">
              <a16:creationId xmlns:a16="http://schemas.microsoft.com/office/drawing/2014/main" xmlns="" id="{4B242DA8-0F2D-4F56-9ECE-FD86217EE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29" name="Imagem 928">
          <a:extLst>
            <a:ext uri="{FF2B5EF4-FFF2-40B4-BE49-F238E27FC236}">
              <a16:creationId xmlns:a16="http://schemas.microsoft.com/office/drawing/2014/main" xmlns="" id="{1EBBF9B5-3674-4AA4-B82F-A6C6915402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30" name="Imagem 929">
          <a:extLst>
            <a:ext uri="{FF2B5EF4-FFF2-40B4-BE49-F238E27FC236}">
              <a16:creationId xmlns:a16="http://schemas.microsoft.com/office/drawing/2014/main" xmlns="" id="{680E97FA-F56F-46A1-AF65-1D9E8DB388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31" name="Imagem 930">
          <a:extLst>
            <a:ext uri="{FF2B5EF4-FFF2-40B4-BE49-F238E27FC236}">
              <a16:creationId xmlns:a16="http://schemas.microsoft.com/office/drawing/2014/main" xmlns="" id="{C931848D-D526-4E12-854C-A900820047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32" name="Imagem 931">
          <a:extLst>
            <a:ext uri="{FF2B5EF4-FFF2-40B4-BE49-F238E27FC236}">
              <a16:creationId xmlns:a16="http://schemas.microsoft.com/office/drawing/2014/main" xmlns="" id="{5420703D-C9BC-47A4-A736-E884B3043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33" name="Imagem 932">
          <a:extLst>
            <a:ext uri="{FF2B5EF4-FFF2-40B4-BE49-F238E27FC236}">
              <a16:creationId xmlns:a16="http://schemas.microsoft.com/office/drawing/2014/main" xmlns="" id="{F5C91FA3-7069-4C52-98DB-35B551A42E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34" name="Imagem 933">
          <a:extLst>
            <a:ext uri="{FF2B5EF4-FFF2-40B4-BE49-F238E27FC236}">
              <a16:creationId xmlns:a16="http://schemas.microsoft.com/office/drawing/2014/main" xmlns="" id="{9F07E0AD-0692-4062-A614-EA0FE94F68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35" name="Imagem 934">
          <a:extLst>
            <a:ext uri="{FF2B5EF4-FFF2-40B4-BE49-F238E27FC236}">
              <a16:creationId xmlns:a16="http://schemas.microsoft.com/office/drawing/2014/main" xmlns="" id="{3DC214E9-ACA1-4CD9-AD53-F17F9B2975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36" name="Imagem 935">
          <a:extLst>
            <a:ext uri="{FF2B5EF4-FFF2-40B4-BE49-F238E27FC236}">
              <a16:creationId xmlns:a16="http://schemas.microsoft.com/office/drawing/2014/main" xmlns="" id="{84424F24-1548-41F6-B8E3-DD58924202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37" name="Imagem 936">
          <a:extLst>
            <a:ext uri="{FF2B5EF4-FFF2-40B4-BE49-F238E27FC236}">
              <a16:creationId xmlns:a16="http://schemas.microsoft.com/office/drawing/2014/main" xmlns="" id="{AC8E8A1D-EBC4-48C5-B040-74B6447CF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38" name="Imagem 937">
          <a:extLst>
            <a:ext uri="{FF2B5EF4-FFF2-40B4-BE49-F238E27FC236}">
              <a16:creationId xmlns:a16="http://schemas.microsoft.com/office/drawing/2014/main" xmlns="" id="{305D04A9-86FB-424E-BCA8-E3898AE8BD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39" name="Imagem 938">
          <a:extLst>
            <a:ext uri="{FF2B5EF4-FFF2-40B4-BE49-F238E27FC236}">
              <a16:creationId xmlns:a16="http://schemas.microsoft.com/office/drawing/2014/main" xmlns="" id="{DFC9E69C-F574-49AE-AFFA-074615FDC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40" name="Imagem 939">
          <a:extLst>
            <a:ext uri="{FF2B5EF4-FFF2-40B4-BE49-F238E27FC236}">
              <a16:creationId xmlns:a16="http://schemas.microsoft.com/office/drawing/2014/main" xmlns="" id="{46F25F85-10B0-43FA-A869-06342A6F23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41" name="Imagem 940">
          <a:extLst>
            <a:ext uri="{FF2B5EF4-FFF2-40B4-BE49-F238E27FC236}">
              <a16:creationId xmlns:a16="http://schemas.microsoft.com/office/drawing/2014/main" xmlns="" id="{E7DA5CE4-8BFC-4552-A91A-DFC0FC1A6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42" name="Imagem 941">
          <a:extLst>
            <a:ext uri="{FF2B5EF4-FFF2-40B4-BE49-F238E27FC236}">
              <a16:creationId xmlns:a16="http://schemas.microsoft.com/office/drawing/2014/main" xmlns="" id="{0001DF09-A24D-47E4-8BB2-3BC3262416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43" name="Imagem 942">
          <a:extLst>
            <a:ext uri="{FF2B5EF4-FFF2-40B4-BE49-F238E27FC236}">
              <a16:creationId xmlns:a16="http://schemas.microsoft.com/office/drawing/2014/main" xmlns="" id="{DCFE5DC5-068B-4CFA-B749-7A327D7AA6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44" name="Imagem 943">
          <a:extLst>
            <a:ext uri="{FF2B5EF4-FFF2-40B4-BE49-F238E27FC236}">
              <a16:creationId xmlns:a16="http://schemas.microsoft.com/office/drawing/2014/main" xmlns="" id="{DA46987F-FD3D-4E8E-BFC4-1568EE4BA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45" name="Imagem 944">
          <a:extLst>
            <a:ext uri="{FF2B5EF4-FFF2-40B4-BE49-F238E27FC236}">
              <a16:creationId xmlns:a16="http://schemas.microsoft.com/office/drawing/2014/main" xmlns="" id="{DBDBABBD-CEAF-4196-A940-2685B18E9F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46" name="Imagem 945">
          <a:extLst>
            <a:ext uri="{FF2B5EF4-FFF2-40B4-BE49-F238E27FC236}">
              <a16:creationId xmlns:a16="http://schemas.microsoft.com/office/drawing/2014/main" xmlns="" id="{2C5C4ED7-A141-401E-9A44-850D3C2175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47" name="Imagem 946">
          <a:extLst>
            <a:ext uri="{FF2B5EF4-FFF2-40B4-BE49-F238E27FC236}">
              <a16:creationId xmlns:a16="http://schemas.microsoft.com/office/drawing/2014/main" xmlns="" id="{82A42AB7-C39B-40CB-8558-5C113608B4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48" name="Imagem 947">
          <a:extLst>
            <a:ext uri="{FF2B5EF4-FFF2-40B4-BE49-F238E27FC236}">
              <a16:creationId xmlns:a16="http://schemas.microsoft.com/office/drawing/2014/main" xmlns="" id="{6D4B8901-0EED-4DC4-A4C1-5CBCB17BE7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49" name="Imagem 948">
          <a:extLst>
            <a:ext uri="{FF2B5EF4-FFF2-40B4-BE49-F238E27FC236}">
              <a16:creationId xmlns:a16="http://schemas.microsoft.com/office/drawing/2014/main" xmlns="" id="{E59FEC77-5270-4BB6-9A3C-6D08E2C90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50" name="Imagem 949">
          <a:extLst>
            <a:ext uri="{FF2B5EF4-FFF2-40B4-BE49-F238E27FC236}">
              <a16:creationId xmlns:a16="http://schemas.microsoft.com/office/drawing/2014/main" xmlns="" id="{97F45A6D-4CFC-4F26-AD51-C71C02A83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51" name="Imagem 950">
          <a:extLst>
            <a:ext uri="{FF2B5EF4-FFF2-40B4-BE49-F238E27FC236}">
              <a16:creationId xmlns:a16="http://schemas.microsoft.com/office/drawing/2014/main" xmlns="" id="{176B9C7E-1E65-48A1-856F-D5E6ED3BA1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52" name="Imagem 951">
          <a:extLst>
            <a:ext uri="{FF2B5EF4-FFF2-40B4-BE49-F238E27FC236}">
              <a16:creationId xmlns:a16="http://schemas.microsoft.com/office/drawing/2014/main" xmlns="" id="{05BB622B-317C-4077-8EEE-AE9A68B64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53" name="Imagem 952">
          <a:extLst>
            <a:ext uri="{FF2B5EF4-FFF2-40B4-BE49-F238E27FC236}">
              <a16:creationId xmlns:a16="http://schemas.microsoft.com/office/drawing/2014/main" xmlns="" id="{109D8849-7BA0-44B8-A675-62F1B68EC6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54" name="Imagem 953">
          <a:extLst>
            <a:ext uri="{FF2B5EF4-FFF2-40B4-BE49-F238E27FC236}">
              <a16:creationId xmlns:a16="http://schemas.microsoft.com/office/drawing/2014/main" xmlns="" id="{6745DCA2-9F81-456E-954F-B6472667A4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55" name="Imagem 954">
          <a:extLst>
            <a:ext uri="{FF2B5EF4-FFF2-40B4-BE49-F238E27FC236}">
              <a16:creationId xmlns:a16="http://schemas.microsoft.com/office/drawing/2014/main" xmlns="" id="{75F50329-328C-4CA2-919A-CEB4E851A2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56" name="Imagem 955">
          <a:extLst>
            <a:ext uri="{FF2B5EF4-FFF2-40B4-BE49-F238E27FC236}">
              <a16:creationId xmlns:a16="http://schemas.microsoft.com/office/drawing/2014/main" xmlns="" id="{3132E41E-DE64-4FF1-9A03-BF8A4ABA24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57" name="Imagem 956">
          <a:extLst>
            <a:ext uri="{FF2B5EF4-FFF2-40B4-BE49-F238E27FC236}">
              <a16:creationId xmlns:a16="http://schemas.microsoft.com/office/drawing/2014/main" xmlns="" id="{B2C1A985-EC88-49BE-8FC1-E990361B48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58" name="Imagem 957">
          <a:extLst>
            <a:ext uri="{FF2B5EF4-FFF2-40B4-BE49-F238E27FC236}">
              <a16:creationId xmlns:a16="http://schemas.microsoft.com/office/drawing/2014/main" xmlns="" id="{06B3B155-AE04-4815-872F-4D29F0C06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59" name="Imagem 958">
          <a:extLst>
            <a:ext uri="{FF2B5EF4-FFF2-40B4-BE49-F238E27FC236}">
              <a16:creationId xmlns:a16="http://schemas.microsoft.com/office/drawing/2014/main" xmlns="" id="{6A8DD5AE-D588-4263-9DBF-5728D8B9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60" name="Imagem 959">
          <a:extLst>
            <a:ext uri="{FF2B5EF4-FFF2-40B4-BE49-F238E27FC236}">
              <a16:creationId xmlns:a16="http://schemas.microsoft.com/office/drawing/2014/main" xmlns="" id="{B7924941-20AE-4987-B7F5-D967BB5A4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61" name="Imagem 960">
          <a:extLst>
            <a:ext uri="{FF2B5EF4-FFF2-40B4-BE49-F238E27FC236}">
              <a16:creationId xmlns:a16="http://schemas.microsoft.com/office/drawing/2014/main" xmlns="" id="{391ABD47-A4DE-4FB7-8400-33FA977DD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62" name="Imagem 961">
          <a:extLst>
            <a:ext uri="{FF2B5EF4-FFF2-40B4-BE49-F238E27FC236}">
              <a16:creationId xmlns:a16="http://schemas.microsoft.com/office/drawing/2014/main" xmlns="" id="{2547BE21-D203-4B8E-996D-F7FDE1E20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63" name="Imagem 962">
          <a:extLst>
            <a:ext uri="{FF2B5EF4-FFF2-40B4-BE49-F238E27FC236}">
              <a16:creationId xmlns:a16="http://schemas.microsoft.com/office/drawing/2014/main" xmlns="" id="{A03A81ED-B006-4094-8165-1753B43B2F5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64" name="Imagem 963">
          <a:extLst>
            <a:ext uri="{FF2B5EF4-FFF2-40B4-BE49-F238E27FC236}">
              <a16:creationId xmlns:a16="http://schemas.microsoft.com/office/drawing/2014/main" xmlns="" id="{1FF7BB68-001F-4B41-851B-77B000D7A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65" name="Imagem 964">
          <a:extLst>
            <a:ext uri="{FF2B5EF4-FFF2-40B4-BE49-F238E27FC236}">
              <a16:creationId xmlns:a16="http://schemas.microsoft.com/office/drawing/2014/main" xmlns="" id="{917A2DB1-1691-40A8-977B-FBA858DFBD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66" name="Imagem 965">
          <a:extLst>
            <a:ext uri="{FF2B5EF4-FFF2-40B4-BE49-F238E27FC236}">
              <a16:creationId xmlns:a16="http://schemas.microsoft.com/office/drawing/2014/main" xmlns="" id="{5CA88D58-9CB9-4634-8F32-F48DB0D84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67" name="Imagem 966">
          <a:extLst>
            <a:ext uri="{FF2B5EF4-FFF2-40B4-BE49-F238E27FC236}">
              <a16:creationId xmlns:a16="http://schemas.microsoft.com/office/drawing/2014/main" xmlns="" id="{870107FF-4394-40FF-99C2-AA58079668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68" name="Imagem 967">
          <a:extLst>
            <a:ext uri="{FF2B5EF4-FFF2-40B4-BE49-F238E27FC236}">
              <a16:creationId xmlns:a16="http://schemas.microsoft.com/office/drawing/2014/main" xmlns="" id="{4EC54FF6-8B58-4FC1-8416-6C268A213A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69" name="Imagem 968">
          <a:extLst>
            <a:ext uri="{FF2B5EF4-FFF2-40B4-BE49-F238E27FC236}">
              <a16:creationId xmlns:a16="http://schemas.microsoft.com/office/drawing/2014/main" xmlns="" id="{B97A5D03-7BEA-4FC6-B62D-8E26BDDDF3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70" name="Imagem 969">
          <a:extLst>
            <a:ext uri="{FF2B5EF4-FFF2-40B4-BE49-F238E27FC236}">
              <a16:creationId xmlns:a16="http://schemas.microsoft.com/office/drawing/2014/main" xmlns="" id="{A965C96E-4989-4534-966A-7B240FF5F5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71" name="Imagem 970">
          <a:extLst>
            <a:ext uri="{FF2B5EF4-FFF2-40B4-BE49-F238E27FC236}">
              <a16:creationId xmlns:a16="http://schemas.microsoft.com/office/drawing/2014/main" xmlns="" id="{903307ED-90ED-4F2E-8FFA-3ECDDB4FA9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72" name="Imagem 971">
          <a:extLst>
            <a:ext uri="{FF2B5EF4-FFF2-40B4-BE49-F238E27FC236}">
              <a16:creationId xmlns:a16="http://schemas.microsoft.com/office/drawing/2014/main" xmlns="" id="{345FFEA2-F435-481D-BA15-6C39AB57B1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73" name="Imagem 972">
          <a:extLst>
            <a:ext uri="{FF2B5EF4-FFF2-40B4-BE49-F238E27FC236}">
              <a16:creationId xmlns:a16="http://schemas.microsoft.com/office/drawing/2014/main" xmlns="" id="{2036493C-094B-4FB1-B8B2-50E4FC18F9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74" name="Imagem 973">
          <a:extLst>
            <a:ext uri="{FF2B5EF4-FFF2-40B4-BE49-F238E27FC236}">
              <a16:creationId xmlns:a16="http://schemas.microsoft.com/office/drawing/2014/main" xmlns="" id="{BAFBFB52-3D84-4F0D-BF5A-7233CFE0B1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75" name="Imagem 974">
          <a:extLst>
            <a:ext uri="{FF2B5EF4-FFF2-40B4-BE49-F238E27FC236}">
              <a16:creationId xmlns:a16="http://schemas.microsoft.com/office/drawing/2014/main" xmlns="" id="{D6A1CFDF-9070-44E3-8170-D72D0D672F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76" name="Imagem 975">
          <a:extLst>
            <a:ext uri="{FF2B5EF4-FFF2-40B4-BE49-F238E27FC236}">
              <a16:creationId xmlns:a16="http://schemas.microsoft.com/office/drawing/2014/main" xmlns="" id="{87E2BF81-2226-4093-8868-6C058C7EA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77" name="Imagem 976">
          <a:extLst>
            <a:ext uri="{FF2B5EF4-FFF2-40B4-BE49-F238E27FC236}">
              <a16:creationId xmlns:a16="http://schemas.microsoft.com/office/drawing/2014/main" xmlns="" id="{627A6FF2-D472-4B75-ABBB-8853AD0C7B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78" name="Imagem 977">
          <a:extLst>
            <a:ext uri="{FF2B5EF4-FFF2-40B4-BE49-F238E27FC236}">
              <a16:creationId xmlns:a16="http://schemas.microsoft.com/office/drawing/2014/main" xmlns="" id="{88A9AEC9-1340-4DF2-9E5F-9C3E04EC92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79" name="Imagem 978">
          <a:extLst>
            <a:ext uri="{FF2B5EF4-FFF2-40B4-BE49-F238E27FC236}">
              <a16:creationId xmlns:a16="http://schemas.microsoft.com/office/drawing/2014/main" xmlns="" id="{A6AD4441-489F-409B-A14C-FFD95DF868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0" name="Imagem 979">
          <a:extLst>
            <a:ext uri="{FF2B5EF4-FFF2-40B4-BE49-F238E27FC236}">
              <a16:creationId xmlns:a16="http://schemas.microsoft.com/office/drawing/2014/main" xmlns="" id="{2B96DE6F-F928-48B1-8B27-EE0F9297E7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1" name="Imagem 980">
          <a:extLst>
            <a:ext uri="{FF2B5EF4-FFF2-40B4-BE49-F238E27FC236}">
              <a16:creationId xmlns:a16="http://schemas.microsoft.com/office/drawing/2014/main" xmlns="" id="{F2D0165B-EFC9-43FE-BD9C-A54832E94A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82" name="Imagem 981">
          <a:extLst>
            <a:ext uri="{FF2B5EF4-FFF2-40B4-BE49-F238E27FC236}">
              <a16:creationId xmlns:a16="http://schemas.microsoft.com/office/drawing/2014/main" xmlns="" id="{30B46ABE-ED6C-48C6-881E-1CE329724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83" name="Imagem 982">
          <a:extLst>
            <a:ext uri="{FF2B5EF4-FFF2-40B4-BE49-F238E27FC236}">
              <a16:creationId xmlns:a16="http://schemas.microsoft.com/office/drawing/2014/main" xmlns="" id="{964C1EF9-4C92-4AB0-9063-377D8A428D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84" name="Imagem 983">
          <a:extLst>
            <a:ext uri="{FF2B5EF4-FFF2-40B4-BE49-F238E27FC236}">
              <a16:creationId xmlns:a16="http://schemas.microsoft.com/office/drawing/2014/main" xmlns="" id="{F894EF0A-51E6-4A96-AFE1-8BA7F8FB46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85" name="Imagem 984">
          <a:extLst>
            <a:ext uri="{FF2B5EF4-FFF2-40B4-BE49-F238E27FC236}">
              <a16:creationId xmlns:a16="http://schemas.microsoft.com/office/drawing/2014/main" xmlns="" id="{29E63808-9E6A-49BA-B134-A0D11EACB8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6" name="Imagem 985">
          <a:extLst>
            <a:ext uri="{FF2B5EF4-FFF2-40B4-BE49-F238E27FC236}">
              <a16:creationId xmlns:a16="http://schemas.microsoft.com/office/drawing/2014/main" xmlns="" id="{4D7EA1ED-8AAB-40ED-931C-CC070B1A2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7" name="Imagem 986">
          <a:extLst>
            <a:ext uri="{FF2B5EF4-FFF2-40B4-BE49-F238E27FC236}">
              <a16:creationId xmlns:a16="http://schemas.microsoft.com/office/drawing/2014/main" xmlns="" id="{B782635E-3041-4F2B-8817-12AE7C5C90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8" name="Imagem 987">
          <a:extLst>
            <a:ext uri="{FF2B5EF4-FFF2-40B4-BE49-F238E27FC236}">
              <a16:creationId xmlns:a16="http://schemas.microsoft.com/office/drawing/2014/main" xmlns="" id="{0C1814FB-2EF8-4DD0-8AD2-8FC34AB819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9" name="Imagem 988">
          <a:extLst>
            <a:ext uri="{FF2B5EF4-FFF2-40B4-BE49-F238E27FC236}">
              <a16:creationId xmlns:a16="http://schemas.microsoft.com/office/drawing/2014/main" xmlns="" id="{77EB0560-4A89-467C-BCEC-0DC062024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90" name="Imagem 989">
          <a:extLst>
            <a:ext uri="{FF2B5EF4-FFF2-40B4-BE49-F238E27FC236}">
              <a16:creationId xmlns:a16="http://schemas.microsoft.com/office/drawing/2014/main" xmlns="" id="{750DC4F0-53C7-46A1-81F0-39B388E63F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91" name="Imagem 990">
          <a:extLst>
            <a:ext uri="{FF2B5EF4-FFF2-40B4-BE49-F238E27FC236}">
              <a16:creationId xmlns:a16="http://schemas.microsoft.com/office/drawing/2014/main" xmlns="" id="{CBDD4DF9-DC16-493C-AF81-6EADC8AB271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92" name="Imagem 991">
          <a:extLst>
            <a:ext uri="{FF2B5EF4-FFF2-40B4-BE49-F238E27FC236}">
              <a16:creationId xmlns:a16="http://schemas.microsoft.com/office/drawing/2014/main" xmlns="" id="{3504185A-62A9-4EF4-8754-B97EF09E1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93" name="Imagem 992">
          <a:extLst>
            <a:ext uri="{FF2B5EF4-FFF2-40B4-BE49-F238E27FC236}">
              <a16:creationId xmlns:a16="http://schemas.microsoft.com/office/drawing/2014/main" xmlns="" id="{E1FCD195-99A9-4397-ACF5-9EC1CDEA1B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94" name="Imagem 993">
          <a:extLst>
            <a:ext uri="{FF2B5EF4-FFF2-40B4-BE49-F238E27FC236}">
              <a16:creationId xmlns:a16="http://schemas.microsoft.com/office/drawing/2014/main" xmlns="" id="{9FA0A161-A8E5-45F0-89E1-4CCB1DC729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95" name="Imagem 994">
          <a:extLst>
            <a:ext uri="{FF2B5EF4-FFF2-40B4-BE49-F238E27FC236}">
              <a16:creationId xmlns:a16="http://schemas.microsoft.com/office/drawing/2014/main" xmlns="" id="{8F883A0A-7B8C-46B5-A432-22EDEB7B4C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96" name="Imagem 995">
          <a:extLst>
            <a:ext uri="{FF2B5EF4-FFF2-40B4-BE49-F238E27FC236}">
              <a16:creationId xmlns:a16="http://schemas.microsoft.com/office/drawing/2014/main" xmlns="" id="{F9614314-5410-408F-8DED-645BD3A15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97" name="Imagem 996">
          <a:extLst>
            <a:ext uri="{FF2B5EF4-FFF2-40B4-BE49-F238E27FC236}">
              <a16:creationId xmlns:a16="http://schemas.microsoft.com/office/drawing/2014/main" xmlns="" id="{C9AB15D8-47BF-4408-B804-0B1401993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998" name="Imagem 997">
          <a:extLst>
            <a:ext uri="{FF2B5EF4-FFF2-40B4-BE49-F238E27FC236}">
              <a16:creationId xmlns:a16="http://schemas.microsoft.com/office/drawing/2014/main" xmlns="" id="{DE4E78DA-3A38-4854-8BCE-352BF451B7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999" name="Imagem 998">
          <a:extLst>
            <a:ext uri="{FF2B5EF4-FFF2-40B4-BE49-F238E27FC236}">
              <a16:creationId xmlns:a16="http://schemas.microsoft.com/office/drawing/2014/main" xmlns="" id="{D4B1EF4B-AE27-4044-99C4-6C8D1A6C5A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0" name="Imagem 999">
          <a:extLst>
            <a:ext uri="{FF2B5EF4-FFF2-40B4-BE49-F238E27FC236}">
              <a16:creationId xmlns:a16="http://schemas.microsoft.com/office/drawing/2014/main" xmlns="" id="{7DB7C55D-48ED-4C70-9BFA-616595AFB7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01" name="Imagem 1000">
          <a:extLst>
            <a:ext uri="{FF2B5EF4-FFF2-40B4-BE49-F238E27FC236}">
              <a16:creationId xmlns:a16="http://schemas.microsoft.com/office/drawing/2014/main" xmlns="" id="{CC555478-0335-4781-80D9-25BBD008F3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02" name="Imagem 1001">
          <a:extLst>
            <a:ext uri="{FF2B5EF4-FFF2-40B4-BE49-F238E27FC236}">
              <a16:creationId xmlns:a16="http://schemas.microsoft.com/office/drawing/2014/main" xmlns="" id="{2A6A1566-366C-4C9C-AAD3-58A82C7A42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03" name="Imagem 1002">
          <a:extLst>
            <a:ext uri="{FF2B5EF4-FFF2-40B4-BE49-F238E27FC236}">
              <a16:creationId xmlns:a16="http://schemas.microsoft.com/office/drawing/2014/main" xmlns="" id="{DCA3D747-43FC-4FDC-8F0E-4A3D28CAC0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04" name="Imagem 1003">
          <a:extLst>
            <a:ext uri="{FF2B5EF4-FFF2-40B4-BE49-F238E27FC236}">
              <a16:creationId xmlns:a16="http://schemas.microsoft.com/office/drawing/2014/main" xmlns="" id="{2DBE323E-8518-4C2E-9AB5-4D4FC945C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05" name="Imagem 1004">
          <a:extLst>
            <a:ext uri="{FF2B5EF4-FFF2-40B4-BE49-F238E27FC236}">
              <a16:creationId xmlns:a16="http://schemas.microsoft.com/office/drawing/2014/main" xmlns="" id="{5DDC560F-2A10-454D-B352-352D46198D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006" name="Imagem 1005">
          <a:extLst>
            <a:ext uri="{FF2B5EF4-FFF2-40B4-BE49-F238E27FC236}">
              <a16:creationId xmlns:a16="http://schemas.microsoft.com/office/drawing/2014/main" xmlns="" id="{73B411EF-0F0F-4CA1-B7CD-489EA290E4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07" name="Imagem 1006">
          <a:extLst>
            <a:ext uri="{FF2B5EF4-FFF2-40B4-BE49-F238E27FC236}">
              <a16:creationId xmlns:a16="http://schemas.microsoft.com/office/drawing/2014/main" xmlns="" id="{CAD4E866-DDDE-4EC9-A541-E8715E9D909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8" name="Imagem 1007">
          <a:extLst>
            <a:ext uri="{FF2B5EF4-FFF2-40B4-BE49-F238E27FC236}">
              <a16:creationId xmlns:a16="http://schemas.microsoft.com/office/drawing/2014/main" xmlns="" id="{887A0D76-0025-42E1-B55D-2F1B30D67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09" name="Imagem 1008">
          <a:extLst>
            <a:ext uri="{FF2B5EF4-FFF2-40B4-BE49-F238E27FC236}">
              <a16:creationId xmlns:a16="http://schemas.microsoft.com/office/drawing/2014/main" xmlns="" id="{5185585F-C197-4D4E-8A0E-BBAB3AF08B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0" name="Imagem 1009">
          <a:extLst>
            <a:ext uri="{FF2B5EF4-FFF2-40B4-BE49-F238E27FC236}">
              <a16:creationId xmlns:a16="http://schemas.microsoft.com/office/drawing/2014/main" xmlns="" id="{279DC034-4E3A-49BF-9334-76C00813A2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1" name="Imagem 1010">
          <a:extLst>
            <a:ext uri="{FF2B5EF4-FFF2-40B4-BE49-F238E27FC236}">
              <a16:creationId xmlns:a16="http://schemas.microsoft.com/office/drawing/2014/main" xmlns="" id="{549BE459-70A7-47BD-8706-89E8BC54C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2" name="Imagem 1011">
          <a:extLst>
            <a:ext uri="{FF2B5EF4-FFF2-40B4-BE49-F238E27FC236}">
              <a16:creationId xmlns:a16="http://schemas.microsoft.com/office/drawing/2014/main" xmlns="" id="{583F353A-7787-409D-B3C4-24FE2AE23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3" name="Imagem 1012">
          <a:extLst>
            <a:ext uri="{FF2B5EF4-FFF2-40B4-BE49-F238E27FC236}">
              <a16:creationId xmlns:a16="http://schemas.microsoft.com/office/drawing/2014/main" xmlns="" id="{55CA6324-5184-4F5B-A12E-0A886FCB2B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014" name="Imagem 1013">
          <a:extLst>
            <a:ext uri="{FF2B5EF4-FFF2-40B4-BE49-F238E27FC236}">
              <a16:creationId xmlns:a16="http://schemas.microsoft.com/office/drawing/2014/main" xmlns="" id="{0BA41272-F545-4351-A63B-41C88ED7B9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015" name="Imagem 1014">
          <a:extLst>
            <a:ext uri="{FF2B5EF4-FFF2-40B4-BE49-F238E27FC236}">
              <a16:creationId xmlns:a16="http://schemas.microsoft.com/office/drawing/2014/main" xmlns="" id="{DDA479D3-74B0-44DD-A7AE-03A1777760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16" name="Imagem 1015">
          <a:extLst>
            <a:ext uri="{FF2B5EF4-FFF2-40B4-BE49-F238E27FC236}">
              <a16:creationId xmlns:a16="http://schemas.microsoft.com/office/drawing/2014/main" xmlns="" id="{D9AC93DC-43E5-4E96-9D16-CE4E99C93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17" name="Imagem 1016">
          <a:extLst>
            <a:ext uri="{FF2B5EF4-FFF2-40B4-BE49-F238E27FC236}">
              <a16:creationId xmlns:a16="http://schemas.microsoft.com/office/drawing/2014/main" xmlns="" id="{23D7D07B-34D9-4107-A02B-ABDCDAC747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8" name="Imagem 1017">
          <a:extLst>
            <a:ext uri="{FF2B5EF4-FFF2-40B4-BE49-F238E27FC236}">
              <a16:creationId xmlns:a16="http://schemas.microsoft.com/office/drawing/2014/main" xmlns="" id="{032784F8-E542-4B05-998C-CB2082A371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9" name="Imagem 1018">
          <a:extLst>
            <a:ext uri="{FF2B5EF4-FFF2-40B4-BE49-F238E27FC236}">
              <a16:creationId xmlns:a16="http://schemas.microsoft.com/office/drawing/2014/main" xmlns="" id="{5E321C64-50BB-4F52-B74C-E387C97815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0" name="Imagem 1019">
          <a:extLst>
            <a:ext uri="{FF2B5EF4-FFF2-40B4-BE49-F238E27FC236}">
              <a16:creationId xmlns:a16="http://schemas.microsoft.com/office/drawing/2014/main" xmlns="" id="{3F7D5BBB-6CCD-4C67-96A0-4A9A3AF24D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1" name="Imagem 1020">
          <a:extLst>
            <a:ext uri="{FF2B5EF4-FFF2-40B4-BE49-F238E27FC236}">
              <a16:creationId xmlns:a16="http://schemas.microsoft.com/office/drawing/2014/main" xmlns="" id="{D506203C-4ADC-40A5-9658-4AEC9BE2D7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022" name="Imagem 1021">
          <a:extLst>
            <a:ext uri="{FF2B5EF4-FFF2-40B4-BE49-F238E27FC236}">
              <a16:creationId xmlns:a16="http://schemas.microsoft.com/office/drawing/2014/main" xmlns="" id="{DC9E10A2-4984-47A2-A98B-614DC5615D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023" name="Imagem 1022">
          <a:extLst>
            <a:ext uri="{FF2B5EF4-FFF2-40B4-BE49-F238E27FC236}">
              <a16:creationId xmlns:a16="http://schemas.microsoft.com/office/drawing/2014/main" xmlns="" id="{4ADACD49-08A5-42BC-B37C-E2103C265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24" name="Imagem 1023">
          <a:extLst>
            <a:ext uri="{FF2B5EF4-FFF2-40B4-BE49-F238E27FC236}">
              <a16:creationId xmlns:a16="http://schemas.microsoft.com/office/drawing/2014/main" xmlns="" id="{6B6AF104-4297-49F8-A268-988AF0E30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25" name="Imagem 1024">
          <a:extLst>
            <a:ext uri="{FF2B5EF4-FFF2-40B4-BE49-F238E27FC236}">
              <a16:creationId xmlns:a16="http://schemas.microsoft.com/office/drawing/2014/main" xmlns="" id="{0F666267-3298-44E5-9B1C-1620B29334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6" name="Imagem 1025">
          <a:extLst>
            <a:ext uri="{FF2B5EF4-FFF2-40B4-BE49-F238E27FC236}">
              <a16:creationId xmlns:a16="http://schemas.microsoft.com/office/drawing/2014/main" xmlns="" id="{1BBAD8A1-06AF-48D9-AF99-77EC4120DB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7" name="Imagem 1026">
          <a:extLst>
            <a:ext uri="{FF2B5EF4-FFF2-40B4-BE49-F238E27FC236}">
              <a16:creationId xmlns:a16="http://schemas.microsoft.com/office/drawing/2014/main" xmlns="" id="{A0B124AC-7D54-4C8A-B16E-4E3F5A2F7C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8" name="Imagem 1027">
          <a:extLst>
            <a:ext uri="{FF2B5EF4-FFF2-40B4-BE49-F238E27FC236}">
              <a16:creationId xmlns:a16="http://schemas.microsoft.com/office/drawing/2014/main" xmlns="" id="{67A4FCAD-AD06-44F4-B7D7-80CE0249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9" name="Imagem 1028">
          <a:extLst>
            <a:ext uri="{FF2B5EF4-FFF2-40B4-BE49-F238E27FC236}">
              <a16:creationId xmlns:a16="http://schemas.microsoft.com/office/drawing/2014/main" xmlns="" id="{EED00841-9653-4B4E-8635-9222E356D6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030" name="Imagem 1029">
          <a:extLst>
            <a:ext uri="{FF2B5EF4-FFF2-40B4-BE49-F238E27FC236}">
              <a16:creationId xmlns:a16="http://schemas.microsoft.com/office/drawing/2014/main" xmlns="" id="{85D5D57B-E7D6-4EA3-800F-348E334A1F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031" name="Imagem 1030">
          <a:extLst>
            <a:ext uri="{FF2B5EF4-FFF2-40B4-BE49-F238E27FC236}">
              <a16:creationId xmlns:a16="http://schemas.microsoft.com/office/drawing/2014/main" xmlns="" id="{21856AE0-926D-4571-A4DD-ECE889F4C1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32" name="Imagem 1031">
          <a:extLst>
            <a:ext uri="{FF2B5EF4-FFF2-40B4-BE49-F238E27FC236}">
              <a16:creationId xmlns:a16="http://schemas.microsoft.com/office/drawing/2014/main" xmlns="" id="{2003774B-035D-4FD7-AC8D-0D618A777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33" name="Imagem 1032">
          <a:extLst>
            <a:ext uri="{FF2B5EF4-FFF2-40B4-BE49-F238E27FC236}">
              <a16:creationId xmlns:a16="http://schemas.microsoft.com/office/drawing/2014/main" xmlns="" id="{2E919EE0-D165-4C7E-9E8B-20F77657BF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34" name="Imagem 1033">
          <a:extLst>
            <a:ext uri="{FF2B5EF4-FFF2-40B4-BE49-F238E27FC236}">
              <a16:creationId xmlns:a16="http://schemas.microsoft.com/office/drawing/2014/main" xmlns="" id="{E870CDF0-4912-49D7-AF70-C7B55BB2F0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5" name="Imagem 1034">
          <a:extLst>
            <a:ext uri="{FF2B5EF4-FFF2-40B4-BE49-F238E27FC236}">
              <a16:creationId xmlns:a16="http://schemas.microsoft.com/office/drawing/2014/main" xmlns="" id="{5E05F842-4E3E-43B2-A48D-5BDE40A20F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36" name="Imagem 1035">
          <a:extLst>
            <a:ext uri="{FF2B5EF4-FFF2-40B4-BE49-F238E27FC236}">
              <a16:creationId xmlns:a16="http://schemas.microsoft.com/office/drawing/2014/main" xmlns="" id="{CEFB9B0C-527B-43AC-A759-6A0C89B563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7" name="Imagem 1036">
          <a:extLst>
            <a:ext uri="{FF2B5EF4-FFF2-40B4-BE49-F238E27FC236}">
              <a16:creationId xmlns:a16="http://schemas.microsoft.com/office/drawing/2014/main" xmlns="" id="{FB635573-E4E3-4624-A4E2-392FDFD18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038" name="Imagem 1037">
          <a:extLst>
            <a:ext uri="{FF2B5EF4-FFF2-40B4-BE49-F238E27FC236}">
              <a16:creationId xmlns:a16="http://schemas.microsoft.com/office/drawing/2014/main" xmlns="" id="{BD347D6B-ABD5-499B-99D8-37945C41DC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039" name="Imagem 1038">
          <a:extLst>
            <a:ext uri="{FF2B5EF4-FFF2-40B4-BE49-F238E27FC236}">
              <a16:creationId xmlns:a16="http://schemas.microsoft.com/office/drawing/2014/main" xmlns="" id="{A727C6A9-9B75-4D0A-A765-FD7AEA3BA8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40" name="Imagem 1039">
          <a:extLst>
            <a:ext uri="{FF2B5EF4-FFF2-40B4-BE49-F238E27FC236}">
              <a16:creationId xmlns:a16="http://schemas.microsoft.com/office/drawing/2014/main" xmlns="" id="{2951AE54-8E1B-47A7-AAA0-A1254A01B6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41" name="Imagem 1040">
          <a:extLst>
            <a:ext uri="{FF2B5EF4-FFF2-40B4-BE49-F238E27FC236}">
              <a16:creationId xmlns:a16="http://schemas.microsoft.com/office/drawing/2014/main" xmlns="" id="{1B446BB4-6CEF-47D1-BF05-E62884A557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2" name="Imagem 1041">
          <a:extLst>
            <a:ext uri="{FF2B5EF4-FFF2-40B4-BE49-F238E27FC236}">
              <a16:creationId xmlns:a16="http://schemas.microsoft.com/office/drawing/2014/main" xmlns="" id="{FE559ACB-F436-4C8E-9E0E-5B0640AE0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43" name="Imagem 1042">
          <a:extLst>
            <a:ext uri="{FF2B5EF4-FFF2-40B4-BE49-F238E27FC236}">
              <a16:creationId xmlns:a16="http://schemas.microsoft.com/office/drawing/2014/main" xmlns="" id="{EE57B1A7-BCAA-43D7-90E3-38C07C157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4" name="Imagem 1043">
          <a:extLst>
            <a:ext uri="{FF2B5EF4-FFF2-40B4-BE49-F238E27FC236}">
              <a16:creationId xmlns:a16="http://schemas.microsoft.com/office/drawing/2014/main" xmlns="" id="{2D210FB0-04EF-4BD2-BE24-D76EAF71E0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45" name="Imagem 1044">
          <a:extLst>
            <a:ext uri="{FF2B5EF4-FFF2-40B4-BE49-F238E27FC236}">
              <a16:creationId xmlns:a16="http://schemas.microsoft.com/office/drawing/2014/main" xmlns="" id="{DA963449-9127-446E-9570-96EFA9F7E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046" name="Imagem 1045">
          <a:extLst>
            <a:ext uri="{FF2B5EF4-FFF2-40B4-BE49-F238E27FC236}">
              <a16:creationId xmlns:a16="http://schemas.microsoft.com/office/drawing/2014/main" xmlns="" id="{C7D77445-C3A1-47A3-94C1-695E400756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047" name="Imagem 1046">
          <a:extLst>
            <a:ext uri="{FF2B5EF4-FFF2-40B4-BE49-F238E27FC236}">
              <a16:creationId xmlns:a16="http://schemas.microsoft.com/office/drawing/2014/main" xmlns="" id="{EC08BECF-6CB9-451D-BF10-E972607692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48" name="Imagem 1047">
          <a:extLst>
            <a:ext uri="{FF2B5EF4-FFF2-40B4-BE49-F238E27FC236}">
              <a16:creationId xmlns:a16="http://schemas.microsoft.com/office/drawing/2014/main" xmlns="" id="{9EA71A56-C41C-48A6-9166-8B09AD0AB6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49" name="Imagem 1048">
          <a:extLst>
            <a:ext uri="{FF2B5EF4-FFF2-40B4-BE49-F238E27FC236}">
              <a16:creationId xmlns:a16="http://schemas.microsoft.com/office/drawing/2014/main" xmlns="" id="{5D58BE7A-6D3E-4FCD-BD0A-A5A97F8BAC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0" name="Imagem 1049">
          <a:extLst>
            <a:ext uri="{FF2B5EF4-FFF2-40B4-BE49-F238E27FC236}">
              <a16:creationId xmlns:a16="http://schemas.microsoft.com/office/drawing/2014/main" xmlns="" id="{730A3C26-B269-4156-A89F-CD1723C1AE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1" name="Imagem 1050">
          <a:extLst>
            <a:ext uri="{FF2B5EF4-FFF2-40B4-BE49-F238E27FC236}">
              <a16:creationId xmlns:a16="http://schemas.microsoft.com/office/drawing/2014/main" xmlns="" id="{517C13E5-6CAA-40D4-95C5-8801EB3CDD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2" name="Imagem 1051">
          <a:extLst>
            <a:ext uri="{FF2B5EF4-FFF2-40B4-BE49-F238E27FC236}">
              <a16:creationId xmlns:a16="http://schemas.microsoft.com/office/drawing/2014/main" xmlns="" id="{CE392B9F-1578-41E3-AC37-FCA1A5A12A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3" name="Imagem 1052">
          <a:extLst>
            <a:ext uri="{FF2B5EF4-FFF2-40B4-BE49-F238E27FC236}">
              <a16:creationId xmlns:a16="http://schemas.microsoft.com/office/drawing/2014/main" xmlns="" id="{3ED2A6CC-B1A2-401B-B463-946F891AED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054" name="Imagem 1053">
          <a:extLst>
            <a:ext uri="{FF2B5EF4-FFF2-40B4-BE49-F238E27FC236}">
              <a16:creationId xmlns:a16="http://schemas.microsoft.com/office/drawing/2014/main" xmlns="" id="{6E53B5DC-84AE-4533-A096-048FD303CC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055" name="Imagem 1054">
          <a:extLst>
            <a:ext uri="{FF2B5EF4-FFF2-40B4-BE49-F238E27FC236}">
              <a16:creationId xmlns:a16="http://schemas.microsoft.com/office/drawing/2014/main" xmlns="" id="{FEC28DBC-8097-4038-980E-4B50BEABC5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56" name="Imagem 1055">
          <a:extLst>
            <a:ext uri="{FF2B5EF4-FFF2-40B4-BE49-F238E27FC236}">
              <a16:creationId xmlns:a16="http://schemas.microsoft.com/office/drawing/2014/main" xmlns="" id="{28F400B0-2319-4A66-BC06-EA565823C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57" name="Imagem 1056">
          <a:extLst>
            <a:ext uri="{FF2B5EF4-FFF2-40B4-BE49-F238E27FC236}">
              <a16:creationId xmlns:a16="http://schemas.microsoft.com/office/drawing/2014/main" xmlns="" id="{1C041AB9-906E-441C-8108-230FCB09E8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8" name="Imagem 1057">
          <a:extLst>
            <a:ext uri="{FF2B5EF4-FFF2-40B4-BE49-F238E27FC236}">
              <a16:creationId xmlns:a16="http://schemas.microsoft.com/office/drawing/2014/main" xmlns="" id="{68475D22-CF79-4BD4-AA40-86C925B5A6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9" name="Imagem 1058">
          <a:extLst>
            <a:ext uri="{FF2B5EF4-FFF2-40B4-BE49-F238E27FC236}">
              <a16:creationId xmlns:a16="http://schemas.microsoft.com/office/drawing/2014/main" xmlns="" id="{6DE0A6E7-C8FB-4DF3-9AA4-A432BD8D5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0" name="Imagem 1059">
          <a:extLst>
            <a:ext uri="{FF2B5EF4-FFF2-40B4-BE49-F238E27FC236}">
              <a16:creationId xmlns:a16="http://schemas.microsoft.com/office/drawing/2014/main" xmlns="" id="{C4878BA8-255B-4F7C-BD09-FF76B5A55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1" name="Imagem 1060">
          <a:extLst>
            <a:ext uri="{FF2B5EF4-FFF2-40B4-BE49-F238E27FC236}">
              <a16:creationId xmlns:a16="http://schemas.microsoft.com/office/drawing/2014/main" xmlns="" id="{93EE0C7D-2C53-4A10-8F34-0B9690C855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062" name="Imagem 1061">
          <a:extLst>
            <a:ext uri="{FF2B5EF4-FFF2-40B4-BE49-F238E27FC236}">
              <a16:creationId xmlns:a16="http://schemas.microsoft.com/office/drawing/2014/main" xmlns="" id="{7D29DF23-9AF0-4A9D-B716-6856A7AF1C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063" name="Imagem 1062">
          <a:extLst>
            <a:ext uri="{FF2B5EF4-FFF2-40B4-BE49-F238E27FC236}">
              <a16:creationId xmlns:a16="http://schemas.microsoft.com/office/drawing/2014/main" xmlns="" id="{AAD9E12E-94AA-4DB2-976B-F325948F26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64" name="Imagem 1063">
          <a:extLst>
            <a:ext uri="{FF2B5EF4-FFF2-40B4-BE49-F238E27FC236}">
              <a16:creationId xmlns:a16="http://schemas.microsoft.com/office/drawing/2014/main" xmlns="" id="{7EA4C98D-A37F-4828-B0E9-25944CBC80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65" name="Imagem 1064">
          <a:extLst>
            <a:ext uri="{FF2B5EF4-FFF2-40B4-BE49-F238E27FC236}">
              <a16:creationId xmlns:a16="http://schemas.microsoft.com/office/drawing/2014/main" xmlns="" id="{67C05A0E-4228-4E41-8B95-CE83267AD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6" name="Imagem 1065">
          <a:extLst>
            <a:ext uri="{FF2B5EF4-FFF2-40B4-BE49-F238E27FC236}">
              <a16:creationId xmlns:a16="http://schemas.microsoft.com/office/drawing/2014/main" xmlns="" id="{789AC547-2DB9-48E2-B332-780C419CE2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7" name="Imagem 1066">
          <a:extLst>
            <a:ext uri="{FF2B5EF4-FFF2-40B4-BE49-F238E27FC236}">
              <a16:creationId xmlns:a16="http://schemas.microsoft.com/office/drawing/2014/main" xmlns="" id="{A855457F-5210-4C47-95F4-7B43DE1DD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8" name="Imagem 1067">
          <a:extLst>
            <a:ext uri="{FF2B5EF4-FFF2-40B4-BE49-F238E27FC236}">
              <a16:creationId xmlns:a16="http://schemas.microsoft.com/office/drawing/2014/main" xmlns="" id="{CFFE4A45-886D-4842-BDDA-8C7B0C738A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9" name="Imagem 1068">
          <a:extLst>
            <a:ext uri="{FF2B5EF4-FFF2-40B4-BE49-F238E27FC236}">
              <a16:creationId xmlns:a16="http://schemas.microsoft.com/office/drawing/2014/main" xmlns="" id="{0B0CA170-E497-44A3-9D78-7950B2F65E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070" name="Imagem 1069">
          <a:extLst>
            <a:ext uri="{FF2B5EF4-FFF2-40B4-BE49-F238E27FC236}">
              <a16:creationId xmlns:a16="http://schemas.microsoft.com/office/drawing/2014/main" xmlns="" id="{706CDB15-06D7-4899-8026-EF0461D9A2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071" name="Imagem 1070">
          <a:extLst>
            <a:ext uri="{FF2B5EF4-FFF2-40B4-BE49-F238E27FC236}">
              <a16:creationId xmlns:a16="http://schemas.microsoft.com/office/drawing/2014/main" xmlns="" id="{604FF269-47D1-43E1-B4DD-DC5AD7E27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72" name="Imagem 1071">
          <a:extLst>
            <a:ext uri="{FF2B5EF4-FFF2-40B4-BE49-F238E27FC236}">
              <a16:creationId xmlns:a16="http://schemas.microsoft.com/office/drawing/2014/main" xmlns="" id="{DE6EEBF1-10ED-444E-BB55-481BBD462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73" name="Imagem 1072">
          <a:extLst>
            <a:ext uri="{FF2B5EF4-FFF2-40B4-BE49-F238E27FC236}">
              <a16:creationId xmlns:a16="http://schemas.microsoft.com/office/drawing/2014/main" xmlns="" id="{ACADCB2A-2877-4EEE-9AC1-14F680DE1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74" name="Imagem 1073">
          <a:extLst>
            <a:ext uri="{FF2B5EF4-FFF2-40B4-BE49-F238E27FC236}">
              <a16:creationId xmlns:a16="http://schemas.microsoft.com/office/drawing/2014/main" xmlns="" id="{4C93E318-3A17-4075-B990-13790E0931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75" name="Imagem 1074">
          <a:extLst>
            <a:ext uri="{FF2B5EF4-FFF2-40B4-BE49-F238E27FC236}">
              <a16:creationId xmlns:a16="http://schemas.microsoft.com/office/drawing/2014/main" xmlns="" id="{D6FCD581-D9C5-4FD8-A5E6-F62BFE69C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76" name="Imagem 1075">
          <a:extLst>
            <a:ext uri="{FF2B5EF4-FFF2-40B4-BE49-F238E27FC236}">
              <a16:creationId xmlns:a16="http://schemas.microsoft.com/office/drawing/2014/main" xmlns="" id="{107C37A5-C395-436F-BF75-5F5553AA4E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77" name="Imagem 1076">
          <a:extLst>
            <a:ext uri="{FF2B5EF4-FFF2-40B4-BE49-F238E27FC236}">
              <a16:creationId xmlns:a16="http://schemas.microsoft.com/office/drawing/2014/main" xmlns="" id="{2463A7FB-B563-4BEE-B948-2BE42409AE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078" name="Imagem 1077">
          <a:extLst>
            <a:ext uri="{FF2B5EF4-FFF2-40B4-BE49-F238E27FC236}">
              <a16:creationId xmlns:a16="http://schemas.microsoft.com/office/drawing/2014/main" xmlns="" id="{38EEAF9E-D5A5-408F-AFDD-AD1501156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079" name="Imagem 1078">
          <a:extLst>
            <a:ext uri="{FF2B5EF4-FFF2-40B4-BE49-F238E27FC236}">
              <a16:creationId xmlns:a16="http://schemas.microsoft.com/office/drawing/2014/main" xmlns="" id="{6C4B07C6-AEEB-4FDF-9F7E-2710D01CAA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0" name="Imagem 1079">
          <a:extLst>
            <a:ext uri="{FF2B5EF4-FFF2-40B4-BE49-F238E27FC236}">
              <a16:creationId xmlns:a16="http://schemas.microsoft.com/office/drawing/2014/main" xmlns="" id="{3E36BA57-A7C8-451B-88CF-07E6F1DDCD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81" name="Imagem 1080">
          <a:extLst>
            <a:ext uri="{FF2B5EF4-FFF2-40B4-BE49-F238E27FC236}">
              <a16:creationId xmlns:a16="http://schemas.microsoft.com/office/drawing/2014/main" xmlns="" id="{356371E3-F6F2-4187-982F-7558B0A277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82" name="Imagem 1081">
          <a:extLst>
            <a:ext uri="{FF2B5EF4-FFF2-40B4-BE49-F238E27FC236}">
              <a16:creationId xmlns:a16="http://schemas.microsoft.com/office/drawing/2014/main" xmlns="" id="{9C5F0A95-E76F-4743-9769-8707F9AA60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83" name="Imagem 1082">
          <a:extLst>
            <a:ext uri="{FF2B5EF4-FFF2-40B4-BE49-F238E27FC236}">
              <a16:creationId xmlns:a16="http://schemas.microsoft.com/office/drawing/2014/main" xmlns="" id="{E51C2CC0-64BC-48F9-A6A5-4C06C52CF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84" name="Imagem 1083">
          <a:extLst>
            <a:ext uri="{FF2B5EF4-FFF2-40B4-BE49-F238E27FC236}">
              <a16:creationId xmlns:a16="http://schemas.microsoft.com/office/drawing/2014/main" xmlns="" id="{C3D0551B-0FF1-4A95-8975-6BCBA97466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85" name="Imagem 1084">
          <a:extLst>
            <a:ext uri="{FF2B5EF4-FFF2-40B4-BE49-F238E27FC236}">
              <a16:creationId xmlns:a16="http://schemas.microsoft.com/office/drawing/2014/main" xmlns="" id="{39274E9C-DE92-40D1-B6E4-D99527A537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086" name="Imagem 1085">
          <a:extLst>
            <a:ext uri="{FF2B5EF4-FFF2-40B4-BE49-F238E27FC236}">
              <a16:creationId xmlns:a16="http://schemas.microsoft.com/office/drawing/2014/main" xmlns="" id="{34963E15-A922-453C-B2A7-05385C263E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087" name="Imagem 1086">
          <a:extLst>
            <a:ext uri="{FF2B5EF4-FFF2-40B4-BE49-F238E27FC236}">
              <a16:creationId xmlns:a16="http://schemas.microsoft.com/office/drawing/2014/main" xmlns="" id="{C7BBA494-3B44-4E53-A409-3AF4B741E9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8" name="Imagem 1087">
          <a:extLst>
            <a:ext uri="{FF2B5EF4-FFF2-40B4-BE49-F238E27FC236}">
              <a16:creationId xmlns:a16="http://schemas.microsoft.com/office/drawing/2014/main" xmlns="" id="{3FF127D7-9208-46EA-8B5B-C928F02E64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89" name="Imagem 1088">
          <a:extLst>
            <a:ext uri="{FF2B5EF4-FFF2-40B4-BE49-F238E27FC236}">
              <a16:creationId xmlns:a16="http://schemas.microsoft.com/office/drawing/2014/main" xmlns="" id="{2980749B-D104-46C5-9F05-C6683E1C3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0" name="Imagem 1089">
          <a:extLst>
            <a:ext uri="{FF2B5EF4-FFF2-40B4-BE49-F238E27FC236}">
              <a16:creationId xmlns:a16="http://schemas.microsoft.com/office/drawing/2014/main" xmlns="" id="{CF9AA3E9-D137-4A3A-B068-329B1E0E4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1" name="Imagem 1090">
          <a:extLst>
            <a:ext uri="{FF2B5EF4-FFF2-40B4-BE49-F238E27FC236}">
              <a16:creationId xmlns:a16="http://schemas.microsoft.com/office/drawing/2014/main" xmlns="" id="{F48F3932-7A3C-42BA-A37E-0AB54ED9F5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2" name="Imagem 1091">
          <a:extLst>
            <a:ext uri="{FF2B5EF4-FFF2-40B4-BE49-F238E27FC236}">
              <a16:creationId xmlns:a16="http://schemas.microsoft.com/office/drawing/2014/main" xmlns="" id="{D3AEA02D-0105-45A9-8201-FAC9DCB367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3" name="Imagem 1092">
          <a:extLst>
            <a:ext uri="{FF2B5EF4-FFF2-40B4-BE49-F238E27FC236}">
              <a16:creationId xmlns:a16="http://schemas.microsoft.com/office/drawing/2014/main" xmlns="" id="{D10BAD62-2342-413F-B70F-E982DCB887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094" name="Imagem 1093">
          <a:extLst>
            <a:ext uri="{FF2B5EF4-FFF2-40B4-BE49-F238E27FC236}">
              <a16:creationId xmlns:a16="http://schemas.microsoft.com/office/drawing/2014/main" xmlns="" id="{CE7963F4-D472-4CCD-90DF-A0BC1CBCC2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095" name="Imagem 1094">
          <a:extLst>
            <a:ext uri="{FF2B5EF4-FFF2-40B4-BE49-F238E27FC236}">
              <a16:creationId xmlns:a16="http://schemas.microsoft.com/office/drawing/2014/main" xmlns="" id="{93189DDE-E86E-43F7-B759-7FC0836CAB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96" name="Imagem 1095">
          <a:extLst>
            <a:ext uri="{FF2B5EF4-FFF2-40B4-BE49-F238E27FC236}">
              <a16:creationId xmlns:a16="http://schemas.microsoft.com/office/drawing/2014/main" xmlns="" id="{EB4E4794-6BBE-43C7-AF55-0B23AED094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97" name="Imagem 1096">
          <a:extLst>
            <a:ext uri="{FF2B5EF4-FFF2-40B4-BE49-F238E27FC236}">
              <a16:creationId xmlns:a16="http://schemas.microsoft.com/office/drawing/2014/main" xmlns="" id="{D743F897-40B0-4D32-8D68-F3E715236C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8" name="Imagem 1097">
          <a:extLst>
            <a:ext uri="{FF2B5EF4-FFF2-40B4-BE49-F238E27FC236}">
              <a16:creationId xmlns:a16="http://schemas.microsoft.com/office/drawing/2014/main" xmlns="" id="{90FCA542-6672-48B8-BE09-324141FCCD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9" name="Imagem 1098">
          <a:extLst>
            <a:ext uri="{FF2B5EF4-FFF2-40B4-BE49-F238E27FC236}">
              <a16:creationId xmlns:a16="http://schemas.microsoft.com/office/drawing/2014/main" xmlns="" id="{11AB4B96-3476-46B7-9043-AB71F8A542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0" name="Imagem 1099">
          <a:extLst>
            <a:ext uri="{FF2B5EF4-FFF2-40B4-BE49-F238E27FC236}">
              <a16:creationId xmlns:a16="http://schemas.microsoft.com/office/drawing/2014/main" xmlns="" id="{D4D40720-313B-4573-8121-EC5D53A19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1" name="Imagem 1100">
          <a:extLst>
            <a:ext uri="{FF2B5EF4-FFF2-40B4-BE49-F238E27FC236}">
              <a16:creationId xmlns:a16="http://schemas.microsoft.com/office/drawing/2014/main" xmlns="" id="{64371AB3-6928-44DC-A8AD-CAED829B8B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102" name="Imagem 1101">
          <a:extLst>
            <a:ext uri="{FF2B5EF4-FFF2-40B4-BE49-F238E27FC236}">
              <a16:creationId xmlns:a16="http://schemas.microsoft.com/office/drawing/2014/main" xmlns="" id="{6F941A73-38C1-4C67-8C0C-8FE19F0B1A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103" name="Imagem 1102">
          <a:extLst>
            <a:ext uri="{FF2B5EF4-FFF2-40B4-BE49-F238E27FC236}">
              <a16:creationId xmlns:a16="http://schemas.microsoft.com/office/drawing/2014/main" xmlns="" id="{7B99EB23-502F-46B6-B48E-B1AB3E769A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04" name="Imagem 1103">
          <a:extLst>
            <a:ext uri="{FF2B5EF4-FFF2-40B4-BE49-F238E27FC236}">
              <a16:creationId xmlns:a16="http://schemas.microsoft.com/office/drawing/2014/main" xmlns="" id="{C21F6BC8-8E49-4CA7-8943-B72D7AF271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05" name="Imagem 1104">
          <a:extLst>
            <a:ext uri="{FF2B5EF4-FFF2-40B4-BE49-F238E27FC236}">
              <a16:creationId xmlns:a16="http://schemas.microsoft.com/office/drawing/2014/main" xmlns="" id="{9BC03AF6-61D6-40E7-B0F0-DAEEEC6EF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6" name="Imagem 1105">
          <a:extLst>
            <a:ext uri="{FF2B5EF4-FFF2-40B4-BE49-F238E27FC236}">
              <a16:creationId xmlns:a16="http://schemas.microsoft.com/office/drawing/2014/main" xmlns="" id="{39A7A255-F317-4F4C-A402-D33720A43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7" name="Imagem 1106">
          <a:extLst>
            <a:ext uri="{FF2B5EF4-FFF2-40B4-BE49-F238E27FC236}">
              <a16:creationId xmlns:a16="http://schemas.microsoft.com/office/drawing/2014/main" xmlns="" id="{CD20D021-0C1E-4D1E-86DE-657292816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8" name="Imagem 1107">
          <a:extLst>
            <a:ext uri="{FF2B5EF4-FFF2-40B4-BE49-F238E27FC236}">
              <a16:creationId xmlns:a16="http://schemas.microsoft.com/office/drawing/2014/main" xmlns="" id="{56276A56-C700-4E75-98DA-1682B6623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9" name="Imagem 1108">
          <a:extLst>
            <a:ext uri="{FF2B5EF4-FFF2-40B4-BE49-F238E27FC236}">
              <a16:creationId xmlns:a16="http://schemas.microsoft.com/office/drawing/2014/main" xmlns="" id="{E34F0C8D-FEC6-4A14-9066-3BC48F6D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110" name="Imagem 1109">
          <a:extLst>
            <a:ext uri="{FF2B5EF4-FFF2-40B4-BE49-F238E27FC236}">
              <a16:creationId xmlns:a16="http://schemas.microsoft.com/office/drawing/2014/main" xmlns="" id="{814FBE32-8B66-44CA-B7B1-97D63FCA47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111" name="Imagem 1110">
          <a:extLst>
            <a:ext uri="{FF2B5EF4-FFF2-40B4-BE49-F238E27FC236}">
              <a16:creationId xmlns:a16="http://schemas.microsoft.com/office/drawing/2014/main" xmlns="" id="{B3639AE1-3E7A-424F-85A3-185E4F5D25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12" name="Imagem 1111">
          <a:extLst>
            <a:ext uri="{FF2B5EF4-FFF2-40B4-BE49-F238E27FC236}">
              <a16:creationId xmlns:a16="http://schemas.microsoft.com/office/drawing/2014/main" xmlns="" id="{C68CD98A-000F-4F05-9723-FBDD6D8499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13" name="Imagem 1112">
          <a:extLst>
            <a:ext uri="{FF2B5EF4-FFF2-40B4-BE49-F238E27FC236}">
              <a16:creationId xmlns:a16="http://schemas.microsoft.com/office/drawing/2014/main" xmlns="" id="{44CC94D4-4FDD-4D66-9A9B-7F44A11BF9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14" name="Imagem 1113">
          <a:extLst>
            <a:ext uri="{FF2B5EF4-FFF2-40B4-BE49-F238E27FC236}">
              <a16:creationId xmlns:a16="http://schemas.microsoft.com/office/drawing/2014/main" xmlns="" id="{C8831698-5E9C-412E-AE75-4BA5552A7F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5" name="Imagem 1114">
          <a:extLst>
            <a:ext uri="{FF2B5EF4-FFF2-40B4-BE49-F238E27FC236}">
              <a16:creationId xmlns:a16="http://schemas.microsoft.com/office/drawing/2014/main" xmlns="" id="{6C7B1FFC-E72C-4F88-BDE6-C34E29A17E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16" name="Imagem 1115">
          <a:extLst>
            <a:ext uri="{FF2B5EF4-FFF2-40B4-BE49-F238E27FC236}">
              <a16:creationId xmlns:a16="http://schemas.microsoft.com/office/drawing/2014/main" xmlns="" id="{C9B4AECC-3123-4ADD-A8E9-C0D696D4DB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7" name="Imagem 1116">
          <a:extLst>
            <a:ext uri="{FF2B5EF4-FFF2-40B4-BE49-F238E27FC236}">
              <a16:creationId xmlns:a16="http://schemas.microsoft.com/office/drawing/2014/main" xmlns="" id="{BCC18697-7C83-4693-ACD5-156CDF217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118" name="Imagem 1117">
          <a:extLst>
            <a:ext uri="{FF2B5EF4-FFF2-40B4-BE49-F238E27FC236}">
              <a16:creationId xmlns:a16="http://schemas.microsoft.com/office/drawing/2014/main" xmlns="" id="{DD4A790F-3CD2-4FA6-801D-23CC3A455F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119" name="Imagem 1118">
          <a:extLst>
            <a:ext uri="{FF2B5EF4-FFF2-40B4-BE49-F238E27FC236}">
              <a16:creationId xmlns:a16="http://schemas.microsoft.com/office/drawing/2014/main" xmlns="" id="{D9460A02-D0E2-46AC-9EC4-A9B22B87D7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20" name="Imagem 1119">
          <a:extLst>
            <a:ext uri="{FF2B5EF4-FFF2-40B4-BE49-F238E27FC236}">
              <a16:creationId xmlns:a16="http://schemas.microsoft.com/office/drawing/2014/main" xmlns="" id="{793C9ACF-CBF3-4FEB-A609-6742904C50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21" name="Imagem 1120">
          <a:extLst>
            <a:ext uri="{FF2B5EF4-FFF2-40B4-BE49-F238E27FC236}">
              <a16:creationId xmlns:a16="http://schemas.microsoft.com/office/drawing/2014/main" xmlns="" id="{374E0F94-17AE-4907-B496-874FEB161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2" name="Imagem 1121">
          <a:extLst>
            <a:ext uri="{FF2B5EF4-FFF2-40B4-BE49-F238E27FC236}">
              <a16:creationId xmlns:a16="http://schemas.microsoft.com/office/drawing/2014/main" xmlns="" id="{5F026E94-140A-46C1-92CA-37A63DC41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23" name="Imagem 1122">
          <a:extLst>
            <a:ext uri="{FF2B5EF4-FFF2-40B4-BE49-F238E27FC236}">
              <a16:creationId xmlns:a16="http://schemas.microsoft.com/office/drawing/2014/main" xmlns="" id="{3F749A8F-91D7-4BC5-86B8-2DB01626A0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4" name="Imagem 1123">
          <a:extLst>
            <a:ext uri="{FF2B5EF4-FFF2-40B4-BE49-F238E27FC236}">
              <a16:creationId xmlns:a16="http://schemas.microsoft.com/office/drawing/2014/main" xmlns="" id="{A8E812D0-76C6-46F3-8F17-2D05C0735F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25" name="Imagem 1124">
          <a:extLst>
            <a:ext uri="{FF2B5EF4-FFF2-40B4-BE49-F238E27FC236}">
              <a16:creationId xmlns:a16="http://schemas.microsoft.com/office/drawing/2014/main" xmlns="" id="{14005C21-A43F-478F-B8DF-19D4D7CBD7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126" name="Imagem 1125">
          <a:extLst>
            <a:ext uri="{FF2B5EF4-FFF2-40B4-BE49-F238E27FC236}">
              <a16:creationId xmlns:a16="http://schemas.microsoft.com/office/drawing/2014/main" xmlns="" id="{FA91EE7D-D176-4C31-B2DD-E66786C9F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127" name="Imagem 1126">
          <a:extLst>
            <a:ext uri="{FF2B5EF4-FFF2-40B4-BE49-F238E27FC236}">
              <a16:creationId xmlns:a16="http://schemas.microsoft.com/office/drawing/2014/main" xmlns="" id="{E4E84991-ED90-439A-B005-854226069C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28" name="Imagem 1127">
          <a:extLst>
            <a:ext uri="{FF2B5EF4-FFF2-40B4-BE49-F238E27FC236}">
              <a16:creationId xmlns:a16="http://schemas.microsoft.com/office/drawing/2014/main" xmlns="" id="{EC98ABB2-C037-4C37-B89B-6CF0AD7CB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29" name="Imagem 1128">
          <a:extLst>
            <a:ext uri="{FF2B5EF4-FFF2-40B4-BE49-F238E27FC236}">
              <a16:creationId xmlns:a16="http://schemas.microsoft.com/office/drawing/2014/main" xmlns="" id="{18E03651-E37D-46F1-A96D-1BB026A71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0" name="Imagem 1129">
          <a:extLst>
            <a:ext uri="{FF2B5EF4-FFF2-40B4-BE49-F238E27FC236}">
              <a16:creationId xmlns:a16="http://schemas.microsoft.com/office/drawing/2014/main" xmlns="" id="{3DBFE173-E928-4DC4-B394-AA88302C72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1" name="Imagem 1130">
          <a:extLst>
            <a:ext uri="{FF2B5EF4-FFF2-40B4-BE49-F238E27FC236}">
              <a16:creationId xmlns:a16="http://schemas.microsoft.com/office/drawing/2014/main" xmlns="" id="{0F3BAC9A-445F-45A9-998C-7668B9D105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2" name="Imagem 1131">
          <a:extLst>
            <a:ext uri="{FF2B5EF4-FFF2-40B4-BE49-F238E27FC236}">
              <a16:creationId xmlns:a16="http://schemas.microsoft.com/office/drawing/2014/main" xmlns="" id="{C9705296-82A5-4684-8AB5-ECD8706B53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3" name="Imagem 1132">
          <a:extLst>
            <a:ext uri="{FF2B5EF4-FFF2-40B4-BE49-F238E27FC236}">
              <a16:creationId xmlns:a16="http://schemas.microsoft.com/office/drawing/2014/main" xmlns="" id="{60BC4026-5EE2-4504-8F28-7B4B2BEA2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134" name="Imagem 1133">
          <a:extLst>
            <a:ext uri="{FF2B5EF4-FFF2-40B4-BE49-F238E27FC236}">
              <a16:creationId xmlns:a16="http://schemas.microsoft.com/office/drawing/2014/main" xmlns="" id="{BA22A132-1A9D-4759-99FC-0C7FCFCA43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135" name="Imagem 1134">
          <a:extLst>
            <a:ext uri="{FF2B5EF4-FFF2-40B4-BE49-F238E27FC236}">
              <a16:creationId xmlns:a16="http://schemas.microsoft.com/office/drawing/2014/main" xmlns="" id="{A3D31769-55A5-484C-9704-075FDADDB8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36" name="Imagem 1135">
          <a:extLst>
            <a:ext uri="{FF2B5EF4-FFF2-40B4-BE49-F238E27FC236}">
              <a16:creationId xmlns:a16="http://schemas.microsoft.com/office/drawing/2014/main" xmlns="" id="{0DE144E7-AA70-47A3-93A1-50C50AC13A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37" name="Imagem 1136">
          <a:extLst>
            <a:ext uri="{FF2B5EF4-FFF2-40B4-BE49-F238E27FC236}">
              <a16:creationId xmlns:a16="http://schemas.microsoft.com/office/drawing/2014/main" xmlns="" id="{43FE27A9-3434-42DE-B77B-9B0BCB607B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8" name="Imagem 1137">
          <a:extLst>
            <a:ext uri="{FF2B5EF4-FFF2-40B4-BE49-F238E27FC236}">
              <a16:creationId xmlns:a16="http://schemas.microsoft.com/office/drawing/2014/main" xmlns="" id="{A6D26896-9B9C-4E29-8083-550E53616B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9" name="Imagem 1138">
          <a:extLst>
            <a:ext uri="{FF2B5EF4-FFF2-40B4-BE49-F238E27FC236}">
              <a16:creationId xmlns:a16="http://schemas.microsoft.com/office/drawing/2014/main" xmlns="" id="{7AE4CBE1-52B7-4189-8707-92DF2E7CE4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0" name="Imagem 1139">
          <a:extLst>
            <a:ext uri="{FF2B5EF4-FFF2-40B4-BE49-F238E27FC236}">
              <a16:creationId xmlns:a16="http://schemas.microsoft.com/office/drawing/2014/main" xmlns="" id="{3B8F23A7-190E-4FC1-89A4-F9AC97110D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1" name="Imagem 1140">
          <a:extLst>
            <a:ext uri="{FF2B5EF4-FFF2-40B4-BE49-F238E27FC236}">
              <a16:creationId xmlns:a16="http://schemas.microsoft.com/office/drawing/2014/main" xmlns="" id="{136CDF29-CDB7-432A-A604-B72ECC2DCC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142" name="Imagem 1141">
          <a:extLst>
            <a:ext uri="{FF2B5EF4-FFF2-40B4-BE49-F238E27FC236}">
              <a16:creationId xmlns:a16="http://schemas.microsoft.com/office/drawing/2014/main" xmlns="" id="{CE3CE4A9-7390-4F28-9040-29520CE9CB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143" name="Imagem 1142">
          <a:extLst>
            <a:ext uri="{FF2B5EF4-FFF2-40B4-BE49-F238E27FC236}">
              <a16:creationId xmlns:a16="http://schemas.microsoft.com/office/drawing/2014/main" xmlns="" id="{DB580812-B01F-46E1-B024-4D21284390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44" name="Imagem 1143">
          <a:extLst>
            <a:ext uri="{FF2B5EF4-FFF2-40B4-BE49-F238E27FC236}">
              <a16:creationId xmlns:a16="http://schemas.microsoft.com/office/drawing/2014/main" xmlns="" id="{FC3B5B95-6C6E-49A4-A3EF-35DDE827F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45" name="Imagem 1144">
          <a:extLst>
            <a:ext uri="{FF2B5EF4-FFF2-40B4-BE49-F238E27FC236}">
              <a16:creationId xmlns:a16="http://schemas.microsoft.com/office/drawing/2014/main" xmlns="" id="{2709690E-1D2A-40D0-A459-2AA04C8B2C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6" name="Imagem 1145">
          <a:extLst>
            <a:ext uri="{FF2B5EF4-FFF2-40B4-BE49-F238E27FC236}">
              <a16:creationId xmlns:a16="http://schemas.microsoft.com/office/drawing/2014/main" xmlns="" id="{CF78AA3E-BEC8-4F8F-8A1F-E12A256721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7" name="Imagem 1146">
          <a:extLst>
            <a:ext uri="{FF2B5EF4-FFF2-40B4-BE49-F238E27FC236}">
              <a16:creationId xmlns:a16="http://schemas.microsoft.com/office/drawing/2014/main" xmlns="" id="{249A73EE-A9C3-4947-A4E9-EC0DB30F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8" name="Imagem 1147">
          <a:extLst>
            <a:ext uri="{FF2B5EF4-FFF2-40B4-BE49-F238E27FC236}">
              <a16:creationId xmlns:a16="http://schemas.microsoft.com/office/drawing/2014/main" xmlns="" id="{DD9F5571-054A-4D4C-896B-DA19D4488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9" name="Imagem 1148">
          <a:extLst>
            <a:ext uri="{FF2B5EF4-FFF2-40B4-BE49-F238E27FC236}">
              <a16:creationId xmlns:a16="http://schemas.microsoft.com/office/drawing/2014/main" xmlns="" id="{705F4F33-93A0-4498-A76C-15A4323442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150" name="Imagem 1149">
          <a:extLst>
            <a:ext uri="{FF2B5EF4-FFF2-40B4-BE49-F238E27FC236}">
              <a16:creationId xmlns:a16="http://schemas.microsoft.com/office/drawing/2014/main" xmlns="" id="{13B4D9B6-949B-4BD4-A277-1E49451489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151" name="Imagem 1150">
          <a:extLst>
            <a:ext uri="{FF2B5EF4-FFF2-40B4-BE49-F238E27FC236}">
              <a16:creationId xmlns:a16="http://schemas.microsoft.com/office/drawing/2014/main" xmlns="" id="{F957585E-2E45-4C15-9FE8-07B921FAE3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52" name="Imagem 1151">
          <a:extLst>
            <a:ext uri="{FF2B5EF4-FFF2-40B4-BE49-F238E27FC236}">
              <a16:creationId xmlns:a16="http://schemas.microsoft.com/office/drawing/2014/main" xmlns="" id="{0999298A-4A03-4074-8D5E-27C4912D9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53" name="Imagem 1152">
          <a:extLst>
            <a:ext uri="{FF2B5EF4-FFF2-40B4-BE49-F238E27FC236}">
              <a16:creationId xmlns:a16="http://schemas.microsoft.com/office/drawing/2014/main" xmlns="" id="{B3196989-ADBC-449C-BA37-D5A1BD75E4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54" name="Imagem 1153">
          <a:extLst>
            <a:ext uri="{FF2B5EF4-FFF2-40B4-BE49-F238E27FC236}">
              <a16:creationId xmlns:a16="http://schemas.microsoft.com/office/drawing/2014/main" xmlns="" id="{79CCAD30-290E-4E26-A7BE-C2EA36BFB3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55" name="Imagem 1154">
          <a:extLst>
            <a:ext uri="{FF2B5EF4-FFF2-40B4-BE49-F238E27FC236}">
              <a16:creationId xmlns:a16="http://schemas.microsoft.com/office/drawing/2014/main" xmlns="" id="{08C57D3B-758A-4D90-B1AC-60771D587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56" name="Imagem 1155">
          <a:extLst>
            <a:ext uri="{FF2B5EF4-FFF2-40B4-BE49-F238E27FC236}">
              <a16:creationId xmlns:a16="http://schemas.microsoft.com/office/drawing/2014/main" xmlns="" id="{4B82A145-1E5F-45F7-A1FE-9E7ABA22EA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57" name="Imagem 1156">
          <a:extLst>
            <a:ext uri="{FF2B5EF4-FFF2-40B4-BE49-F238E27FC236}">
              <a16:creationId xmlns:a16="http://schemas.microsoft.com/office/drawing/2014/main" xmlns="" id="{EE5D30F0-1458-41BA-B034-43F95DE17F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158" name="Imagem 1157">
          <a:extLst>
            <a:ext uri="{FF2B5EF4-FFF2-40B4-BE49-F238E27FC236}">
              <a16:creationId xmlns:a16="http://schemas.microsoft.com/office/drawing/2014/main" xmlns="" id="{F3D47041-3D9C-426C-8C10-C4C319637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159" name="Imagem 1158">
          <a:extLst>
            <a:ext uri="{FF2B5EF4-FFF2-40B4-BE49-F238E27FC236}">
              <a16:creationId xmlns:a16="http://schemas.microsoft.com/office/drawing/2014/main" xmlns="" id="{5EF5079A-4486-4F51-9039-3EC3C30137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0" name="Imagem 1159">
          <a:extLst>
            <a:ext uri="{FF2B5EF4-FFF2-40B4-BE49-F238E27FC236}">
              <a16:creationId xmlns:a16="http://schemas.microsoft.com/office/drawing/2014/main" xmlns="" id="{7F02E24B-EB6B-4430-8A6B-4F2CFEE3B7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61" name="Imagem 1160">
          <a:extLst>
            <a:ext uri="{FF2B5EF4-FFF2-40B4-BE49-F238E27FC236}">
              <a16:creationId xmlns:a16="http://schemas.microsoft.com/office/drawing/2014/main" xmlns="" id="{81B93B57-5A67-4A17-B553-4293121746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62" name="Imagem 1161">
          <a:extLst>
            <a:ext uri="{FF2B5EF4-FFF2-40B4-BE49-F238E27FC236}">
              <a16:creationId xmlns:a16="http://schemas.microsoft.com/office/drawing/2014/main" xmlns="" id="{C7AB3417-B892-4745-90D0-9AD0152CB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63" name="Imagem 1162">
          <a:extLst>
            <a:ext uri="{FF2B5EF4-FFF2-40B4-BE49-F238E27FC236}">
              <a16:creationId xmlns:a16="http://schemas.microsoft.com/office/drawing/2014/main" xmlns="" id="{EF09CFEE-0F38-486B-BD55-D7FB0F6632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64" name="Imagem 1163">
          <a:extLst>
            <a:ext uri="{FF2B5EF4-FFF2-40B4-BE49-F238E27FC236}">
              <a16:creationId xmlns:a16="http://schemas.microsoft.com/office/drawing/2014/main" xmlns="" id="{B62DD90E-00FB-4F9A-8382-7CC9572B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65" name="Imagem 1164">
          <a:extLst>
            <a:ext uri="{FF2B5EF4-FFF2-40B4-BE49-F238E27FC236}">
              <a16:creationId xmlns:a16="http://schemas.microsoft.com/office/drawing/2014/main" xmlns="" id="{873931E4-6D9D-4F2A-9D53-FFCE545C48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166" name="Imagem 1165">
          <a:extLst>
            <a:ext uri="{FF2B5EF4-FFF2-40B4-BE49-F238E27FC236}">
              <a16:creationId xmlns:a16="http://schemas.microsoft.com/office/drawing/2014/main" xmlns="" id="{60C82591-E1C9-420E-99E6-5F6B534C4E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167" name="Imagem 1166">
          <a:extLst>
            <a:ext uri="{FF2B5EF4-FFF2-40B4-BE49-F238E27FC236}">
              <a16:creationId xmlns:a16="http://schemas.microsoft.com/office/drawing/2014/main" xmlns="" id="{B1A56193-15D3-467F-9B57-0212414239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8" name="Imagem 1167">
          <a:extLst>
            <a:ext uri="{FF2B5EF4-FFF2-40B4-BE49-F238E27FC236}">
              <a16:creationId xmlns:a16="http://schemas.microsoft.com/office/drawing/2014/main" xmlns="" id="{344EA976-E5D2-4AD9-A1F4-13A160CC1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69" name="Imagem 1168">
          <a:extLst>
            <a:ext uri="{FF2B5EF4-FFF2-40B4-BE49-F238E27FC236}">
              <a16:creationId xmlns:a16="http://schemas.microsoft.com/office/drawing/2014/main" xmlns="" id="{32B11E3D-3039-4C5C-8AB3-8DC76DE6C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70" name="Imagem 1169">
          <a:extLst>
            <a:ext uri="{FF2B5EF4-FFF2-40B4-BE49-F238E27FC236}">
              <a16:creationId xmlns:a16="http://schemas.microsoft.com/office/drawing/2014/main" xmlns="" id="{34A9195A-9275-4986-8E3C-CE846C6CCD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71" name="Imagem 1170">
          <a:extLst>
            <a:ext uri="{FF2B5EF4-FFF2-40B4-BE49-F238E27FC236}">
              <a16:creationId xmlns:a16="http://schemas.microsoft.com/office/drawing/2014/main" xmlns="" id="{32EAEFC7-CC6D-4CCB-8ADC-24185A0BA8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72" name="Imagem 1171">
          <a:extLst>
            <a:ext uri="{FF2B5EF4-FFF2-40B4-BE49-F238E27FC236}">
              <a16:creationId xmlns:a16="http://schemas.microsoft.com/office/drawing/2014/main" xmlns="" id="{007D67D7-912D-4250-ABED-E0CAF143E5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73" name="Imagem 1172">
          <a:extLst>
            <a:ext uri="{FF2B5EF4-FFF2-40B4-BE49-F238E27FC236}">
              <a16:creationId xmlns:a16="http://schemas.microsoft.com/office/drawing/2014/main" xmlns="" id="{8314C10C-3352-471C-985C-C8E084B47F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174" name="Imagem 1173">
          <a:extLst>
            <a:ext uri="{FF2B5EF4-FFF2-40B4-BE49-F238E27FC236}">
              <a16:creationId xmlns:a16="http://schemas.microsoft.com/office/drawing/2014/main" xmlns="" id="{241DA67E-B79B-4FF9-8FF7-1C45B2A8A4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175" name="Imagem 1174">
          <a:extLst>
            <a:ext uri="{FF2B5EF4-FFF2-40B4-BE49-F238E27FC236}">
              <a16:creationId xmlns:a16="http://schemas.microsoft.com/office/drawing/2014/main" xmlns="" id="{5F63D9F8-C4CB-4985-B8A0-6EBF938ED17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76" name="Imagem 1175">
          <a:extLst>
            <a:ext uri="{FF2B5EF4-FFF2-40B4-BE49-F238E27FC236}">
              <a16:creationId xmlns:a16="http://schemas.microsoft.com/office/drawing/2014/main" xmlns="" id="{5058FAFB-9D2F-4BD1-912C-2A83CB2D2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77" name="Imagem 1176">
          <a:extLst>
            <a:ext uri="{FF2B5EF4-FFF2-40B4-BE49-F238E27FC236}">
              <a16:creationId xmlns:a16="http://schemas.microsoft.com/office/drawing/2014/main" xmlns="" id="{063A0F0D-6F78-4226-933C-71C0770DC1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78" name="Imagem 1177">
          <a:extLst>
            <a:ext uri="{FF2B5EF4-FFF2-40B4-BE49-F238E27FC236}">
              <a16:creationId xmlns:a16="http://schemas.microsoft.com/office/drawing/2014/main" xmlns="" id="{05888F88-468C-46BC-93FE-3706A2AB06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79" name="Imagem 1178">
          <a:extLst>
            <a:ext uri="{FF2B5EF4-FFF2-40B4-BE49-F238E27FC236}">
              <a16:creationId xmlns:a16="http://schemas.microsoft.com/office/drawing/2014/main" xmlns="" id="{D8DE28D2-4482-45F2-A353-ABF7B174AC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0" name="Imagem 1179">
          <a:extLst>
            <a:ext uri="{FF2B5EF4-FFF2-40B4-BE49-F238E27FC236}">
              <a16:creationId xmlns:a16="http://schemas.microsoft.com/office/drawing/2014/main" xmlns="" id="{08916DE9-01A2-4A1B-95DD-DE41E75491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81" name="Imagem 1180">
          <a:extLst>
            <a:ext uri="{FF2B5EF4-FFF2-40B4-BE49-F238E27FC236}">
              <a16:creationId xmlns:a16="http://schemas.microsoft.com/office/drawing/2014/main" xmlns="" id="{7AD65524-44D8-4D61-997F-D8453ADC80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182" name="Imagem 1181">
          <a:extLst>
            <a:ext uri="{FF2B5EF4-FFF2-40B4-BE49-F238E27FC236}">
              <a16:creationId xmlns:a16="http://schemas.microsoft.com/office/drawing/2014/main" xmlns="" id="{E38CFAA1-83A6-4AFA-A6EE-4A1BCFA789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183" name="Imagem 1182">
          <a:extLst>
            <a:ext uri="{FF2B5EF4-FFF2-40B4-BE49-F238E27FC236}">
              <a16:creationId xmlns:a16="http://schemas.microsoft.com/office/drawing/2014/main" xmlns="" id="{32D09C58-7616-4DE9-9A8C-EA16641F6A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84" name="Imagem 1183">
          <a:extLst>
            <a:ext uri="{FF2B5EF4-FFF2-40B4-BE49-F238E27FC236}">
              <a16:creationId xmlns:a16="http://schemas.microsoft.com/office/drawing/2014/main" xmlns="" id="{DB4E1638-30E4-40AE-B4A5-31C758BE3C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85" name="Imagem 1184">
          <a:extLst>
            <a:ext uri="{FF2B5EF4-FFF2-40B4-BE49-F238E27FC236}">
              <a16:creationId xmlns:a16="http://schemas.microsoft.com/office/drawing/2014/main" xmlns="" id="{FA351556-FA26-4863-AC34-178546B68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6" name="Imagem 1185">
          <a:extLst>
            <a:ext uri="{FF2B5EF4-FFF2-40B4-BE49-F238E27FC236}">
              <a16:creationId xmlns:a16="http://schemas.microsoft.com/office/drawing/2014/main" xmlns="" id="{82C4C421-826B-4303-9485-1F3FC72232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87" name="Imagem 1186">
          <a:extLst>
            <a:ext uri="{FF2B5EF4-FFF2-40B4-BE49-F238E27FC236}">
              <a16:creationId xmlns:a16="http://schemas.microsoft.com/office/drawing/2014/main" xmlns="" id="{B956B7A0-6789-4E75-BCAE-B3F77C2C9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8" name="Imagem 1187">
          <a:extLst>
            <a:ext uri="{FF2B5EF4-FFF2-40B4-BE49-F238E27FC236}">
              <a16:creationId xmlns:a16="http://schemas.microsoft.com/office/drawing/2014/main" xmlns="" id="{C44C3D70-0628-4C3C-B3F4-50297CB66F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89" name="Imagem 1188">
          <a:extLst>
            <a:ext uri="{FF2B5EF4-FFF2-40B4-BE49-F238E27FC236}">
              <a16:creationId xmlns:a16="http://schemas.microsoft.com/office/drawing/2014/main" xmlns="" id="{2DA3290D-665A-48AF-9028-4F638AC439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190" name="Imagem 1189">
          <a:extLst>
            <a:ext uri="{FF2B5EF4-FFF2-40B4-BE49-F238E27FC236}">
              <a16:creationId xmlns:a16="http://schemas.microsoft.com/office/drawing/2014/main" xmlns="" id="{3A602EA8-82AA-473E-9AB8-ECC5CD8863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191" name="Imagem 1190">
          <a:extLst>
            <a:ext uri="{FF2B5EF4-FFF2-40B4-BE49-F238E27FC236}">
              <a16:creationId xmlns:a16="http://schemas.microsoft.com/office/drawing/2014/main" xmlns="" id="{B24E63E3-F2D5-43F1-B301-2E5AD379E8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92" name="Imagem 1191">
          <a:extLst>
            <a:ext uri="{FF2B5EF4-FFF2-40B4-BE49-F238E27FC236}">
              <a16:creationId xmlns:a16="http://schemas.microsoft.com/office/drawing/2014/main" xmlns="" id="{338FF563-77C7-4083-AD04-0645F22D9C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93" name="Imagem 1192">
          <a:extLst>
            <a:ext uri="{FF2B5EF4-FFF2-40B4-BE49-F238E27FC236}">
              <a16:creationId xmlns:a16="http://schemas.microsoft.com/office/drawing/2014/main" xmlns="" id="{4D64F96F-B6FA-4A06-8E54-D192D3BBDC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94" name="Imagem 1193">
          <a:extLst>
            <a:ext uri="{FF2B5EF4-FFF2-40B4-BE49-F238E27FC236}">
              <a16:creationId xmlns:a16="http://schemas.microsoft.com/office/drawing/2014/main" xmlns="" id="{2E255BBA-75EC-483E-A1A8-1DE63F4BC3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5" name="Imagem 1194">
          <a:extLst>
            <a:ext uri="{FF2B5EF4-FFF2-40B4-BE49-F238E27FC236}">
              <a16:creationId xmlns:a16="http://schemas.microsoft.com/office/drawing/2014/main" xmlns="" id="{27C70840-74C9-4D51-A27C-C862977A5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96" name="Imagem 1195">
          <a:extLst>
            <a:ext uri="{FF2B5EF4-FFF2-40B4-BE49-F238E27FC236}">
              <a16:creationId xmlns:a16="http://schemas.microsoft.com/office/drawing/2014/main" xmlns="" id="{93258AF0-0BB1-446F-B3D6-A3F9AF975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7" name="Imagem 1196">
          <a:extLst>
            <a:ext uri="{FF2B5EF4-FFF2-40B4-BE49-F238E27FC236}">
              <a16:creationId xmlns:a16="http://schemas.microsoft.com/office/drawing/2014/main" xmlns="" id="{0F3DF5D2-D66B-4062-ACA6-3CB6553862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198" name="Imagem 1197">
          <a:extLst>
            <a:ext uri="{FF2B5EF4-FFF2-40B4-BE49-F238E27FC236}">
              <a16:creationId xmlns:a16="http://schemas.microsoft.com/office/drawing/2014/main" xmlns="" id="{D1944FE2-DF88-453E-9915-B95B72C30E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199" name="Imagem 1198">
          <a:extLst>
            <a:ext uri="{FF2B5EF4-FFF2-40B4-BE49-F238E27FC236}">
              <a16:creationId xmlns:a16="http://schemas.microsoft.com/office/drawing/2014/main" xmlns="" id="{5D856619-5486-40ED-AEFB-AEF2697FAC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00" name="Imagem 1199">
          <a:extLst>
            <a:ext uri="{FF2B5EF4-FFF2-40B4-BE49-F238E27FC236}">
              <a16:creationId xmlns:a16="http://schemas.microsoft.com/office/drawing/2014/main" xmlns="" id="{3969B8DE-7C33-47F3-A5EA-7B1ECC8405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01" name="Imagem 1200">
          <a:extLst>
            <a:ext uri="{FF2B5EF4-FFF2-40B4-BE49-F238E27FC236}">
              <a16:creationId xmlns:a16="http://schemas.microsoft.com/office/drawing/2014/main" xmlns="" id="{800A2E0B-DBF1-4B97-B75E-82702C2550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2" name="Imagem 1201">
          <a:extLst>
            <a:ext uri="{FF2B5EF4-FFF2-40B4-BE49-F238E27FC236}">
              <a16:creationId xmlns:a16="http://schemas.microsoft.com/office/drawing/2014/main" xmlns="" id="{A8C919CA-F26A-413A-B1D8-E475B9FCCE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03" name="Imagem 1202">
          <a:extLst>
            <a:ext uri="{FF2B5EF4-FFF2-40B4-BE49-F238E27FC236}">
              <a16:creationId xmlns:a16="http://schemas.microsoft.com/office/drawing/2014/main" xmlns="" id="{472609AD-B663-4C42-8E6F-2585C46BB1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4" name="Imagem 1203">
          <a:extLst>
            <a:ext uri="{FF2B5EF4-FFF2-40B4-BE49-F238E27FC236}">
              <a16:creationId xmlns:a16="http://schemas.microsoft.com/office/drawing/2014/main" xmlns="" id="{56F5EA63-B605-4019-93C8-08CA10025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05" name="Imagem 1204">
          <a:extLst>
            <a:ext uri="{FF2B5EF4-FFF2-40B4-BE49-F238E27FC236}">
              <a16:creationId xmlns:a16="http://schemas.microsoft.com/office/drawing/2014/main" xmlns="" id="{E6BB42C0-9FF6-441D-9372-DBE17A9FF9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06" name="Imagem 1205">
          <a:extLst>
            <a:ext uri="{FF2B5EF4-FFF2-40B4-BE49-F238E27FC236}">
              <a16:creationId xmlns:a16="http://schemas.microsoft.com/office/drawing/2014/main" xmlns="" id="{E43DE515-6F30-4AE5-9274-97EC96051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07" name="Imagem 1206">
          <a:extLst>
            <a:ext uri="{FF2B5EF4-FFF2-40B4-BE49-F238E27FC236}">
              <a16:creationId xmlns:a16="http://schemas.microsoft.com/office/drawing/2014/main" xmlns="" id="{9F8E6F5F-77B9-46C1-922A-E13EF2D457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08" name="Imagem 1207">
          <a:extLst>
            <a:ext uri="{FF2B5EF4-FFF2-40B4-BE49-F238E27FC236}">
              <a16:creationId xmlns:a16="http://schemas.microsoft.com/office/drawing/2014/main" xmlns="" id="{BD31EC75-EBD4-48ED-A29E-047A50AD0D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09" name="Imagem 1208">
          <a:extLst>
            <a:ext uri="{FF2B5EF4-FFF2-40B4-BE49-F238E27FC236}">
              <a16:creationId xmlns:a16="http://schemas.microsoft.com/office/drawing/2014/main" xmlns="" id="{EECACC19-A776-42BD-AF32-3F9CCABDE7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10" name="Imagem 1209">
          <a:extLst>
            <a:ext uri="{FF2B5EF4-FFF2-40B4-BE49-F238E27FC236}">
              <a16:creationId xmlns:a16="http://schemas.microsoft.com/office/drawing/2014/main" xmlns="" id="{E14D11DD-AF57-49EE-A65A-9E8F65E5DE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1" name="Imagem 1210">
          <a:extLst>
            <a:ext uri="{FF2B5EF4-FFF2-40B4-BE49-F238E27FC236}">
              <a16:creationId xmlns:a16="http://schemas.microsoft.com/office/drawing/2014/main" xmlns="" id="{DCE6CFD4-17F1-413F-9414-02AEB58EA0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12" name="Imagem 1211">
          <a:extLst>
            <a:ext uri="{FF2B5EF4-FFF2-40B4-BE49-F238E27FC236}">
              <a16:creationId xmlns:a16="http://schemas.microsoft.com/office/drawing/2014/main" xmlns="" id="{93DF4A58-CE62-4E90-A6F4-849823995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3" name="Imagem 1212">
          <a:extLst>
            <a:ext uri="{FF2B5EF4-FFF2-40B4-BE49-F238E27FC236}">
              <a16:creationId xmlns:a16="http://schemas.microsoft.com/office/drawing/2014/main" xmlns="" id="{3D8BA215-B5A1-4140-8A2D-269C6CDDC6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14" name="Imagem 1213">
          <a:extLst>
            <a:ext uri="{FF2B5EF4-FFF2-40B4-BE49-F238E27FC236}">
              <a16:creationId xmlns:a16="http://schemas.microsoft.com/office/drawing/2014/main" xmlns="" id="{E0434D5C-FDF4-43E7-B47F-290C742E39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15" name="Imagem 1214">
          <a:extLst>
            <a:ext uri="{FF2B5EF4-FFF2-40B4-BE49-F238E27FC236}">
              <a16:creationId xmlns:a16="http://schemas.microsoft.com/office/drawing/2014/main" xmlns="" id="{50603B32-64BB-424B-9A16-CB678558A6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16" name="Imagem 1215">
          <a:extLst>
            <a:ext uri="{FF2B5EF4-FFF2-40B4-BE49-F238E27FC236}">
              <a16:creationId xmlns:a16="http://schemas.microsoft.com/office/drawing/2014/main" xmlns="" id="{142ABBAB-B3E0-4A9F-8572-3937D50E00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17" name="Imagem 1216">
          <a:extLst>
            <a:ext uri="{FF2B5EF4-FFF2-40B4-BE49-F238E27FC236}">
              <a16:creationId xmlns:a16="http://schemas.microsoft.com/office/drawing/2014/main" xmlns="" id="{1F00F4DA-CE93-44D9-AF16-8C59402A9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18" name="Imagem 1217">
          <a:extLst>
            <a:ext uri="{FF2B5EF4-FFF2-40B4-BE49-F238E27FC236}">
              <a16:creationId xmlns:a16="http://schemas.microsoft.com/office/drawing/2014/main" xmlns="" id="{46640645-2BBE-466E-BD7A-BCA2BD58C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9" name="Imagem 1218">
          <a:extLst>
            <a:ext uri="{FF2B5EF4-FFF2-40B4-BE49-F238E27FC236}">
              <a16:creationId xmlns:a16="http://schemas.microsoft.com/office/drawing/2014/main" xmlns="" id="{533654AD-14E6-435D-864D-E77B57195F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20" name="Imagem 1219">
          <a:extLst>
            <a:ext uri="{FF2B5EF4-FFF2-40B4-BE49-F238E27FC236}">
              <a16:creationId xmlns:a16="http://schemas.microsoft.com/office/drawing/2014/main" xmlns="" id="{69D371B9-4D10-4E23-ACEC-ECBB0D0CC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21" name="Imagem 1220">
          <a:extLst>
            <a:ext uri="{FF2B5EF4-FFF2-40B4-BE49-F238E27FC236}">
              <a16:creationId xmlns:a16="http://schemas.microsoft.com/office/drawing/2014/main" xmlns="" id="{277000B5-EB1B-4927-9BBE-D509797104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22" name="Imagem 1221">
          <a:extLst>
            <a:ext uri="{FF2B5EF4-FFF2-40B4-BE49-F238E27FC236}">
              <a16:creationId xmlns:a16="http://schemas.microsoft.com/office/drawing/2014/main" xmlns="" id="{17B308CD-3951-4AB1-9A5A-5A158C877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23" name="Imagem 1222">
          <a:extLst>
            <a:ext uri="{FF2B5EF4-FFF2-40B4-BE49-F238E27FC236}">
              <a16:creationId xmlns:a16="http://schemas.microsoft.com/office/drawing/2014/main" xmlns="" id="{2765138D-1042-4C8E-B458-CAC052B33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24" name="Imagem 1223">
          <a:extLst>
            <a:ext uri="{FF2B5EF4-FFF2-40B4-BE49-F238E27FC236}">
              <a16:creationId xmlns:a16="http://schemas.microsoft.com/office/drawing/2014/main" xmlns="" id="{AA97A0A9-1CCE-4695-ADCD-4CFA98B1C3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25" name="Imagem 1224">
          <a:extLst>
            <a:ext uri="{FF2B5EF4-FFF2-40B4-BE49-F238E27FC236}">
              <a16:creationId xmlns:a16="http://schemas.microsoft.com/office/drawing/2014/main" xmlns="" id="{A26EC81D-3B47-4B04-BA7E-67FBEAAC71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26" name="Imagem 1225">
          <a:extLst>
            <a:ext uri="{FF2B5EF4-FFF2-40B4-BE49-F238E27FC236}">
              <a16:creationId xmlns:a16="http://schemas.microsoft.com/office/drawing/2014/main" xmlns="" id="{9BB3DEAC-B935-4717-A3FB-7C1E41B90C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27" name="Imagem 1226">
          <a:extLst>
            <a:ext uri="{FF2B5EF4-FFF2-40B4-BE49-F238E27FC236}">
              <a16:creationId xmlns:a16="http://schemas.microsoft.com/office/drawing/2014/main" xmlns="" id="{11155773-280F-4A5C-BD35-3CDBC30F76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28" name="Imagem 1227">
          <a:extLst>
            <a:ext uri="{FF2B5EF4-FFF2-40B4-BE49-F238E27FC236}">
              <a16:creationId xmlns:a16="http://schemas.microsoft.com/office/drawing/2014/main" xmlns="" id="{F0C7B106-BD19-4EBC-AD04-8BD300292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29" name="Imagem 1228">
          <a:extLst>
            <a:ext uri="{FF2B5EF4-FFF2-40B4-BE49-F238E27FC236}">
              <a16:creationId xmlns:a16="http://schemas.microsoft.com/office/drawing/2014/main" xmlns="" id="{7A17BEC9-85C9-43DD-AC2E-E6B01476FE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30" name="Imagem 1229">
          <a:extLst>
            <a:ext uri="{FF2B5EF4-FFF2-40B4-BE49-F238E27FC236}">
              <a16:creationId xmlns:a16="http://schemas.microsoft.com/office/drawing/2014/main" xmlns="" id="{1DF17CCD-42D6-482A-B2CE-351BBD9D35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31" name="Imagem 1230">
          <a:extLst>
            <a:ext uri="{FF2B5EF4-FFF2-40B4-BE49-F238E27FC236}">
              <a16:creationId xmlns:a16="http://schemas.microsoft.com/office/drawing/2014/main" xmlns="" id="{D352C03E-91C0-4857-B353-1D9A0A1C4A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32" name="Imagem 1231">
          <a:extLst>
            <a:ext uri="{FF2B5EF4-FFF2-40B4-BE49-F238E27FC236}">
              <a16:creationId xmlns:a16="http://schemas.microsoft.com/office/drawing/2014/main" xmlns="" id="{D37051D4-348E-4F56-9F49-3CEA8A0BD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33" name="Imagem 1232">
          <a:extLst>
            <a:ext uri="{FF2B5EF4-FFF2-40B4-BE49-F238E27FC236}">
              <a16:creationId xmlns:a16="http://schemas.microsoft.com/office/drawing/2014/main" xmlns="" id="{F01C9DD9-82C7-4115-8ED7-46BCB55A0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34" name="Imagem 1233">
          <a:extLst>
            <a:ext uri="{FF2B5EF4-FFF2-40B4-BE49-F238E27FC236}">
              <a16:creationId xmlns:a16="http://schemas.microsoft.com/office/drawing/2014/main" xmlns="" id="{6B9EBF30-2287-466B-AA1F-A3FEE425F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35" name="Imagem 1234">
          <a:extLst>
            <a:ext uri="{FF2B5EF4-FFF2-40B4-BE49-F238E27FC236}">
              <a16:creationId xmlns:a16="http://schemas.microsoft.com/office/drawing/2014/main" xmlns="" id="{2F8BFAA4-C677-487E-AD53-2EF48205E7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36" name="Imagem 1235">
          <a:extLst>
            <a:ext uri="{FF2B5EF4-FFF2-40B4-BE49-F238E27FC236}">
              <a16:creationId xmlns:a16="http://schemas.microsoft.com/office/drawing/2014/main" xmlns="" id="{9CADCF1F-A97B-47B8-A185-3875DE358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37" name="Imagem 1236">
          <a:extLst>
            <a:ext uri="{FF2B5EF4-FFF2-40B4-BE49-F238E27FC236}">
              <a16:creationId xmlns:a16="http://schemas.microsoft.com/office/drawing/2014/main" xmlns="" id="{AC09605E-3F1D-4185-A98E-E8DE9C39C6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38" name="Imagem 1237">
          <a:extLst>
            <a:ext uri="{FF2B5EF4-FFF2-40B4-BE49-F238E27FC236}">
              <a16:creationId xmlns:a16="http://schemas.microsoft.com/office/drawing/2014/main" xmlns="" id="{A9C6E528-0A94-4FF6-988B-6ABB95ABF2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39" name="Imagem 1238">
          <a:extLst>
            <a:ext uri="{FF2B5EF4-FFF2-40B4-BE49-F238E27FC236}">
              <a16:creationId xmlns:a16="http://schemas.microsoft.com/office/drawing/2014/main" xmlns="" id="{A908C21F-B28E-4586-945E-991F4C4CA03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0" name="Imagem 1239">
          <a:extLst>
            <a:ext uri="{FF2B5EF4-FFF2-40B4-BE49-F238E27FC236}">
              <a16:creationId xmlns:a16="http://schemas.microsoft.com/office/drawing/2014/main" xmlns="" id="{70C3BF69-5ABC-409E-A785-540C085053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41" name="Imagem 1240">
          <a:extLst>
            <a:ext uri="{FF2B5EF4-FFF2-40B4-BE49-F238E27FC236}">
              <a16:creationId xmlns:a16="http://schemas.microsoft.com/office/drawing/2014/main" xmlns="" id="{6679FBCA-593B-4A7C-95FA-C5F7E8FAF8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42" name="Imagem 1241">
          <a:extLst>
            <a:ext uri="{FF2B5EF4-FFF2-40B4-BE49-F238E27FC236}">
              <a16:creationId xmlns:a16="http://schemas.microsoft.com/office/drawing/2014/main" xmlns="" id="{831CFBB4-02A5-4007-98B7-13463D8ECD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43" name="Imagem 1242">
          <a:extLst>
            <a:ext uri="{FF2B5EF4-FFF2-40B4-BE49-F238E27FC236}">
              <a16:creationId xmlns:a16="http://schemas.microsoft.com/office/drawing/2014/main" xmlns="" id="{D50192BE-D264-4BD0-9B8E-C9CB06BE30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44" name="Imagem 1243">
          <a:extLst>
            <a:ext uri="{FF2B5EF4-FFF2-40B4-BE49-F238E27FC236}">
              <a16:creationId xmlns:a16="http://schemas.microsoft.com/office/drawing/2014/main" xmlns="" id="{F1457BE1-44F9-4737-BDD6-0003F327DF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45" name="Imagem 1244">
          <a:extLst>
            <a:ext uri="{FF2B5EF4-FFF2-40B4-BE49-F238E27FC236}">
              <a16:creationId xmlns:a16="http://schemas.microsoft.com/office/drawing/2014/main" xmlns="" id="{DD227AF8-5B0F-45ED-9291-33C54A4D8C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46" name="Imagem 1245">
          <a:extLst>
            <a:ext uri="{FF2B5EF4-FFF2-40B4-BE49-F238E27FC236}">
              <a16:creationId xmlns:a16="http://schemas.microsoft.com/office/drawing/2014/main" xmlns="" id="{2AFBAF10-FF9E-4335-A0FB-25CE72EC7A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47" name="Imagem 1246">
          <a:extLst>
            <a:ext uri="{FF2B5EF4-FFF2-40B4-BE49-F238E27FC236}">
              <a16:creationId xmlns:a16="http://schemas.microsoft.com/office/drawing/2014/main" xmlns="" id="{115EB263-ACFE-4D87-B120-2967020FBC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8" name="Imagem 1247">
          <a:extLst>
            <a:ext uri="{FF2B5EF4-FFF2-40B4-BE49-F238E27FC236}">
              <a16:creationId xmlns:a16="http://schemas.microsoft.com/office/drawing/2014/main" xmlns="" id="{AB25A9F5-16FB-43B1-A260-2CDDF0894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49" name="Imagem 1248">
          <a:extLst>
            <a:ext uri="{FF2B5EF4-FFF2-40B4-BE49-F238E27FC236}">
              <a16:creationId xmlns:a16="http://schemas.microsoft.com/office/drawing/2014/main" xmlns="" id="{9C7FE5BB-939C-4BCC-9E6F-E66F8C27C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50" name="Imagem 1249">
          <a:extLst>
            <a:ext uri="{FF2B5EF4-FFF2-40B4-BE49-F238E27FC236}">
              <a16:creationId xmlns:a16="http://schemas.microsoft.com/office/drawing/2014/main" xmlns="" id="{5C4D7808-EB76-433A-AB19-527600A38D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51" name="Imagem 1250">
          <a:extLst>
            <a:ext uri="{FF2B5EF4-FFF2-40B4-BE49-F238E27FC236}">
              <a16:creationId xmlns:a16="http://schemas.microsoft.com/office/drawing/2014/main" xmlns="" id="{9342387B-21DE-4A35-9BD4-6FCCEE0C6E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52" name="Imagem 1251">
          <a:extLst>
            <a:ext uri="{FF2B5EF4-FFF2-40B4-BE49-F238E27FC236}">
              <a16:creationId xmlns:a16="http://schemas.microsoft.com/office/drawing/2014/main" xmlns="" id="{E4D6541E-0996-4098-A7A6-F0601103FE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53" name="Imagem 1252">
          <a:extLst>
            <a:ext uri="{FF2B5EF4-FFF2-40B4-BE49-F238E27FC236}">
              <a16:creationId xmlns:a16="http://schemas.microsoft.com/office/drawing/2014/main" xmlns="" id="{9F3AAC1C-8155-436E-96A3-34750C3249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54" name="Imagem 1253">
          <a:extLst>
            <a:ext uri="{FF2B5EF4-FFF2-40B4-BE49-F238E27FC236}">
              <a16:creationId xmlns:a16="http://schemas.microsoft.com/office/drawing/2014/main" xmlns="" id="{0EDE7E3A-968C-4096-82DE-A60BCE9B4E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55" name="Imagem 1254">
          <a:extLst>
            <a:ext uri="{FF2B5EF4-FFF2-40B4-BE49-F238E27FC236}">
              <a16:creationId xmlns:a16="http://schemas.microsoft.com/office/drawing/2014/main" xmlns="" id="{BF6CA6C1-17C1-4949-9A60-09A1961739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56" name="Imagem 1255">
          <a:extLst>
            <a:ext uri="{FF2B5EF4-FFF2-40B4-BE49-F238E27FC236}">
              <a16:creationId xmlns:a16="http://schemas.microsoft.com/office/drawing/2014/main" xmlns="" id="{3994ABC8-C9D9-4D80-9EAA-92CE3F2BD3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57" name="Imagem 1256">
          <a:extLst>
            <a:ext uri="{FF2B5EF4-FFF2-40B4-BE49-F238E27FC236}">
              <a16:creationId xmlns:a16="http://schemas.microsoft.com/office/drawing/2014/main" xmlns="" id="{E270FDF5-C8F2-4C84-9101-00905C51A0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58" name="Imagem 1257">
          <a:extLst>
            <a:ext uri="{FF2B5EF4-FFF2-40B4-BE49-F238E27FC236}">
              <a16:creationId xmlns:a16="http://schemas.microsoft.com/office/drawing/2014/main" xmlns="" id="{D7EB3575-CDDD-48CB-8C32-ABE8BDF376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59" name="Imagem 1258">
          <a:extLst>
            <a:ext uri="{FF2B5EF4-FFF2-40B4-BE49-F238E27FC236}">
              <a16:creationId xmlns:a16="http://schemas.microsoft.com/office/drawing/2014/main" xmlns="" id="{19A53F22-16DE-4B57-A370-BAC18ED976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0" name="Imagem 1259">
          <a:extLst>
            <a:ext uri="{FF2B5EF4-FFF2-40B4-BE49-F238E27FC236}">
              <a16:creationId xmlns:a16="http://schemas.microsoft.com/office/drawing/2014/main" xmlns="" id="{A9552D3A-9725-4319-8400-AC6BD7669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61" name="Imagem 1260">
          <a:extLst>
            <a:ext uri="{FF2B5EF4-FFF2-40B4-BE49-F238E27FC236}">
              <a16:creationId xmlns:a16="http://schemas.microsoft.com/office/drawing/2014/main" xmlns="" id="{AAF58DE1-8883-46BA-8A4A-E9E9D699C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62" name="Imagem 1261">
          <a:extLst>
            <a:ext uri="{FF2B5EF4-FFF2-40B4-BE49-F238E27FC236}">
              <a16:creationId xmlns:a16="http://schemas.microsoft.com/office/drawing/2014/main" xmlns="" id="{7874956E-5605-4049-AD90-C8527409EA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63" name="Imagem 1262">
          <a:extLst>
            <a:ext uri="{FF2B5EF4-FFF2-40B4-BE49-F238E27FC236}">
              <a16:creationId xmlns:a16="http://schemas.microsoft.com/office/drawing/2014/main" xmlns="" id="{64BD7741-8A08-457E-A2D0-8140B40DEA9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64" name="Imagem 1263">
          <a:extLst>
            <a:ext uri="{FF2B5EF4-FFF2-40B4-BE49-F238E27FC236}">
              <a16:creationId xmlns:a16="http://schemas.microsoft.com/office/drawing/2014/main" xmlns="" id="{9C72A4E0-DE54-4543-872A-539E3AE75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65" name="Imagem 1264">
          <a:extLst>
            <a:ext uri="{FF2B5EF4-FFF2-40B4-BE49-F238E27FC236}">
              <a16:creationId xmlns:a16="http://schemas.microsoft.com/office/drawing/2014/main" xmlns="" id="{418AEB0D-DDD9-4D06-ABAA-2FF8C2E90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6" name="Imagem 1265">
          <a:extLst>
            <a:ext uri="{FF2B5EF4-FFF2-40B4-BE49-F238E27FC236}">
              <a16:creationId xmlns:a16="http://schemas.microsoft.com/office/drawing/2014/main" xmlns="" id="{7E4D16AF-276B-4B14-AFF3-019E3018D3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67" name="Imagem 1266">
          <a:extLst>
            <a:ext uri="{FF2B5EF4-FFF2-40B4-BE49-F238E27FC236}">
              <a16:creationId xmlns:a16="http://schemas.microsoft.com/office/drawing/2014/main" xmlns="" id="{958C7B8A-23E2-4B7A-881C-4866252D52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8" name="Imagem 1267">
          <a:extLst>
            <a:ext uri="{FF2B5EF4-FFF2-40B4-BE49-F238E27FC236}">
              <a16:creationId xmlns:a16="http://schemas.microsoft.com/office/drawing/2014/main" xmlns="" id="{6ED29C9B-521E-48D2-8DB7-33AF79C8F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69" name="Imagem 1268">
          <a:extLst>
            <a:ext uri="{FF2B5EF4-FFF2-40B4-BE49-F238E27FC236}">
              <a16:creationId xmlns:a16="http://schemas.microsoft.com/office/drawing/2014/main" xmlns="" id="{B949296D-6A7E-4214-8CEE-F9CE089098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70" name="Imagem 1269">
          <a:extLst>
            <a:ext uri="{FF2B5EF4-FFF2-40B4-BE49-F238E27FC236}">
              <a16:creationId xmlns:a16="http://schemas.microsoft.com/office/drawing/2014/main" xmlns="" id="{4AC49CED-F842-4E73-A461-DDCFF16B0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71" name="Imagem 1270">
          <a:extLst>
            <a:ext uri="{FF2B5EF4-FFF2-40B4-BE49-F238E27FC236}">
              <a16:creationId xmlns:a16="http://schemas.microsoft.com/office/drawing/2014/main" xmlns="" id="{D641D2A9-C44B-4FA9-84E8-D181F50DC8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72" name="Imagem 1271">
          <a:extLst>
            <a:ext uri="{FF2B5EF4-FFF2-40B4-BE49-F238E27FC236}">
              <a16:creationId xmlns:a16="http://schemas.microsoft.com/office/drawing/2014/main" xmlns="" id="{B657A0B2-D85A-41BF-90EA-C9B05BDE5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73" name="Imagem 1272">
          <a:extLst>
            <a:ext uri="{FF2B5EF4-FFF2-40B4-BE49-F238E27FC236}">
              <a16:creationId xmlns:a16="http://schemas.microsoft.com/office/drawing/2014/main" xmlns="" id="{E55D85F9-91A5-472C-B035-139D36A5DA5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74" name="Imagem 1273">
          <a:extLst>
            <a:ext uri="{FF2B5EF4-FFF2-40B4-BE49-F238E27FC236}">
              <a16:creationId xmlns:a16="http://schemas.microsoft.com/office/drawing/2014/main" xmlns="" id="{1892764D-6345-4118-A529-C7B0F7A80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5" name="Imagem 1274">
          <a:extLst>
            <a:ext uri="{FF2B5EF4-FFF2-40B4-BE49-F238E27FC236}">
              <a16:creationId xmlns:a16="http://schemas.microsoft.com/office/drawing/2014/main" xmlns="" id="{D536BC3E-048D-4311-9FDC-8C0B7617EE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76" name="Imagem 1275">
          <a:extLst>
            <a:ext uri="{FF2B5EF4-FFF2-40B4-BE49-F238E27FC236}">
              <a16:creationId xmlns:a16="http://schemas.microsoft.com/office/drawing/2014/main" xmlns="" id="{AC186942-6DA5-4A6F-A622-C4FB2D4BA7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7" name="Imagem 1276">
          <a:extLst>
            <a:ext uri="{FF2B5EF4-FFF2-40B4-BE49-F238E27FC236}">
              <a16:creationId xmlns:a16="http://schemas.microsoft.com/office/drawing/2014/main" xmlns="" id="{6C805CB7-C383-428C-916E-4350331631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78" name="Imagem 1277">
          <a:extLst>
            <a:ext uri="{FF2B5EF4-FFF2-40B4-BE49-F238E27FC236}">
              <a16:creationId xmlns:a16="http://schemas.microsoft.com/office/drawing/2014/main" xmlns="" id="{EF0E44CB-ADC9-4960-83C4-4B12D7EA9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79" name="Imagem 1278">
          <a:extLst>
            <a:ext uri="{FF2B5EF4-FFF2-40B4-BE49-F238E27FC236}">
              <a16:creationId xmlns:a16="http://schemas.microsoft.com/office/drawing/2014/main" xmlns="" id="{D73ED826-F1D4-4B0A-B6F4-6EB8F2E955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80" name="Imagem 1279">
          <a:extLst>
            <a:ext uri="{FF2B5EF4-FFF2-40B4-BE49-F238E27FC236}">
              <a16:creationId xmlns:a16="http://schemas.microsoft.com/office/drawing/2014/main" xmlns="" id="{A2836224-B1AF-4009-B714-7037FAE9D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81" name="Imagem 1280">
          <a:extLst>
            <a:ext uri="{FF2B5EF4-FFF2-40B4-BE49-F238E27FC236}">
              <a16:creationId xmlns:a16="http://schemas.microsoft.com/office/drawing/2014/main" xmlns="" id="{19840105-D9CE-4A55-8143-A69B989B1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2" name="Imagem 1281">
          <a:extLst>
            <a:ext uri="{FF2B5EF4-FFF2-40B4-BE49-F238E27FC236}">
              <a16:creationId xmlns:a16="http://schemas.microsoft.com/office/drawing/2014/main" xmlns="" id="{51142D1F-04BE-416F-A52F-D2165741F7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83" name="Imagem 1282">
          <a:extLst>
            <a:ext uri="{FF2B5EF4-FFF2-40B4-BE49-F238E27FC236}">
              <a16:creationId xmlns:a16="http://schemas.microsoft.com/office/drawing/2014/main" xmlns="" id="{2E8CADDA-FC57-46C2-B2FD-58ECB628FE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4" name="Imagem 1283">
          <a:extLst>
            <a:ext uri="{FF2B5EF4-FFF2-40B4-BE49-F238E27FC236}">
              <a16:creationId xmlns:a16="http://schemas.microsoft.com/office/drawing/2014/main" xmlns="" id="{9E422E29-E388-4AE4-9709-6E0F3F3A2D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85" name="Imagem 1284">
          <a:extLst>
            <a:ext uri="{FF2B5EF4-FFF2-40B4-BE49-F238E27FC236}">
              <a16:creationId xmlns:a16="http://schemas.microsoft.com/office/drawing/2014/main" xmlns="" id="{BAD9A32B-D224-44BD-BF34-7A94940BE2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86" name="Imagem 1285">
          <a:extLst>
            <a:ext uri="{FF2B5EF4-FFF2-40B4-BE49-F238E27FC236}">
              <a16:creationId xmlns:a16="http://schemas.microsoft.com/office/drawing/2014/main" xmlns="" id="{0D270276-95E8-4EA4-A166-79EF94F7E0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87" name="Imagem 1286">
          <a:extLst>
            <a:ext uri="{FF2B5EF4-FFF2-40B4-BE49-F238E27FC236}">
              <a16:creationId xmlns:a16="http://schemas.microsoft.com/office/drawing/2014/main" xmlns="" id="{E4CED50A-E7E4-4976-940A-A180D431EC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88" name="Imagem 1287">
          <a:extLst>
            <a:ext uri="{FF2B5EF4-FFF2-40B4-BE49-F238E27FC236}">
              <a16:creationId xmlns:a16="http://schemas.microsoft.com/office/drawing/2014/main" xmlns="" id="{FD5F77F7-DA73-44F4-A0DB-C76021D8AC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89" name="Imagem 1288">
          <a:extLst>
            <a:ext uri="{FF2B5EF4-FFF2-40B4-BE49-F238E27FC236}">
              <a16:creationId xmlns:a16="http://schemas.microsoft.com/office/drawing/2014/main" xmlns="" id="{68BAA063-198B-442E-9F95-C103A8BEEF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90" name="Imagem 1289">
          <a:extLst>
            <a:ext uri="{FF2B5EF4-FFF2-40B4-BE49-F238E27FC236}">
              <a16:creationId xmlns:a16="http://schemas.microsoft.com/office/drawing/2014/main" xmlns="" id="{7417C7C2-3448-4C6D-9DFD-1BADDA2BCB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1" name="Imagem 1290">
          <a:extLst>
            <a:ext uri="{FF2B5EF4-FFF2-40B4-BE49-F238E27FC236}">
              <a16:creationId xmlns:a16="http://schemas.microsoft.com/office/drawing/2014/main" xmlns="" id="{3FD2C91F-89BE-4A21-A7C5-4D58BCDBB7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92" name="Imagem 1291">
          <a:extLst>
            <a:ext uri="{FF2B5EF4-FFF2-40B4-BE49-F238E27FC236}">
              <a16:creationId xmlns:a16="http://schemas.microsoft.com/office/drawing/2014/main" xmlns="" id="{0F485080-8B86-4876-8031-046E830949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3" name="Imagem 1292">
          <a:extLst>
            <a:ext uri="{FF2B5EF4-FFF2-40B4-BE49-F238E27FC236}">
              <a16:creationId xmlns:a16="http://schemas.microsoft.com/office/drawing/2014/main" xmlns="" id="{C40AD6C9-9AE9-453A-951D-8951AEDAD0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294" name="Imagem 1293">
          <a:extLst>
            <a:ext uri="{FF2B5EF4-FFF2-40B4-BE49-F238E27FC236}">
              <a16:creationId xmlns:a16="http://schemas.microsoft.com/office/drawing/2014/main" xmlns="" id="{F524A8FC-A596-4617-AB3D-0A1443F7D2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295" name="Imagem 1294">
          <a:extLst>
            <a:ext uri="{FF2B5EF4-FFF2-40B4-BE49-F238E27FC236}">
              <a16:creationId xmlns:a16="http://schemas.microsoft.com/office/drawing/2014/main" xmlns="" id="{8D6026D3-D7DE-455E-A275-5FA39D2991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96" name="Imagem 1295">
          <a:extLst>
            <a:ext uri="{FF2B5EF4-FFF2-40B4-BE49-F238E27FC236}">
              <a16:creationId xmlns:a16="http://schemas.microsoft.com/office/drawing/2014/main" xmlns="" id="{39F39622-B971-48FB-B509-D9BDEB982E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97" name="Imagem 1296">
          <a:extLst>
            <a:ext uri="{FF2B5EF4-FFF2-40B4-BE49-F238E27FC236}">
              <a16:creationId xmlns:a16="http://schemas.microsoft.com/office/drawing/2014/main" xmlns="" id="{CD9E3BEB-DFBD-422D-A853-13581EAC70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98" name="Imagem 1297">
          <a:extLst>
            <a:ext uri="{FF2B5EF4-FFF2-40B4-BE49-F238E27FC236}">
              <a16:creationId xmlns:a16="http://schemas.microsoft.com/office/drawing/2014/main" xmlns="" id="{71DFC3FC-B836-4C26-ACB7-ADD70C6B54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9" name="Imagem 1298">
          <a:extLst>
            <a:ext uri="{FF2B5EF4-FFF2-40B4-BE49-F238E27FC236}">
              <a16:creationId xmlns:a16="http://schemas.microsoft.com/office/drawing/2014/main" xmlns="" id="{D9FE1D5A-39AE-4924-B124-5F2C7431EC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00" name="Imagem 1299">
          <a:extLst>
            <a:ext uri="{FF2B5EF4-FFF2-40B4-BE49-F238E27FC236}">
              <a16:creationId xmlns:a16="http://schemas.microsoft.com/office/drawing/2014/main" xmlns="" id="{F82BB85B-DD33-4761-AAD9-7D3E41E3D4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01" name="Imagem 1300">
          <a:extLst>
            <a:ext uri="{FF2B5EF4-FFF2-40B4-BE49-F238E27FC236}">
              <a16:creationId xmlns:a16="http://schemas.microsoft.com/office/drawing/2014/main" xmlns="" id="{78658699-BB49-407D-B10F-67F261C7FF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302" name="Imagem 1301">
          <a:extLst>
            <a:ext uri="{FF2B5EF4-FFF2-40B4-BE49-F238E27FC236}">
              <a16:creationId xmlns:a16="http://schemas.microsoft.com/office/drawing/2014/main" xmlns="" id="{9C870680-DEBE-4F27-8706-C4DD0421B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303" name="Imagem 1302">
          <a:extLst>
            <a:ext uri="{FF2B5EF4-FFF2-40B4-BE49-F238E27FC236}">
              <a16:creationId xmlns:a16="http://schemas.microsoft.com/office/drawing/2014/main" xmlns="" id="{F71C3018-E070-4445-A26C-31AB94A1C9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04" name="Imagem 1303">
          <a:extLst>
            <a:ext uri="{FF2B5EF4-FFF2-40B4-BE49-F238E27FC236}">
              <a16:creationId xmlns:a16="http://schemas.microsoft.com/office/drawing/2014/main" xmlns="" id="{AA41427D-A94A-4C18-A43D-C1E5A71EA8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05" name="Imagem 1304">
          <a:extLst>
            <a:ext uri="{FF2B5EF4-FFF2-40B4-BE49-F238E27FC236}">
              <a16:creationId xmlns:a16="http://schemas.microsoft.com/office/drawing/2014/main" xmlns="" id="{17A2ADB5-327A-4CCA-BE51-C1B6C8FF9F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06" name="Imagem 1305">
          <a:extLst>
            <a:ext uri="{FF2B5EF4-FFF2-40B4-BE49-F238E27FC236}">
              <a16:creationId xmlns:a16="http://schemas.microsoft.com/office/drawing/2014/main" xmlns="" id="{952BDF25-70C3-4557-B74E-A932D05755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07" name="Imagem 1306">
          <a:extLst>
            <a:ext uri="{FF2B5EF4-FFF2-40B4-BE49-F238E27FC236}">
              <a16:creationId xmlns:a16="http://schemas.microsoft.com/office/drawing/2014/main" xmlns="" id="{741EABA8-DCC4-44A5-915E-24CEBB655A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08" name="Imagem 1307">
          <a:extLst>
            <a:ext uri="{FF2B5EF4-FFF2-40B4-BE49-F238E27FC236}">
              <a16:creationId xmlns:a16="http://schemas.microsoft.com/office/drawing/2014/main" xmlns="" id="{5209D2DF-F29C-4387-AD43-ED30B24117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09" name="Imagem 1308">
          <a:extLst>
            <a:ext uri="{FF2B5EF4-FFF2-40B4-BE49-F238E27FC236}">
              <a16:creationId xmlns:a16="http://schemas.microsoft.com/office/drawing/2014/main" xmlns="" id="{A3448E1B-F20B-4CA9-BB26-3BC4C2863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310" name="Imagem 1309">
          <a:extLst>
            <a:ext uri="{FF2B5EF4-FFF2-40B4-BE49-F238E27FC236}">
              <a16:creationId xmlns:a16="http://schemas.microsoft.com/office/drawing/2014/main" xmlns="" id="{04F7FC99-B63A-45E4-A9BB-15DA07B0A2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311" name="Imagem 1310">
          <a:extLst>
            <a:ext uri="{FF2B5EF4-FFF2-40B4-BE49-F238E27FC236}">
              <a16:creationId xmlns:a16="http://schemas.microsoft.com/office/drawing/2014/main" xmlns="" id="{D1E4001D-7DC6-4578-8EC8-BF42F0FF45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12" name="Imagem 1311">
          <a:extLst>
            <a:ext uri="{FF2B5EF4-FFF2-40B4-BE49-F238E27FC236}">
              <a16:creationId xmlns:a16="http://schemas.microsoft.com/office/drawing/2014/main" xmlns="" id="{059295E2-BBB5-4C79-8513-2556863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13" name="Imagem 1312">
          <a:extLst>
            <a:ext uri="{FF2B5EF4-FFF2-40B4-BE49-F238E27FC236}">
              <a16:creationId xmlns:a16="http://schemas.microsoft.com/office/drawing/2014/main" xmlns="" id="{743F9BA8-955E-4B69-8DAF-BB68C1E9E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14" name="Imagem 1313">
          <a:extLst>
            <a:ext uri="{FF2B5EF4-FFF2-40B4-BE49-F238E27FC236}">
              <a16:creationId xmlns:a16="http://schemas.microsoft.com/office/drawing/2014/main" xmlns="" id="{7E37FBC9-3D3D-4732-9951-C0EDCEC10D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15" name="Imagem 1314">
          <a:extLst>
            <a:ext uri="{FF2B5EF4-FFF2-40B4-BE49-F238E27FC236}">
              <a16:creationId xmlns:a16="http://schemas.microsoft.com/office/drawing/2014/main" xmlns="" id="{90D48905-32FC-4B97-B094-49BD91D7B0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16" name="Imagem 1315">
          <a:extLst>
            <a:ext uri="{FF2B5EF4-FFF2-40B4-BE49-F238E27FC236}">
              <a16:creationId xmlns:a16="http://schemas.microsoft.com/office/drawing/2014/main" xmlns="" id="{BAAC94B9-3D79-458B-8BCD-4663E30F26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17" name="Imagem 1316">
          <a:extLst>
            <a:ext uri="{FF2B5EF4-FFF2-40B4-BE49-F238E27FC236}">
              <a16:creationId xmlns:a16="http://schemas.microsoft.com/office/drawing/2014/main" xmlns="" id="{F157F089-0B2F-4B4F-A431-8DA38CEEB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318" name="Imagem 1317">
          <a:extLst>
            <a:ext uri="{FF2B5EF4-FFF2-40B4-BE49-F238E27FC236}">
              <a16:creationId xmlns:a16="http://schemas.microsoft.com/office/drawing/2014/main" xmlns="" id="{3AEABFFA-E2DB-4D68-A851-68F719AC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319" name="Imagem 1318">
          <a:extLst>
            <a:ext uri="{FF2B5EF4-FFF2-40B4-BE49-F238E27FC236}">
              <a16:creationId xmlns:a16="http://schemas.microsoft.com/office/drawing/2014/main" xmlns="" id="{B93143A2-1CDD-42F9-9BEF-915245C97B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0" name="Imagem 1319">
          <a:extLst>
            <a:ext uri="{FF2B5EF4-FFF2-40B4-BE49-F238E27FC236}">
              <a16:creationId xmlns:a16="http://schemas.microsoft.com/office/drawing/2014/main" xmlns="" id="{CCC86819-0EE5-4235-B4E0-5BF407405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21" name="Imagem 1320">
          <a:extLst>
            <a:ext uri="{FF2B5EF4-FFF2-40B4-BE49-F238E27FC236}">
              <a16:creationId xmlns:a16="http://schemas.microsoft.com/office/drawing/2014/main" xmlns="" id="{2C6D9412-BD12-4929-B5CD-69A52903A3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22" name="Imagem 1321">
          <a:extLst>
            <a:ext uri="{FF2B5EF4-FFF2-40B4-BE49-F238E27FC236}">
              <a16:creationId xmlns:a16="http://schemas.microsoft.com/office/drawing/2014/main" xmlns="" id="{30442C96-7C1E-4349-9FA4-5394163CC4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23" name="Imagem 1322">
          <a:extLst>
            <a:ext uri="{FF2B5EF4-FFF2-40B4-BE49-F238E27FC236}">
              <a16:creationId xmlns:a16="http://schemas.microsoft.com/office/drawing/2014/main" xmlns="" id="{FEB8DD74-A9B0-467B-8A90-778C1B834D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24" name="Imagem 1323">
          <a:extLst>
            <a:ext uri="{FF2B5EF4-FFF2-40B4-BE49-F238E27FC236}">
              <a16:creationId xmlns:a16="http://schemas.microsoft.com/office/drawing/2014/main" xmlns="" id="{F9712289-18E1-48D2-A42F-FC2B811695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25" name="Imagem 1324">
          <a:extLst>
            <a:ext uri="{FF2B5EF4-FFF2-40B4-BE49-F238E27FC236}">
              <a16:creationId xmlns:a16="http://schemas.microsoft.com/office/drawing/2014/main" xmlns="" id="{472F9190-0E04-4E10-BE85-C808CB269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326" name="Imagem 1325">
          <a:extLst>
            <a:ext uri="{FF2B5EF4-FFF2-40B4-BE49-F238E27FC236}">
              <a16:creationId xmlns:a16="http://schemas.microsoft.com/office/drawing/2014/main" xmlns="" id="{E300C8CB-B526-422E-A803-B3281467D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327" name="Imagem 1326">
          <a:extLst>
            <a:ext uri="{FF2B5EF4-FFF2-40B4-BE49-F238E27FC236}">
              <a16:creationId xmlns:a16="http://schemas.microsoft.com/office/drawing/2014/main" xmlns="" id="{305F5BBC-8E1A-4452-8702-AD6D4A4EBB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8" name="Imagem 1327">
          <a:extLst>
            <a:ext uri="{FF2B5EF4-FFF2-40B4-BE49-F238E27FC236}">
              <a16:creationId xmlns:a16="http://schemas.microsoft.com/office/drawing/2014/main" xmlns="" id="{C6AE4651-1FEE-4630-95EE-402E07A0F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29" name="Imagem 1328">
          <a:extLst>
            <a:ext uri="{FF2B5EF4-FFF2-40B4-BE49-F238E27FC236}">
              <a16:creationId xmlns:a16="http://schemas.microsoft.com/office/drawing/2014/main" xmlns="" id="{7C65BBE6-4B8A-414B-91F6-8FB302E231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30" name="Imagem 1329">
          <a:extLst>
            <a:ext uri="{FF2B5EF4-FFF2-40B4-BE49-F238E27FC236}">
              <a16:creationId xmlns:a16="http://schemas.microsoft.com/office/drawing/2014/main" xmlns="" id="{395600DA-DD16-45BB-9C15-B8EFD70CBA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31" name="Imagem 1330">
          <a:extLst>
            <a:ext uri="{FF2B5EF4-FFF2-40B4-BE49-F238E27FC236}">
              <a16:creationId xmlns:a16="http://schemas.microsoft.com/office/drawing/2014/main" xmlns="" id="{1110A84A-1D80-46D9-B95A-D51C759C60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32" name="Imagem 1331">
          <a:extLst>
            <a:ext uri="{FF2B5EF4-FFF2-40B4-BE49-F238E27FC236}">
              <a16:creationId xmlns:a16="http://schemas.microsoft.com/office/drawing/2014/main" xmlns="" id="{8C95628D-BB8C-4032-91A6-A5CFF43B42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33" name="Imagem 1332">
          <a:extLst>
            <a:ext uri="{FF2B5EF4-FFF2-40B4-BE49-F238E27FC236}">
              <a16:creationId xmlns:a16="http://schemas.microsoft.com/office/drawing/2014/main" xmlns="" id="{BBA50DF3-8EA0-4298-9D46-A26375BA54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334" name="Imagem 1333">
          <a:extLst>
            <a:ext uri="{FF2B5EF4-FFF2-40B4-BE49-F238E27FC236}">
              <a16:creationId xmlns:a16="http://schemas.microsoft.com/office/drawing/2014/main" xmlns="" id="{B55B5181-FFBB-4C83-A10C-89D95320C8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35" name="Imagem 1334">
          <a:extLst>
            <a:ext uri="{FF2B5EF4-FFF2-40B4-BE49-F238E27FC236}">
              <a16:creationId xmlns:a16="http://schemas.microsoft.com/office/drawing/2014/main" xmlns="" id="{D4497927-1B9B-4B66-886C-45835B68C3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36" name="Imagem 1335">
          <a:extLst>
            <a:ext uri="{FF2B5EF4-FFF2-40B4-BE49-F238E27FC236}">
              <a16:creationId xmlns:a16="http://schemas.microsoft.com/office/drawing/2014/main" xmlns="" id="{3A2E1FCF-2615-4C04-A182-0E4D115B9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37" name="Imagem 1336">
          <a:extLst>
            <a:ext uri="{FF2B5EF4-FFF2-40B4-BE49-F238E27FC236}">
              <a16:creationId xmlns:a16="http://schemas.microsoft.com/office/drawing/2014/main" xmlns="" id="{83D6ED67-C85F-46DC-987E-FD66A0FA5F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38" name="Imagem 1337">
          <a:extLst>
            <a:ext uri="{FF2B5EF4-FFF2-40B4-BE49-F238E27FC236}">
              <a16:creationId xmlns:a16="http://schemas.microsoft.com/office/drawing/2014/main" xmlns="" id="{8BCB6B6B-E935-4F1B-8E2A-B472D6E80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39" name="Imagem 1338">
          <a:extLst>
            <a:ext uri="{FF2B5EF4-FFF2-40B4-BE49-F238E27FC236}">
              <a16:creationId xmlns:a16="http://schemas.microsoft.com/office/drawing/2014/main" xmlns="" id="{0530D29B-A218-4212-B00D-B04205DF2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0" name="Imagem 1339">
          <a:extLst>
            <a:ext uri="{FF2B5EF4-FFF2-40B4-BE49-F238E27FC236}">
              <a16:creationId xmlns:a16="http://schemas.microsoft.com/office/drawing/2014/main" xmlns="" id="{3F692DF6-7C47-453C-9AF8-5DD4BA0B8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41" name="Imagem 1340">
          <a:extLst>
            <a:ext uri="{FF2B5EF4-FFF2-40B4-BE49-F238E27FC236}">
              <a16:creationId xmlns:a16="http://schemas.microsoft.com/office/drawing/2014/main" xmlns="" id="{9FC9CB5B-B4B2-4000-BD77-6A09583208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342" name="Imagem 1341">
          <a:extLst>
            <a:ext uri="{FF2B5EF4-FFF2-40B4-BE49-F238E27FC236}">
              <a16:creationId xmlns:a16="http://schemas.microsoft.com/office/drawing/2014/main" xmlns="" id="{E66FE9FA-DDDA-4887-9B29-1530DCF429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43" name="Imagem 1342">
          <a:extLst>
            <a:ext uri="{FF2B5EF4-FFF2-40B4-BE49-F238E27FC236}">
              <a16:creationId xmlns:a16="http://schemas.microsoft.com/office/drawing/2014/main" xmlns="" id="{9FFFC0A1-BB7D-471D-A3DD-3E6027C4DD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44" name="Imagem 1343">
          <a:extLst>
            <a:ext uri="{FF2B5EF4-FFF2-40B4-BE49-F238E27FC236}">
              <a16:creationId xmlns:a16="http://schemas.microsoft.com/office/drawing/2014/main" xmlns="" id="{9302A5C3-21B3-49AD-A740-0F5686321F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45" name="Imagem 1344">
          <a:extLst>
            <a:ext uri="{FF2B5EF4-FFF2-40B4-BE49-F238E27FC236}">
              <a16:creationId xmlns:a16="http://schemas.microsoft.com/office/drawing/2014/main" xmlns="" id="{55A622A1-E421-44AC-9BEE-F8BA0454CC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6" name="Imagem 1345">
          <a:extLst>
            <a:ext uri="{FF2B5EF4-FFF2-40B4-BE49-F238E27FC236}">
              <a16:creationId xmlns:a16="http://schemas.microsoft.com/office/drawing/2014/main" xmlns="" id="{967B8B9E-E4B8-47DA-A385-167C396D6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47" name="Imagem 1346">
          <a:extLst>
            <a:ext uri="{FF2B5EF4-FFF2-40B4-BE49-F238E27FC236}">
              <a16:creationId xmlns:a16="http://schemas.microsoft.com/office/drawing/2014/main" xmlns="" id="{5FE7D1B7-DAFD-431C-BA81-68AD400481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8" name="Imagem 1347">
          <a:extLst>
            <a:ext uri="{FF2B5EF4-FFF2-40B4-BE49-F238E27FC236}">
              <a16:creationId xmlns:a16="http://schemas.microsoft.com/office/drawing/2014/main" xmlns="" id="{C49F2359-F11E-4EFA-88AE-1DE9E8FB23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49" name="Imagem 1348">
          <a:extLst>
            <a:ext uri="{FF2B5EF4-FFF2-40B4-BE49-F238E27FC236}">
              <a16:creationId xmlns:a16="http://schemas.microsoft.com/office/drawing/2014/main" xmlns="" id="{3F40A6BB-C63D-42BB-A6AB-AAD31116E6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350" name="Imagem 1349">
          <a:extLst>
            <a:ext uri="{FF2B5EF4-FFF2-40B4-BE49-F238E27FC236}">
              <a16:creationId xmlns:a16="http://schemas.microsoft.com/office/drawing/2014/main" xmlns="" id="{B963C644-44D0-43E6-A51D-8697AD606A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51" name="Imagem 1350">
          <a:extLst>
            <a:ext uri="{FF2B5EF4-FFF2-40B4-BE49-F238E27FC236}">
              <a16:creationId xmlns:a16="http://schemas.microsoft.com/office/drawing/2014/main" xmlns="" id="{A83CAF3B-4532-473C-931F-B853D9AE4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52" name="Imagem 1351">
          <a:extLst>
            <a:ext uri="{FF2B5EF4-FFF2-40B4-BE49-F238E27FC236}">
              <a16:creationId xmlns:a16="http://schemas.microsoft.com/office/drawing/2014/main" xmlns="" id="{0E5DFC04-31DC-44B2-BA20-92B521CBAB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53" name="Imagem 1352">
          <a:extLst>
            <a:ext uri="{FF2B5EF4-FFF2-40B4-BE49-F238E27FC236}">
              <a16:creationId xmlns:a16="http://schemas.microsoft.com/office/drawing/2014/main" xmlns="" id="{18D0F18B-176E-4C22-AD9C-1EAF956460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54" name="Imagem 1353">
          <a:extLst>
            <a:ext uri="{FF2B5EF4-FFF2-40B4-BE49-F238E27FC236}">
              <a16:creationId xmlns:a16="http://schemas.microsoft.com/office/drawing/2014/main" xmlns="" id="{2C79AAE3-0B13-45D4-8556-0B03675F2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5" name="Imagem 1354">
          <a:extLst>
            <a:ext uri="{FF2B5EF4-FFF2-40B4-BE49-F238E27FC236}">
              <a16:creationId xmlns:a16="http://schemas.microsoft.com/office/drawing/2014/main" xmlns="" id="{9EF09DE3-DE00-4607-A4C7-1C9A25B3D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56" name="Imagem 1355">
          <a:extLst>
            <a:ext uri="{FF2B5EF4-FFF2-40B4-BE49-F238E27FC236}">
              <a16:creationId xmlns:a16="http://schemas.microsoft.com/office/drawing/2014/main" xmlns="" id="{7664A82F-73B9-4641-BB54-D5DE89A918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7" name="Imagem 1356">
          <a:extLst>
            <a:ext uri="{FF2B5EF4-FFF2-40B4-BE49-F238E27FC236}">
              <a16:creationId xmlns:a16="http://schemas.microsoft.com/office/drawing/2014/main" xmlns="" id="{4677F103-F5CE-4629-B83A-1AD0C66B74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358" name="Imagem 1357">
          <a:extLst>
            <a:ext uri="{FF2B5EF4-FFF2-40B4-BE49-F238E27FC236}">
              <a16:creationId xmlns:a16="http://schemas.microsoft.com/office/drawing/2014/main" xmlns="" id="{02A6D216-45B0-492F-97D1-656D58A661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59" name="Imagem 1358">
          <a:extLst>
            <a:ext uri="{FF2B5EF4-FFF2-40B4-BE49-F238E27FC236}">
              <a16:creationId xmlns:a16="http://schemas.microsoft.com/office/drawing/2014/main" xmlns="" id="{C18CCF85-D50D-4EF9-8403-FC6B785DD6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60" name="Imagem 1359">
          <a:extLst>
            <a:ext uri="{FF2B5EF4-FFF2-40B4-BE49-F238E27FC236}">
              <a16:creationId xmlns:a16="http://schemas.microsoft.com/office/drawing/2014/main" xmlns="" id="{0A73428C-19EF-4EAF-8BFF-82E756A65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61" name="Imagem 1360">
          <a:extLst>
            <a:ext uri="{FF2B5EF4-FFF2-40B4-BE49-F238E27FC236}">
              <a16:creationId xmlns:a16="http://schemas.microsoft.com/office/drawing/2014/main" xmlns="" id="{65B804FA-A0A4-4060-B48E-A45997ECE4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2" name="Imagem 1361">
          <a:extLst>
            <a:ext uri="{FF2B5EF4-FFF2-40B4-BE49-F238E27FC236}">
              <a16:creationId xmlns:a16="http://schemas.microsoft.com/office/drawing/2014/main" xmlns="" id="{92D4E935-670A-498A-AA61-43621D5FC5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63" name="Imagem 1362">
          <a:extLst>
            <a:ext uri="{FF2B5EF4-FFF2-40B4-BE49-F238E27FC236}">
              <a16:creationId xmlns:a16="http://schemas.microsoft.com/office/drawing/2014/main" xmlns="" id="{CB132717-FD53-44A2-8DAB-57EE86390F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4" name="Imagem 1363">
          <a:extLst>
            <a:ext uri="{FF2B5EF4-FFF2-40B4-BE49-F238E27FC236}">
              <a16:creationId xmlns:a16="http://schemas.microsoft.com/office/drawing/2014/main" xmlns="" id="{5430C0AB-49C3-46F6-B24D-41CD8C83D6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65" name="Imagem 1364">
          <a:extLst>
            <a:ext uri="{FF2B5EF4-FFF2-40B4-BE49-F238E27FC236}">
              <a16:creationId xmlns:a16="http://schemas.microsoft.com/office/drawing/2014/main" xmlns="" id="{E3CF4020-B2DB-4B1C-85EC-59FE1B1C84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366" name="Imagem 1365">
          <a:extLst>
            <a:ext uri="{FF2B5EF4-FFF2-40B4-BE49-F238E27FC236}">
              <a16:creationId xmlns:a16="http://schemas.microsoft.com/office/drawing/2014/main" xmlns="" id="{73740C72-0A0E-4C62-BD6F-F30A763842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367" name="Imagem 1366">
          <a:extLst>
            <a:ext uri="{FF2B5EF4-FFF2-40B4-BE49-F238E27FC236}">
              <a16:creationId xmlns:a16="http://schemas.microsoft.com/office/drawing/2014/main" xmlns="" id="{90B162E2-A1A4-4AB7-AFB9-1D71528D600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68" name="Imagem 1367">
          <a:extLst>
            <a:ext uri="{FF2B5EF4-FFF2-40B4-BE49-F238E27FC236}">
              <a16:creationId xmlns:a16="http://schemas.microsoft.com/office/drawing/2014/main" xmlns="" id="{CE1F4095-D0B6-4DAD-A6EC-8E4B0791CD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69" name="Imagem 1368">
          <a:extLst>
            <a:ext uri="{FF2B5EF4-FFF2-40B4-BE49-F238E27FC236}">
              <a16:creationId xmlns:a16="http://schemas.microsoft.com/office/drawing/2014/main" xmlns="" id="{E36BF8A4-5B9C-40E2-B0DD-83785F312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70" name="Imagem 1369">
          <a:extLst>
            <a:ext uri="{FF2B5EF4-FFF2-40B4-BE49-F238E27FC236}">
              <a16:creationId xmlns:a16="http://schemas.microsoft.com/office/drawing/2014/main" xmlns="" id="{5FACABC6-9951-4434-808C-2302F8056F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1" name="Imagem 1370">
          <a:extLst>
            <a:ext uri="{FF2B5EF4-FFF2-40B4-BE49-F238E27FC236}">
              <a16:creationId xmlns:a16="http://schemas.microsoft.com/office/drawing/2014/main" xmlns="" id="{8FF4C3CB-BD6A-43B7-8F61-5C1FDA9623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72" name="Imagem 1371">
          <a:extLst>
            <a:ext uri="{FF2B5EF4-FFF2-40B4-BE49-F238E27FC236}">
              <a16:creationId xmlns:a16="http://schemas.microsoft.com/office/drawing/2014/main" xmlns="" id="{C6734F06-9BE9-4368-9BAC-A2537D307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3" name="Imagem 1372">
          <a:extLst>
            <a:ext uri="{FF2B5EF4-FFF2-40B4-BE49-F238E27FC236}">
              <a16:creationId xmlns:a16="http://schemas.microsoft.com/office/drawing/2014/main" xmlns="" id="{2BBBE89E-B557-46AF-81E1-01E750E694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374" name="Imagem 1373">
          <a:extLst>
            <a:ext uri="{FF2B5EF4-FFF2-40B4-BE49-F238E27FC236}">
              <a16:creationId xmlns:a16="http://schemas.microsoft.com/office/drawing/2014/main" xmlns="" id="{E8AD430D-781A-4BCC-B9A0-8BBA04380A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375" name="Imagem 1374">
          <a:extLst>
            <a:ext uri="{FF2B5EF4-FFF2-40B4-BE49-F238E27FC236}">
              <a16:creationId xmlns:a16="http://schemas.microsoft.com/office/drawing/2014/main" xmlns="" id="{0BF11603-3722-493A-AC95-224D37F6F5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76" name="Imagem 1375">
          <a:extLst>
            <a:ext uri="{FF2B5EF4-FFF2-40B4-BE49-F238E27FC236}">
              <a16:creationId xmlns:a16="http://schemas.microsoft.com/office/drawing/2014/main" xmlns="" id="{3BBF2EE4-E284-4834-900D-F3DAADAA27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77" name="Imagem 1376">
          <a:extLst>
            <a:ext uri="{FF2B5EF4-FFF2-40B4-BE49-F238E27FC236}">
              <a16:creationId xmlns:a16="http://schemas.microsoft.com/office/drawing/2014/main" xmlns="" id="{CAA3C3E1-05D0-426D-8B84-85BEC81E56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78" name="Imagem 1377">
          <a:extLst>
            <a:ext uri="{FF2B5EF4-FFF2-40B4-BE49-F238E27FC236}">
              <a16:creationId xmlns:a16="http://schemas.microsoft.com/office/drawing/2014/main" xmlns="" id="{35758ACD-62B8-47DD-BEFF-0DDC2D1A9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9" name="Imagem 1378">
          <a:extLst>
            <a:ext uri="{FF2B5EF4-FFF2-40B4-BE49-F238E27FC236}">
              <a16:creationId xmlns:a16="http://schemas.microsoft.com/office/drawing/2014/main" xmlns="" id="{E9156CE5-E2E7-4740-8F36-96C698ABDC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80" name="Imagem 1379">
          <a:extLst>
            <a:ext uri="{FF2B5EF4-FFF2-40B4-BE49-F238E27FC236}">
              <a16:creationId xmlns:a16="http://schemas.microsoft.com/office/drawing/2014/main" xmlns="" id="{D5FDD0D3-A413-49C7-BD51-FF55CA95B3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81" name="Imagem 1380">
          <a:extLst>
            <a:ext uri="{FF2B5EF4-FFF2-40B4-BE49-F238E27FC236}">
              <a16:creationId xmlns:a16="http://schemas.microsoft.com/office/drawing/2014/main" xmlns="" id="{064CFFFC-8F7F-4D70-9FE6-8C3FB4DC48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382" name="Imagem 1381">
          <a:extLst>
            <a:ext uri="{FF2B5EF4-FFF2-40B4-BE49-F238E27FC236}">
              <a16:creationId xmlns:a16="http://schemas.microsoft.com/office/drawing/2014/main" xmlns="" id="{4DB23697-0F07-46D3-BD49-634E3E1B1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383" name="Imagem 1382">
          <a:extLst>
            <a:ext uri="{FF2B5EF4-FFF2-40B4-BE49-F238E27FC236}">
              <a16:creationId xmlns:a16="http://schemas.microsoft.com/office/drawing/2014/main" xmlns="" id="{54BA74FA-B159-4D68-8BB1-C52ADB741E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84" name="Imagem 1383">
          <a:extLst>
            <a:ext uri="{FF2B5EF4-FFF2-40B4-BE49-F238E27FC236}">
              <a16:creationId xmlns:a16="http://schemas.microsoft.com/office/drawing/2014/main" xmlns="" id="{59462E36-C3D0-456B-A15B-813146F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85" name="Imagem 1384">
          <a:extLst>
            <a:ext uri="{FF2B5EF4-FFF2-40B4-BE49-F238E27FC236}">
              <a16:creationId xmlns:a16="http://schemas.microsoft.com/office/drawing/2014/main" xmlns="" id="{7B3E91DD-DB8B-4E63-88EB-C4DBF8DDD9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86" name="Imagem 1385">
          <a:extLst>
            <a:ext uri="{FF2B5EF4-FFF2-40B4-BE49-F238E27FC236}">
              <a16:creationId xmlns:a16="http://schemas.microsoft.com/office/drawing/2014/main" xmlns="" id="{45D89042-2766-46B3-B466-F1A96E847C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87" name="Imagem 1386">
          <a:extLst>
            <a:ext uri="{FF2B5EF4-FFF2-40B4-BE49-F238E27FC236}">
              <a16:creationId xmlns:a16="http://schemas.microsoft.com/office/drawing/2014/main" xmlns="" id="{31311337-F805-470C-BA2C-5A408E8F6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88" name="Imagem 1387">
          <a:extLst>
            <a:ext uri="{FF2B5EF4-FFF2-40B4-BE49-F238E27FC236}">
              <a16:creationId xmlns:a16="http://schemas.microsoft.com/office/drawing/2014/main" xmlns="" id="{9EAAF55E-86BE-46F9-BF6A-F9C05E8921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89" name="Imagem 1388">
          <a:extLst>
            <a:ext uri="{FF2B5EF4-FFF2-40B4-BE49-F238E27FC236}">
              <a16:creationId xmlns:a16="http://schemas.microsoft.com/office/drawing/2014/main" xmlns="" id="{2A55F97B-22FE-4A0A-8440-F05DA0C43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390" name="Imagem 1389">
          <a:extLst>
            <a:ext uri="{FF2B5EF4-FFF2-40B4-BE49-F238E27FC236}">
              <a16:creationId xmlns:a16="http://schemas.microsoft.com/office/drawing/2014/main" xmlns="" id="{6A867C2F-FBE8-4D21-9286-145BE63198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391" name="Imagem 1390">
          <a:extLst>
            <a:ext uri="{FF2B5EF4-FFF2-40B4-BE49-F238E27FC236}">
              <a16:creationId xmlns:a16="http://schemas.microsoft.com/office/drawing/2014/main" xmlns="" id="{5C4A6904-944C-4978-9A66-633CA6DC08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92" name="Imagem 1391">
          <a:extLst>
            <a:ext uri="{FF2B5EF4-FFF2-40B4-BE49-F238E27FC236}">
              <a16:creationId xmlns:a16="http://schemas.microsoft.com/office/drawing/2014/main" xmlns="" id="{17E3FE85-F7FB-4A90-BBDF-BA8197EC4A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93" name="Imagem 1392">
          <a:extLst>
            <a:ext uri="{FF2B5EF4-FFF2-40B4-BE49-F238E27FC236}">
              <a16:creationId xmlns:a16="http://schemas.microsoft.com/office/drawing/2014/main" xmlns="" id="{CAEED8CE-06CE-4484-BD75-15C10DE15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94" name="Imagem 1393">
          <a:extLst>
            <a:ext uri="{FF2B5EF4-FFF2-40B4-BE49-F238E27FC236}">
              <a16:creationId xmlns:a16="http://schemas.microsoft.com/office/drawing/2014/main" xmlns="" id="{2955CD81-5D73-429D-829F-CF17DC327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95" name="Imagem 1394">
          <a:extLst>
            <a:ext uri="{FF2B5EF4-FFF2-40B4-BE49-F238E27FC236}">
              <a16:creationId xmlns:a16="http://schemas.microsoft.com/office/drawing/2014/main" xmlns="" id="{7B0EFB7F-DB39-485A-9253-726212621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96" name="Imagem 1395">
          <a:extLst>
            <a:ext uri="{FF2B5EF4-FFF2-40B4-BE49-F238E27FC236}">
              <a16:creationId xmlns:a16="http://schemas.microsoft.com/office/drawing/2014/main" xmlns="" id="{2B6F04A7-3DB0-4866-BB83-DC59FA77DC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97" name="Imagem 1396">
          <a:extLst>
            <a:ext uri="{FF2B5EF4-FFF2-40B4-BE49-F238E27FC236}">
              <a16:creationId xmlns:a16="http://schemas.microsoft.com/office/drawing/2014/main" xmlns="" id="{FFCFDC22-35B1-4DA7-983B-C80CAA181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398" name="Imagem 1397">
          <a:extLst>
            <a:ext uri="{FF2B5EF4-FFF2-40B4-BE49-F238E27FC236}">
              <a16:creationId xmlns:a16="http://schemas.microsoft.com/office/drawing/2014/main" xmlns="" id="{8A74F7A3-56B4-4A8A-BF65-435136BCEE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399" name="Imagem 1398">
          <a:extLst>
            <a:ext uri="{FF2B5EF4-FFF2-40B4-BE49-F238E27FC236}">
              <a16:creationId xmlns:a16="http://schemas.microsoft.com/office/drawing/2014/main" xmlns="" id="{C961B41D-642A-42D6-AD64-F6FF0E6782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0" name="Imagem 1399">
          <a:extLst>
            <a:ext uri="{FF2B5EF4-FFF2-40B4-BE49-F238E27FC236}">
              <a16:creationId xmlns:a16="http://schemas.microsoft.com/office/drawing/2014/main" xmlns="" id="{DE5EF4D8-834A-4648-9576-20003775E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01" name="Imagem 1400">
          <a:extLst>
            <a:ext uri="{FF2B5EF4-FFF2-40B4-BE49-F238E27FC236}">
              <a16:creationId xmlns:a16="http://schemas.microsoft.com/office/drawing/2014/main" xmlns="" id="{F58DF184-6D7C-44FC-98DB-B18F18BF52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02" name="Imagem 1401">
          <a:extLst>
            <a:ext uri="{FF2B5EF4-FFF2-40B4-BE49-F238E27FC236}">
              <a16:creationId xmlns:a16="http://schemas.microsoft.com/office/drawing/2014/main" xmlns="" id="{0D826504-F8A8-4C80-BB8C-5EF70638AE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03" name="Imagem 1402">
          <a:extLst>
            <a:ext uri="{FF2B5EF4-FFF2-40B4-BE49-F238E27FC236}">
              <a16:creationId xmlns:a16="http://schemas.microsoft.com/office/drawing/2014/main" xmlns="" id="{2DA34706-1689-481A-9930-578ED5690D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04" name="Imagem 1403">
          <a:extLst>
            <a:ext uri="{FF2B5EF4-FFF2-40B4-BE49-F238E27FC236}">
              <a16:creationId xmlns:a16="http://schemas.microsoft.com/office/drawing/2014/main" xmlns="" id="{CB3E8845-1240-4747-A7DB-3B1A59B298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05" name="Imagem 1404">
          <a:extLst>
            <a:ext uri="{FF2B5EF4-FFF2-40B4-BE49-F238E27FC236}">
              <a16:creationId xmlns:a16="http://schemas.microsoft.com/office/drawing/2014/main" xmlns="" id="{B62B5598-F4CB-43F8-AB32-69D2E5DB96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406" name="Imagem 1405">
          <a:extLst>
            <a:ext uri="{FF2B5EF4-FFF2-40B4-BE49-F238E27FC236}">
              <a16:creationId xmlns:a16="http://schemas.microsoft.com/office/drawing/2014/main" xmlns="" id="{977F906F-D0FB-4BDE-9A0F-E8626DC399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407" name="Imagem 1406">
          <a:extLst>
            <a:ext uri="{FF2B5EF4-FFF2-40B4-BE49-F238E27FC236}">
              <a16:creationId xmlns:a16="http://schemas.microsoft.com/office/drawing/2014/main" xmlns="" id="{3AB96BA4-28EF-4178-AE5A-39F9A08867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8" name="Imagem 1407">
          <a:extLst>
            <a:ext uri="{FF2B5EF4-FFF2-40B4-BE49-F238E27FC236}">
              <a16:creationId xmlns:a16="http://schemas.microsoft.com/office/drawing/2014/main" xmlns="" id="{ACF4A303-8D11-40F3-A5F3-76E2E138C0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09" name="Imagem 1408">
          <a:extLst>
            <a:ext uri="{FF2B5EF4-FFF2-40B4-BE49-F238E27FC236}">
              <a16:creationId xmlns:a16="http://schemas.microsoft.com/office/drawing/2014/main" xmlns="" id="{B6843716-1BC6-4892-B487-1068A66C0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10" name="Imagem 1409">
          <a:extLst>
            <a:ext uri="{FF2B5EF4-FFF2-40B4-BE49-F238E27FC236}">
              <a16:creationId xmlns:a16="http://schemas.microsoft.com/office/drawing/2014/main" xmlns="" id="{9B70451B-265E-4306-A7A9-A786AA902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11" name="Imagem 1410">
          <a:extLst>
            <a:ext uri="{FF2B5EF4-FFF2-40B4-BE49-F238E27FC236}">
              <a16:creationId xmlns:a16="http://schemas.microsoft.com/office/drawing/2014/main" xmlns="" id="{4BE094D3-E65E-4DE1-9DF0-7DDA5DE016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12" name="Imagem 1411">
          <a:extLst>
            <a:ext uri="{FF2B5EF4-FFF2-40B4-BE49-F238E27FC236}">
              <a16:creationId xmlns:a16="http://schemas.microsoft.com/office/drawing/2014/main" xmlns="" id="{9FA831AD-44B6-4745-901F-0F9A8B7892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13" name="Imagem 1412">
          <a:extLst>
            <a:ext uri="{FF2B5EF4-FFF2-40B4-BE49-F238E27FC236}">
              <a16:creationId xmlns:a16="http://schemas.microsoft.com/office/drawing/2014/main" xmlns="" id="{623B95B1-831C-42CD-9958-B75ED289B1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414" name="Imagem 1413">
          <a:extLst>
            <a:ext uri="{FF2B5EF4-FFF2-40B4-BE49-F238E27FC236}">
              <a16:creationId xmlns:a16="http://schemas.microsoft.com/office/drawing/2014/main" xmlns="" id="{41527B84-41AB-400C-AB43-0203B1884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415" name="Imagem 1414">
          <a:extLst>
            <a:ext uri="{FF2B5EF4-FFF2-40B4-BE49-F238E27FC236}">
              <a16:creationId xmlns:a16="http://schemas.microsoft.com/office/drawing/2014/main" xmlns="" id="{3B49E34E-932B-4BD6-B397-2D27A559E8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16" name="Imagem 1415">
          <a:extLst>
            <a:ext uri="{FF2B5EF4-FFF2-40B4-BE49-F238E27FC236}">
              <a16:creationId xmlns:a16="http://schemas.microsoft.com/office/drawing/2014/main" xmlns="" id="{1AEDAC5D-C838-42FD-A59E-7B448AFB61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17" name="Imagem 1416">
          <a:extLst>
            <a:ext uri="{FF2B5EF4-FFF2-40B4-BE49-F238E27FC236}">
              <a16:creationId xmlns:a16="http://schemas.microsoft.com/office/drawing/2014/main" xmlns="" id="{55928A79-0D80-4EC5-B3DD-06BE71928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18" name="Imagem 1417">
          <a:extLst>
            <a:ext uri="{FF2B5EF4-FFF2-40B4-BE49-F238E27FC236}">
              <a16:creationId xmlns:a16="http://schemas.microsoft.com/office/drawing/2014/main" xmlns="" id="{4C6AF6B1-DB79-4AB6-BA7B-0AD7DDCA0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19" name="Imagem 1418">
          <a:extLst>
            <a:ext uri="{FF2B5EF4-FFF2-40B4-BE49-F238E27FC236}">
              <a16:creationId xmlns:a16="http://schemas.microsoft.com/office/drawing/2014/main" xmlns="" id="{272CA3D0-64F3-4A47-A158-515C593058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0" name="Imagem 1419">
          <a:extLst>
            <a:ext uri="{FF2B5EF4-FFF2-40B4-BE49-F238E27FC236}">
              <a16:creationId xmlns:a16="http://schemas.microsoft.com/office/drawing/2014/main" xmlns="" id="{FF2A90AD-90C9-420C-848B-F0DE764E8B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21" name="Imagem 1420">
          <a:extLst>
            <a:ext uri="{FF2B5EF4-FFF2-40B4-BE49-F238E27FC236}">
              <a16:creationId xmlns:a16="http://schemas.microsoft.com/office/drawing/2014/main" xmlns="" id="{634F714A-88CE-4269-A7ED-43366F347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422" name="Imagem 1421">
          <a:extLst>
            <a:ext uri="{FF2B5EF4-FFF2-40B4-BE49-F238E27FC236}">
              <a16:creationId xmlns:a16="http://schemas.microsoft.com/office/drawing/2014/main" xmlns="" id="{C50741F0-F75F-4AC4-8A01-C6F12CE0B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423" name="Imagem 1422">
          <a:extLst>
            <a:ext uri="{FF2B5EF4-FFF2-40B4-BE49-F238E27FC236}">
              <a16:creationId xmlns:a16="http://schemas.microsoft.com/office/drawing/2014/main" xmlns="" id="{073CE5A7-AD36-40B1-8039-C49C191F79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24" name="Imagem 1423">
          <a:extLst>
            <a:ext uri="{FF2B5EF4-FFF2-40B4-BE49-F238E27FC236}">
              <a16:creationId xmlns:a16="http://schemas.microsoft.com/office/drawing/2014/main" xmlns="" id="{9BC2225D-DB4F-48EE-8952-080564C9A4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25" name="Imagem 1424">
          <a:extLst>
            <a:ext uri="{FF2B5EF4-FFF2-40B4-BE49-F238E27FC236}">
              <a16:creationId xmlns:a16="http://schemas.microsoft.com/office/drawing/2014/main" xmlns="" id="{2E7E8FEB-D3C3-452D-B36A-E4BA31A47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6" name="Imagem 1425">
          <a:extLst>
            <a:ext uri="{FF2B5EF4-FFF2-40B4-BE49-F238E27FC236}">
              <a16:creationId xmlns:a16="http://schemas.microsoft.com/office/drawing/2014/main" xmlns="" id="{602D204D-EBC5-47BE-818E-2282E1A899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27" name="Imagem 1426">
          <a:extLst>
            <a:ext uri="{FF2B5EF4-FFF2-40B4-BE49-F238E27FC236}">
              <a16:creationId xmlns:a16="http://schemas.microsoft.com/office/drawing/2014/main" xmlns="" id="{708F2C92-5C4F-4DF2-BF42-E227BC13A3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8" name="Imagem 1427">
          <a:extLst>
            <a:ext uri="{FF2B5EF4-FFF2-40B4-BE49-F238E27FC236}">
              <a16:creationId xmlns:a16="http://schemas.microsoft.com/office/drawing/2014/main" xmlns="" id="{F2E149B1-6AEC-4689-910F-37BF540CB2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29" name="Imagem 1428">
          <a:extLst>
            <a:ext uri="{FF2B5EF4-FFF2-40B4-BE49-F238E27FC236}">
              <a16:creationId xmlns:a16="http://schemas.microsoft.com/office/drawing/2014/main" xmlns="" id="{148E3C4D-6EC5-4EF0-B6D0-209BEC39C9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430" name="Imagem 1429">
          <a:extLst>
            <a:ext uri="{FF2B5EF4-FFF2-40B4-BE49-F238E27FC236}">
              <a16:creationId xmlns:a16="http://schemas.microsoft.com/office/drawing/2014/main" xmlns="" id="{A5B947D4-8032-4364-B5F9-35C83739F4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431" name="Imagem 1430">
          <a:extLst>
            <a:ext uri="{FF2B5EF4-FFF2-40B4-BE49-F238E27FC236}">
              <a16:creationId xmlns:a16="http://schemas.microsoft.com/office/drawing/2014/main" xmlns="" id="{27AA9C0A-379E-40CF-9F1D-1C0F0F1412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32" name="Imagem 1431">
          <a:extLst>
            <a:ext uri="{FF2B5EF4-FFF2-40B4-BE49-F238E27FC236}">
              <a16:creationId xmlns:a16="http://schemas.microsoft.com/office/drawing/2014/main" xmlns="" id="{9BF6C18A-5BDD-488D-88FD-A075CD6297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33" name="Imagem 1432">
          <a:extLst>
            <a:ext uri="{FF2B5EF4-FFF2-40B4-BE49-F238E27FC236}">
              <a16:creationId xmlns:a16="http://schemas.microsoft.com/office/drawing/2014/main" xmlns="" id="{F8F890C6-2783-41D3-A756-80D1FD83D4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34" name="Imagem 1433">
          <a:extLst>
            <a:ext uri="{FF2B5EF4-FFF2-40B4-BE49-F238E27FC236}">
              <a16:creationId xmlns:a16="http://schemas.microsoft.com/office/drawing/2014/main" xmlns="" id="{4B8ABF32-E0E4-433F-B3A1-94082D275C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5" name="Imagem 1434">
          <a:extLst>
            <a:ext uri="{FF2B5EF4-FFF2-40B4-BE49-F238E27FC236}">
              <a16:creationId xmlns:a16="http://schemas.microsoft.com/office/drawing/2014/main" xmlns="" id="{050B8B64-8C91-48F8-99D6-1FCDA3E9A7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36" name="Imagem 1435">
          <a:extLst>
            <a:ext uri="{FF2B5EF4-FFF2-40B4-BE49-F238E27FC236}">
              <a16:creationId xmlns:a16="http://schemas.microsoft.com/office/drawing/2014/main" xmlns="" id="{83680972-BCDD-4B3D-8604-67833F8CDD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7" name="Imagem 1436">
          <a:extLst>
            <a:ext uri="{FF2B5EF4-FFF2-40B4-BE49-F238E27FC236}">
              <a16:creationId xmlns:a16="http://schemas.microsoft.com/office/drawing/2014/main" xmlns="" id="{75264D56-967F-487F-B558-6FFF0FF356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177625</xdr:rowOff>
    </xdr:to>
    <xdr:pic>
      <xdr:nvPicPr>
        <xdr:cNvPr id="1438" name="Imagem 1437">
          <a:extLst>
            <a:ext uri="{FF2B5EF4-FFF2-40B4-BE49-F238E27FC236}">
              <a16:creationId xmlns:a16="http://schemas.microsoft.com/office/drawing/2014/main" xmlns="" id="{4083281B-EE59-4457-BDF3-6011343BA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178573</xdr:rowOff>
    </xdr:to>
    <xdr:pic>
      <xdr:nvPicPr>
        <xdr:cNvPr id="1439" name="Imagem 1438">
          <a:extLst>
            <a:ext uri="{FF2B5EF4-FFF2-40B4-BE49-F238E27FC236}">
              <a16:creationId xmlns:a16="http://schemas.microsoft.com/office/drawing/2014/main" xmlns="" id="{96D4138B-DBFA-4BCC-B301-75A1713CC3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40" name="Imagem 1439">
          <a:extLst>
            <a:ext uri="{FF2B5EF4-FFF2-40B4-BE49-F238E27FC236}">
              <a16:creationId xmlns:a16="http://schemas.microsoft.com/office/drawing/2014/main" xmlns="" id="{CB61C6C6-A963-4307-BE75-6D3E012BBA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41" name="Imagem 1440">
          <a:extLst>
            <a:ext uri="{FF2B5EF4-FFF2-40B4-BE49-F238E27FC236}">
              <a16:creationId xmlns:a16="http://schemas.microsoft.com/office/drawing/2014/main" xmlns="" id="{3F4F00F4-96DC-4F05-8F02-087F62A1D5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2" name="Imagem 1441">
          <a:extLst>
            <a:ext uri="{FF2B5EF4-FFF2-40B4-BE49-F238E27FC236}">
              <a16:creationId xmlns:a16="http://schemas.microsoft.com/office/drawing/2014/main" xmlns="" id="{2C505D67-04E8-450C-AD6A-84A46A14EA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43" name="Imagem 1442">
          <a:extLst>
            <a:ext uri="{FF2B5EF4-FFF2-40B4-BE49-F238E27FC236}">
              <a16:creationId xmlns:a16="http://schemas.microsoft.com/office/drawing/2014/main" xmlns="" id="{B7BE26E7-43C1-41FC-8EE5-C3F8E78BCF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4" name="Imagem 1443">
          <a:extLst>
            <a:ext uri="{FF2B5EF4-FFF2-40B4-BE49-F238E27FC236}">
              <a16:creationId xmlns:a16="http://schemas.microsoft.com/office/drawing/2014/main" xmlns="" id="{CE4D263A-A095-421E-A202-F7D603FEF0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45" name="Imagem 1444">
          <a:extLst>
            <a:ext uri="{FF2B5EF4-FFF2-40B4-BE49-F238E27FC236}">
              <a16:creationId xmlns:a16="http://schemas.microsoft.com/office/drawing/2014/main" xmlns="" id="{CE89DB37-6791-4E2C-A887-860C0B6AC3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446" name="Imagem 1445">
          <a:extLst>
            <a:ext uri="{FF2B5EF4-FFF2-40B4-BE49-F238E27FC236}">
              <a16:creationId xmlns:a16="http://schemas.microsoft.com/office/drawing/2014/main" xmlns="" id="{6BA72B5D-09A3-492D-96BD-5D44EC569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447" name="Imagem 1446">
          <a:extLst>
            <a:ext uri="{FF2B5EF4-FFF2-40B4-BE49-F238E27FC236}">
              <a16:creationId xmlns:a16="http://schemas.microsoft.com/office/drawing/2014/main" xmlns="" id="{B6888745-70F5-4CFC-A2C2-3E877C64ABA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48" name="Imagem 1447">
          <a:extLst>
            <a:ext uri="{FF2B5EF4-FFF2-40B4-BE49-F238E27FC236}">
              <a16:creationId xmlns:a16="http://schemas.microsoft.com/office/drawing/2014/main" xmlns="" id="{130C2002-AADB-454A-92BC-8825732AB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49" name="Imagem 1448">
          <a:extLst>
            <a:ext uri="{FF2B5EF4-FFF2-40B4-BE49-F238E27FC236}">
              <a16:creationId xmlns:a16="http://schemas.microsoft.com/office/drawing/2014/main" xmlns="" id="{20436A7A-4ADE-451C-8F7D-B53A0C2703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50" name="Imagem 1449">
          <a:extLst>
            <a:ext uri="{FF2B5EF4-FFF2-40B4-BE49-F238E27FC236}">
              <a16:creationId xmlns:a16="http://schemas.microsoft.com/office/drawing/2014/main" xmlns="" id="{BD96CA1A-3FB6-4275-8975-CD5B62572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1" name="Imagem 1450">
          <a:extLst>
            <a:ext uri="{FF2B5EF4-FFF2-40B4-BE49-F238E27FC236}">
              <a16:creationId xmlns:a16="http://schemas.microsoft.com/office/drawing/2014/main" xmlns="" id="{582BC5EE-D169-46D3-B061-253A21A110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52" name="Imagem 1451">
          <a:extLst>
            <a:ext uri="{FF2B5EF4-FFF2-40B4-BE49-F238E27FC236}">
              <a16:creationId xmlns:a16="http://schemas.microsoft.com/office/drawing/2014/main" xmlns="" id="{73E9629E-DE4D-4285-B203-1EAE919782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3" name="Imagem 1452">
          <a:extLst>
            <a:ext uri="{FF2B5EF4-FFF2-40B4-BE49-F238E27FC236}">
              <a16:creationId xmlns:a16="http://schemas.microsoft.com/office/drawing/2014/main" xmlns="" id="{2953EB3C-34BD-4AC5-B530-D74F6890F0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177060</xdr:rowOff>
    </xdr:to>
    <xdr:pic>
      <xdr:nvPicPr>
        <xdr:cNvPr id="1454" name="Imagem 1453">
          <a:extLst>
            <a:ext uri="{FF2B5EF4-FFF2-40B4-BE49-F238E27FC236}">
              <a16:creationId xmlns:a16="http://schemas.microsoft.com/office/drawing/2014/main" xmlns="" id="{EAEFCA29-C161-4FBA-800C-ECF5867699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713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178008</xdr:rowOff>
    </xdr:to>
    <xdr:pic>
      <xdr:nvPicPr>
        <xdr:cNvPr id="1455" name="Imagem 1454">
          <a:extLst>
            <a:ext uri="{FF2B5EF4-FFF2-40B4-BE49-F238E27FC236}">
              <a16:creationId xmlns:a16="http://schemas.microsoft.com/office/drawing/2014/main" xmlns="" id="{2C0721BA-5223-447C-B84E-5D9387C957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8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56" name="Imagem 1455">
          <a:extLst>
            <a:ext uri="{FF2B5EF4-FFF2-40B4-BE49-F238E27FC236}">
              <a16:creationId xmlns:a16="http://schemas.microsoft.com/office/drawing/2014/main" xmlns="" id="{495576A8-DD10-4238-92D6-AC58A8932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57" name="Imagem 1456">
          <a:extLst>
            <a:ext uri="{FF2B5EF4-FFF2-40B4-BE49-F238E27FC236}">
              <a16:creationId xmlns:a16="http://schemas.microsoft.com/office/drawing/2014/main" xmlns="" id="{2E51FB4D-1BAF-4B32-A562-3151E7192B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58" name="Imagem 1457">
          <a:extLst>
            <a:ext uri="{FF2B5EF4-FFF2-40B4-BE49-F238E27FC236}">
              <a16:creationId xmlns:a16="http://schemas.microsoft.com/office/drawing/2014/main" xmlns="" id="{A5DB9FA4-61C7-4528-8176-D8E64249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9" name="Imagem 1458">
          <a:extLst>
            <a:ext uri="{FF2B5EF4-FFF2-40B4-BE49-F238E27FC236}">
              <a16:creationId xmlns:a16="http://schemas.microsoft.com/office/drawing/2014/main" xmlns="" id="{9A8329E7-C127-4738-B4CE-AC12A3DF2B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60" name="Imagem 1459">
          <a:extLst>
            <a:ext uri="{FF2B5EF4-FFF2-40B4-BE49-F238E27FC236}">
              <a16:creationId xmlns:a16="http://schemas.microsoft.com/office/drawing/2014/main" xmlns="" id="{C06DB6AA-0FA3-4C01-9028-1C83728D7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61" name="Imagem 1460">
          <a:extLst>
            <a:ext uri="{FF2B5EF4-FFF2-40B4-BE49-F238E27FC236}">
              <a16:creationId xmlns:a16="http://schemas.microsoft.com/office/drawing/2014/main" xmlns="" id="{A8F30E31-C0C7-439E-AAEC-D709D1BE9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462" name="Imagem 1461">
          <a:extLst>
            <a:ext uri="{FF2B5EF4-FFF2-40B4-BE49-F238E27FC236}">
              <a16:creationId xmlns:a16="http://schemas.microsoft.com/office/drawing/2014/main" xmlns="" id="{3DAD475B-E9E1-4348-85B4-699D1E8E7D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463" name="Imagem 1462">
          <a:extLst>
            <a:ext uri="{FF2B5EF4-FFF2-40B4-BE49-F238E27FC236}">
              <a16:creationId xmlns:a16="http://schemas.microsoft.com/office/drawing/2014/main" xmlns="" id="{2073AD4A-EE35-4265-AC3E-78D32B25D5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64" name="Imagem 1463">
          <a:extLst>
            <a:ext uri="{FF2B5EF4-FFF2-40B4-BE49-F238E27FC236}">
              <a16:creationId xmlns:a16="http://schemas.microsoft.com/office/drawing/2014/main" xmlns="" id="{2EAA8996-1315-4284-8C00-C19192061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65" name="Imagem 1464">
          <a:extLst>
            <a:ext uri="{FF2B5EF4-FFF2-40B4-BE49-F238E27FC236}">
              <a16:creationId xmlns:a16="http://schemas.microsoft.com/office/drawing/2014/main" xmlns="" id="{683CDFE4-068E-42FB-8708-20B213B5C7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66" name="Imagem 1465">
          <a:extLst>
            <a:ext uri="{FF2B5EF4-FFF2-40B4-BE49-F238E27FC236}">
              <a16:creationId xmlns:a16="http://schemas.microsoft.com/office/drawing/2014/main" xmlns="" id="{EA2DC19F-FE10-4F3E-AF4F-AC67B4BDA6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67" name="Imagem 1466">
          <a:extLst>
            <a:ext uri="{FF2B5EF4-FFF2-40B4-BE49-F238E27FC236}">
              <a16:creationId xmlns:a16="http://schemas.microsoft.com/office/drawing/2014/main" xmlns="" id="{B671D7C1-BA98-4A92-A3CF-5B52E6088B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68" name="Imagem 1467">
          <a:extLst>
            <a:ext uri="{FF2B5EF4-FFF2-40B4-BE49-F238E27FC236}">
              <a16:creationId xmlns:a16="http://schemas.microsoft.com/office/drawing/2014/main" xmlns="" id="{1F4C18C3-A042-4E69-84F4-4640C006E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69" name="Imagem 1468">
          <a:extLst>
            <a:ext uri="{FF2B5EF4-FFF2-40B4-BE49-F238E27FC236}">
              <a16:creationId xmlns:a16="http://schemas.microsoft.com/office/drawing/2014/main" xmlns="" id="{A4A1346F-4F6A-4B8E-9F32-6120BAF889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470" name="Imagem 1469">
          <a:extLst>
            <a:ext uri="{FF2B5EF4-FFF2-40B4-BE49-F238E27FC236}">
              <a16:creationId xmlns:a16="http://schemas.microsoft.com/office/drawing/2014/main" xmlns="" id="{9B0EE300-F8C4-4ABD-BB2E-62126D11B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471" name="Imagem 1470">
          <a:extLst>
            <a:ext uri="{FF2B5EF4-FFF2-40B4-BE49-F238E27FC236}">
              <a16:creationId xmlns:a16="http://schemas.microsoft.com/office/drawing/2014/main" xmlns="" id="{A2D2782F-6EC1-4257-B7B9-4C40C44461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72" name="Imagem 1471">
          <a:extLst>
            <a:ext uri="{FF2B5EF4-FFF2-40B4-BE49-F238E27FC236}">
              <a16:creationId xmlns:a16="http://schemas.microsoft.com/office/drawing/2014/main" xmlns="" id="{5935B7B2-59B1-4A16-8727-2E8420705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73" name="Imagem 1472">
          <a:extLst>
            <a:ext uri="{FF2B5EF4-FFF2-40B4-BE49-F238E27FC236}">
              <a16:creationId xmlns:a16="http://schemas.microsoft.com/office/drawing/2014/main" xmlns="" id="{197358E5-37CC-44B7-A872-119781F0D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74" name="Imagem 1473">
          <a:extLst>
            <a:ext uri="{FF2B5EF4-FFF2-40B4-BE49-F238E27FC236}">
              <a16:creationId xmlns:a16="http://schemas.microsoft.com/office/drawing/2014/main" xmlns="" id="{45D63631-6EEB-45CA-AC8F-3B001105C8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75" name="Imagem 1474">
          <a:extLst>
            <a:ext uri="{FF2B5EF4-FFF2-40B4-BE49-F238E27FC236}">
              <a16:creationId xmlns:a16="http://schemas.microsoft.com/office/drawing/2014/main" xmlns="" id="{71C9C902-2460-4B42-A01C-35B5C9758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76" name="Imagem 1475">
          <a:extLst>
            <a:ext uri="{FF2B5EF4-FFF2-40B4-BE49-F238E27FC236}">
              <a16:creationId xmlns:a16="http://schemas.microsoft.com/office/drawing/2014/main" xmlns="" id="{58B34C93-32EB-4414-B997-81557B670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77" name="Imagem 1476">
          <a:extLst>
            <a:ext uri="{FF2B5EF4-FFF2-40B4-BE49-F238E27FC236}">
              <a16:creationId xmlns:a16="http://schemas.microsoft.com/office/drawing/2014/main" xmlns="" id="{F0E2C2F6-9569-4F5F-BA1B-8CBF55B8D5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478" name="Imagem 1477">
          <a:extLst>
            <a:ext uri="{FF2B5EF4-FFF2-40B4-BE49-F238E27FC236}">
              <a16:creationId xmlns:a16="http://schemas.microsoft.com/office/drawing/2014/main" xmlns="" id="{FDD399FD-F290-4010-BD61-B1394F06E7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479" name="Imagem 1478">
          <a:extLst>
            <a:ext uri="{FF2B5EF4-FFF2-40B4-BE49-F238E27FC236}">
              <a16:creationId xmlns:a16="http://schemas.microsoft.com/office/drawing/2014/main" xmlns="" id="{DC1DD00D-A7AC-4585-A297-784487102C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0" name="Imagem 1479">
          <a:extLst>
            <a:ext uri="{FF2B5EF4-FFF2-40B4-BE49-F238E27FC236}">
              <a16:creationId xmlns:a16="http://schemas.microsoft.com/office/drawing/2014/main" xmlns="" id="{CEA4BE16-AC71-4B90-AEB2-DAB10E166D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81" name="Imagem 1480">
          <a:extLst>
            <a:ext uri="{FF2B5EF4-FFF2-40B4-BE49-F238E27FC236}">
              <a16:creationId xmlns:a16="http://schemas.microsoft.com/office/drawing/2014/main" xmlns="" id="{5677F48C-3186-4B36-B3FB-AEC30A31EF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82" name="Imagem 1481">
          <a:extLst>
            <a:ext uri="{FF2B5EF4-FFF2-40B4-BE49-F238E27FC236}">
              <a16:creationId xmlns:a16="http://schemas.microsoft.com/office/drawing/2014/main" xmlns="" id="{80A50C92-C88A-4CF9-8606-D6C7CBC11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83" name="Imagem 1482">
          <a:extLst>
            <a:ext uri="{FF2B5EF4-FFF2-40B4-BE49-F238E27FC236}">
              <a16:creationId xmlns:a16="http://schemas.microsoft.com/office/drawing/2014/main" xmlns="" id="{BE2F2E55-D816-4CC6-BC52-DD732281F2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84" name="Imagem 1483">
          <a:extLst>
            <a:ext uri="{FF2B5EF4-FFF2-40B4-BE49-F238E27FC236}">
              <a16:creationId xmlns:a16="http://schemas.microsoft.com/office/drawing/2014/main" xmlns="" id="{D64F0F31-C9CA-43C1-AFB9-B9A95AE4D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85" name="Imagem 1484">
          <a:extLst>
            <a:ext uri="{FF2B5EF4-FFF2-40B4-BE49-F238E27FC236}">
              <a16:creationId xmlns:a16="http://schemas.microsoft.com/office/drawing/2014/main" xmlns="" id="{A9475342-C244-4D14-B7F9-86FB394EC9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176788</xdr:rowOff>
    </xdr:to>
    <xdr:pic>
      <xdr:nvPicPr>
        <xdr:cNvPr id="1486" name="Imagem 1485">
          <a:extLst>
            <a:ext uri="{FF2B5EF4-FFF2-40B4-BE49-F238E27FC236}">
              <a16:creationId xmlns:a16="http://schemas.microsoft.com/office/drawing/2014/main" xmlns="" id="{2205D46E-ABC5-45DD-8E89-964C715017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76863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177736</xdr:rowOff>
    </xdr:to>
    <xdr:pic>
      <xdr:nvPicPr>
        <xdr:cNvPr id="1487" name="Imagem 1486">
          <a:extLst>
            <a:ext uri="{FF2B5EF4-FFF2-40B4-BE49-F238E27FC236}">
              <a16:creationId xmlns:a16="http://schemas.microsoft.com/office/drawing/2014/main" xmlns="" id="{C1313054-DB75-48D4-8F9E-58E429455C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777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8" name="Imagem 1487">
          <a:extLst>
            <a:ext uri="{FF2B5EF4-FFF2-40B4-BE49-F238E27FC236}">
              <a16:creationId xmlns:a16="http://schemas.microsoft.com/office/drawing/2014/main" xmlns="" id="{11257996-3784-4B1D-BA60-C5D1956526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89" name="Imagem 1488">
          <a:extLst>
            <a:ext uri="{FF2B5EF4-FFF2-40B4-BE49-F238E27FC236}">
              <a16:creationId xmlns:a16="http://schemas.microsoft.com/office/drawing/2014/main" xmlns="" id="{FBB06ED7-F809-42A9-AD9D-189C16846B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90" name="Imagem 1489">
          <a:extLst>
            <a:ext uri="{FF2B5EF4-FFF2-40B4-BE49-F238E27FC236}">
              <a16:creationId xmlns:a16="http://schemas.microsoft.com/office/drawing/2014/main" xmlns="" id="{B0BEC4D9-E924-406A-9832-9DC61F0208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91" name="Imagem 1490">
          <a:extLst>
            <a:ext uri="{FF2B5EF4-FFF2-40B4-BE49-F238E27FC236}">
              <a16:creationId xmlns:a16="http://schemas.microsoft.com/office/drawing/2014/main" xmlns="" id="{A5D560D0-20EA-4516-B4C8-93F701F2B5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92" name="Imagem 1491">
          <a:extLst>
            <a:ext uri="{FF2B5EF4-FFF2-40B4-BE49-F238E27FC236}">
              <a16:creationId xmlns:a16="http://schemas.microsoft.com/office/drawing/2014/main" xmlns="" id="{D2AAE8C5-0726-47A3-B6FA-BCD565AAD8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93" name="Imagem 1492">
          <a:extLst>
            <a:ext uri="{FF2B5EF4-FFF2-40B4-BE49-F238E27FC236}">
              <a16:creationId xmlns:a16="http://schemas.microsoft.com/office/drawing/2014/main" xmlns="" id="{CFAB06B9-8D24-4810-8950-0F025AF3DC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494" name="Imagem 1493">
          <a:extLst>
            <a:ext uri="{FF2B5EF4-FFF2-40B4-BE49-F238E27FC236}">
              <a16:creationId xmlns:a16="http://schemas.microsoft.com/office/drawing/2014/main" xmlns="" id="{13809102-7E2F-4FA0-A47C-B8496631D5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95" name="Imagem 1494">
          <a:extLst>
            <a:ext uri="{FF2B5EF4-FFF2-40B4-BE49-F238E27FC236}">
              <a16:creationId xmlns:a16="http://schemas.microsoft.com/office/drawing/2014/main" xmlns="" id="{C22C6B80-F3A9-4160-ACBA-40B1E3AE40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96" name="Imagem 1495">
          <a:extLst>
            <a:ext uri="{FF2B5EF4-FFF2-40B4-BE49-F238E27FC236}">
              <a16:creationId xmlns:a16="http://schemas.microsoft.com/office/drawing/2014/main" xmlns="" id="{31BDFDC8-9ADE-4A4F-BB76-AE072D1AD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97" name="Imagem 1496">
          <a:extLst>
            <a:ext uri="{FF2B5EF4-FFF2-40B4-BE49-F238E27FC236}">
              <a16:creationId xmlns:a16="http://schemas.microsoft.com/office/drawing/2014/main" xmlns="" id="{ABB8F7FB-D82D-48B0-AC43-FB2F457CB0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98" name="Imagem 1497">
          <a:extLst>
            <a:ext uri="{FF2B5EF4-FFF2-40B4-BE49-F238E27FC236}">
              <a16:creationId xmlns:a16="http://schemas.microsoft.com/office/drawing/2014/main" xmlns="" id="{9331B6B7-F191-4C09-8B80-E057DE0F53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99" name="Imagem 1498">
          <a:extLst>
            <a:ext uri="{FF2B5EF4-FFF2-40B4-BE49-F238E27FC236}">
              <a16:creationId xmlns:a16="http://schemas.microsoft.com/office/drawing/2014/main" xmlns="" id="{EA7C40E7-1FE0-4EFC-9640-6B1E98D5E9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0" name="Imagem 1499">
          <a:extLst>
            <a:ext uri="{FF2B5EF4-FFF2-40B4-BE49-F238E27FC236}">
              <a16:creationId xmlns:a16="http://schemas.microsoft.com/office/drawing/2014/main" xmlns="" id="{B689436E-6133-415F-A88B-C0CF590F8B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01" name="Imagem 1500">
          <a:extLst>
            <a:ext uri="{FF2B5EF4-FFF2-40B4-BE49-F238E27FC236}">
              <a16:creationId xmlns:a16="http://schemas.microsoft.com/office/drawing/2014/main" xmlns="" id="{01AF7C91-A25E-4743-8526-9BC16E7EC3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02" name="Imagem 1501">
          <a:extLst>
            <a:ext uri="{FF2B5EF4-FFF2-40B4-BE49-F238E27FC236}">
              <a16:creationId xmlns:a16="http://schemas.microsoft.com/office/drawing/2014/main" xmlns="" id="{40A74A71-D484-4122-A07A-5CDCDCF3F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03" name="Imagem 1502">
          <a:extLst>
            <a:ext uri="{FF2B5EF4-FFF2-40B4-BE49-F238E27FC236}">
              <a16:creationId xmlns:a16="http://schemas.microsoft.com/office/drawing/2014/main" xmlns="" id="{8CB961E3-8EDC-4841-82F1-58407A88485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04" name="Imagem 1503">
          <a:extLst>
            <a:ext uri="{FF2B5EF4-FFF2-40B4-BE49-F238E27FC236}">
              <a16:creationId xmlns:a16="http://schemas.microsoft.com/office/drawing/2014/main" xmlns="" id="{B7A1125C-2C0D-4152-9B64-2636969494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05" name="Imagem 1504">
          <a:extLst>
            <a:ext uri="{FF2B5EF4-FFF2-40B4-BE49-F238E27FC236}">
              <a16:creationId xmlns:a16="http://schemas.microsoft.com/office/drawing/2014/main" xmlns="" id="{4B0F97ED-6EE2-4AB6-B0CA-CB082123F5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6" name="Imagem 1505">
          <a:extLst>
            <a:ext uri="{FF2B5EF4-FFF2-40B4-BE49-F238E27FC236}">
              <a16:creationId xmlns:a16="http://schemas.microsoft.com/office/drawing/2014/main" xmlns="" id="{F8C76914-2120-40FA-ABCE-F57919263D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07" name="Imagem 1506">
          <a:extLst>
            <a:ext uri="{FF2B5EF4-FFF2-40B4-BE49-F238E27FC236}">
              <a16:creationId xmlns:a16="http://schemas.microsoft.com/office/drawing/2014/main" xmlns="" id="{F183B439-D88C-45BD-BABE-83A3D03163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8" name="Imagem 1507">
          <a:extLst>
            <a:ext uri="{FF2B5EF4-FFF2-40B4-BE49-F238E27FC236}">
              <a16:creationId xmlns:a16="http://schemas.microsoft.com/office/drawing/2014/main" xmlns="" id="{9C7BD050-04DA-4D5C-8A85-A81ED64F8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09" name="Imagem 1508">
          <a:extLst>
            <a:ext uri="{FF2B5EF4-FFF2-40B4-BE49-F238E27FC236}">
              <a16:creationId xmlns:a16="http://schemas.microsoft.com/office/drawing/2014/main" xmlns="" id="{7E7644D8-5C9C-4454-837A-1B97DFDA34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10" name="Imagem 1509">
          <a:extLst>
            <a:ext uri="{FF2B5EF4-FFF2-40B4-BE49-F238E27FC236}">
              <a16:creationId xmlns:a16="http://schemas.microsoft.com/office/drawing/2014/main" xmlns="" id="{19F3FDF0-B7C9-4714-B9BD-96873A380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11" name="Imagem 1510">
          <a:extLst>
            <a:ext uri="{FF2B5EF4-FFF2-40B4-BE49-F238E27FC236}">
              <a16:creationId xmlns:a16="http://schemas.microsoft.com/office/drawing/2014/main" xmlns="" id="{C80265D0-4E2E-4FBC-AA4A-2F1D25951E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12" name="Imagem 1511">
          <a:extLst>
            <a:ext uri="{FF2B5EF4-FFF2-40B4-BE49-F238E27FC236}">
              <a16:creationId xmlns:a16="http://schemas.microsoft.com/office/drawing/2014/main" xmlns="" id="{60C4F21B-3460-4911-AF00-3D19DCCAC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13" name="Imagem 1512">
          <a:extLst>
            <a:ext uri="{FF2B5EF4-FFF2-40B4-BE49-F238E27FC236}">
              <a16:creationId xmlns:a16="http://schemas.microsoft.com/office/drawing/2014/main" xmlns="" id="{CEF680F2-141E-46E7-835C-63CC17171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14" name="Imagem 1513">
          <a:extLst>
            <a:ext uri="{FF2B5EF4-FFF2-40B4-BE49-F238E27FC236}">
              <a16:creationId xmlns:a16="http://schemas.microsoft.com/office/drawing/2014/main" xmlns="" id="{10D9C367-A399-45E6-8B48-3B38CDE3F0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5" name="Imagem 1514">
          <a:extLst>
            <a:ext uri="{FF2B5EF4-FFF2-40B4-BE49-F238E27FC236}">
              <a16:creationId xmlns:a16="http://schemas.microsoft.com/office/drawing/2014/main" xmlns="" id="{81AB22B5-AE2F-421E-9581-BFA0E7968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16" name="Imagem 1515">
          <a:extLst>
            <a:ext uri="{FF2B5EF4-FFF2-40B4-BE49-F238E27FC236}">
              <a16:creationId xmlns:a16="http://schemas.microsoft.com/office/drawing/2014/main" xmlns="" id="{7E88D564-4E17-4002-889E-E5B97B919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7" name="Imagem 1516">
          <a:extLst>
            <a:ext uri="{FF2B5EF4-FFF2-40B4-BE49-F238E27FC236}">
              <a16:creationId xmlns:a16="http://schemas.microsoft.com/office/drawing/2014/main" xmlns="" id="{C5A34E3C-1C89-4529-B35E-716DE4428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18" name="Imagem 1517">
          <a:extLst>
            <a:ext uri="{FF2B5EF4-FFF2-40B4-BE49-F238E27FC236}">
              <a16:creationId xmlns:a16="http://schemas.microsoft.com/office/drawing/2014/main" xmlns="" id="{49F47B75-8456-4911-9671-2B29A2EC1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19" name="Imagem 1518">
          <a:extLst>
            <a:ext uri="{FF2B5EF4-FFF2-40B4-BE49-F238E27FC236}">
              <a16:creationId xmlns:a16="http://schemas.microsoft.com/office/drawing/2014/main" xmlns="" id="{D75B6DB7-A369-4CB6-A384-5812174423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20" name="Imagem 1519">
          <a:extLst>
            <a:ext uri="{FF2B5EF4-FFF2-40B4-BE49-F238E27FC236}">
              <a16:creationId xmlns:a16="http://schemas.microsoft.com/office/drawing/2014/main" xmlns="" id="{3BD5BC99-5E1B-451B-A884-82D0316970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21" name="Imagem 1520">
          <a:extLst>
            <a:ext uri="{FF2B5EF4-FFF2-40B4-BE49-F238E27FC236}">
              <a16:creationId xmlns:a16="http://schemas.microsoft.com/office/drawing/2014/main" xmlns="" id="{56227E30-F459-4788-988A-5F514FC564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2" name="Imagem 1521">
          <a:extLst>
            <a:ext uri="{FF2B5EF4-FFF2-40B4-BE49-F238E27FC236}">
              <a16:creationId xmlns:a16="http://schemas.microsoft.com/office/drawing/2014/main" xmlns="" id="{7A25712D-BF30-4B0B-A47D-2C5E6BCF94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23" name="Imagem 1522">
          <a:extLst>
            <a:ext uri="{FF2B5EF4-FFF2-40B4-BE49-F238E27FC236}">
              <a16:creationId xmlns:a16="http://schemas.microsoft.com/office/drawing/2014/main" xmlns="" id="{92C0962C-122F-4105-89AD-72B946E621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4" name="Imagem 1523">
          <a:extLst>
            <a:ext uri="{FF2B5EF4-FFF2-40B4-BE49-F238E27FC236}">
              <a16:creationId xmlns:a16="http://schemas.microsoft.com/office/drawing/2014/main" xmlns="" id="{B614AF80-F5F5-47DF-9922-9F6E788A2D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25" name="Imagem 1524">
          <a:extLst>
            <a:ext uri="{FF2B5EF4-FFF2-40B4-BE49-F238E27FC236}">
              <a16:creationId xmlns:a16="http://schemas.microsoft.com/office/drawing/2014/main" xmlns="" id="{2AF4C461-5CB3-407D-9294-C432143941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26" name="Imagem 1525">
          <a:extLst>
            <a:ext uri="{FF2B5EF4-FFF2-40B4-BE49-F238E27FC236}">
              <a16:creationId xmlns:a16="http://schemas.microsoft.com/office/drawing/2014/main" xmlns="" id="{F9D2C746-686E-4646-BE6F-2C43776E18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27" name="Imagem 1526">
          <a:extLst>
            <a:ext uri="{FF2B5EF4-FFF2-40B4-BE49-F238E27FC236}">
              <a16:creationId xmlns:a16="http://schemas.microsoft.com/office/drawing/2014/main" xmlns="" id="{C8E5B8D2-548F-49C4-BB34-E4791AAA7C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28" name="Imagem 1527">
          <a:extLst>
            <a:ext uri="{FF2B5EF4-FFF2-40B4-BE49-F238E27FC236}">
              <a16:creationId xmlns:a16="http://schemas.microsoft.com/office/drawing/2014/main" xmlns="" id="{700FB24C-060D-43A6-AA5E-2E5765018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29" name="Imagem 1528">
          <a:extLst>
            <a:ext uri="{FF2B5EF4-FFF2-40B4-BE49-F238E27FC236}">
              <a16:creationId xmlns:a16="http://schemas.microsoft.com/office/drawing/2014/main" xmlns="" id="{958A35F6-9EBC-44CC-BC11-939F128D53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30" name="Imagem 1529">
          <a:extLst>
            <a:ext uri="{FF2B5EF4-FFF2-40B4-BE49-F238E27FC236}">
              <a16:creationId xmlns:a16="http://schemas.microsoft.com/office/drawing/2014/main" xmlns="" id="{BE361D81-228A-4E12-BB82-96E75E1B9C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1" name="Imagem 1530">
          <a:extLst>
            <a:ext uri="{FF2B5EF4-FFF2-40B4-BE49-F238E27FC236}">
              <a16:creationId xmlns:a16="http://schemas.microsoft.com/office/drawing/2014/main" xmlns="" id="{6F8B702B-6134-44F9-A1F6-19F3A7B1F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32" name="Imagem 1531">
          <a:extLst>
            <a:ext uri="{FF2B5EF4-FFF2-40B4-BE49-F238E27FC236}">
              <a16:creationId xmlns:a16="http://schemas.microsoft.com/office/drawing/2014/main" xmlns="" id="{A9719763-975F-42E9-B493-D976A7C59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3" name="Imagem 1532">
          <a:extLst>
            <a:ext uri="{FF2B5EF4-FFF2-40B4-BE49-F238E27FC236}">
              <a16:creationId xmlns:a16="http://schemas.microsoft.com/office/drawing/2014/main" xmlns="" id="{C6EE44E2-0151-4A0A-8088-F672B2B4DE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34" name="Imagem 1533">
          <a:extLst>
            <a:ext uri="{FF2B5EF4-FFF2-40B4-BE49-F238E27FC236}">
              <a16:creationId xmlns:a16="http://schemas.microsoft.com/office/drawing/2014/main" xmlns="" id="{23276E4A-9AA1-4902-8529-296E813C5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35" name="Imagem 1534">
          <a:extLst>
            <a:ext uri="{FF2B5EF4-FFF2-40B4-BE49-F238E27FC236}">
              <a16:creationId xmlns:a16="http://schemas.microsoft.com/office/drawing/2014/main" xmlns="" id="{6EC1797F-43B8-442C-9B18-EB01B694EF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36" name="Imagem 1535">
          <a:extLst>
            <a:ext uri="{FF2B5EF4-FFF2-40B4-BE49-F238E27FC236}">
              <a16:creationId xmlns:a16="http://schemas.microsoft.com/office/drawing/2014/main" xmlns="" id="{61A8E283-E428-4F2C-8A50-2723F41149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37" name="Imagem 1536">
          <a:extLst>
            <a:ext uri="{FF2B5EF4-FFF2-40B4-BE49-F238E27FC236}">
              <a16:creationId xmlns:a16="http://schemas.microsoft.com/office/drawing/2014/main" xmlns="" id="{4D29C17A-5E0D-4B0A-AC7A-43B3A193C3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38" name="Imagem 1537">
          <a:extLst>
            <a:ext uri="{FF2B5EF4-FFF2-40B4-BE49-F238E27FC236}">
              <a16:creationId xmlns:a16="http://schemas.microsoft.com/office/drawing/2014/main" xmlns="" id="{870C8E64-AB41-4BEB-B328-729B230F9E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9" name="Imagem 1538">
          <a:extLst>
            <a:ext uri="{FF2B5EF4-FFF2-40B4-BE49-F238E27FC236}">
              <a16:creationId xmlns:a16="http://schemas.microsoft.com/office/drawing/2014/main" xmlns="" id="{445249BA-DF95-4CCA-AE2E-BC935FA97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40" name="Imagem 1539">
          <a:extLst>
            <a:ext uri="{FF2B5EF4-FFF2-40B4-BE49-F238E27FC236}">
              <a16:creationId xmlns:a16="http://schemas.microsoft.com/office/drawing/2014/main" xmlns="" id="{C8519165-2327-47C9-87F0-830C598BE8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41" name="Imagem 1540">
          <a:extLst>
            <a:ext uri="{FF2B5EF4-FFF2-40B4-BE49-F238E27FC236}">
              <a16:creationId xmlns:a16="http://schemas.microsoft.com/office/drawing/2014/main" xmlns="" id="{D8EEB737-9922-4F61-ADEF-95D9252BF4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42" name="Imagem 1541">
          <a:extLst>
            <a:ext uri="{FF2B5EF4-FFF2-40B4-BE49-F238E27FC236}">
              <a16:creationId xmlns:a16="http://schemas.microsoft.com/office/drawing/2014/main" xmlns="" id="{33ACCCDB-23CA-41DD-8BF5-FEAA72C5B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43" name="Imagem 1542">
          <a:extLst>
            <a:ext uri="{FF2B5EF4-FFF2-40B4-BE49-F238E27FC236}">
              <a16:creationId xmlns:a16="http://schemas.microsoft.com/office/drawing/2014/main" xmlns="" id="{6F72EBAF-8F3C-4FBB-8A3F-A699D8BC38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44" name="Imagem 1543">
          <a:extLst>
            <a:ext uri="{FF2B5EF4-FFF2-40B4-BE49-F238E27FC236}">
              <a16:creationId xmlns:a16="http://schemas.microsoft.com/office/drawing/2014/main" xmlns="" id="{E6400950-9D42-43E9-8E29-FDCC432917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45" name="Imagem 1544">
          <a:extLst>
            <a:ext uri="{FF2B5EF4-FFF2-40B4-BE49-F238E27FC236}">
              <a16:creationId xmlns:a16="http://schemas.microsoft.com/office/drawing/2014/main" xmlns="" id="{0C2C70B1-4E2B-4777-A50A-9A9759B6D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46" name="Imagem 1545">
          <a:extLst>
            <a:ext uri="{FF2B5EF4-FFF2-40B4-BE49-F238E27FC236}">
              <a16:creationId xmlns:a16="http://schemas.microsoft.com/office/drawing/2014/main" xmlns="" id="{830CE539-A92B-4C4F-A980-B764A86AC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47" name="Imagem 1546">
          <a:extLst>
            <a:ext uri="{FF2B5EF4-FFF2-40B4-BE49-F238E27FC236}">
              <a16:creationId xmlns:a16="http://schemas.microsoft.com/office/drawing/2014/main" xmlns="" id="{77716859-F1FE-4D6E-8CB7-6B7F99D84B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48" name="Imagem 1547">
          <a:extLst>
            <a:ext uri="{FF2B5EF4-FFF2-40B4-BE49-F238E27FC236}">
              <a16:creationId xmlns:a16="http://schemas.microsoft.com/office/drawing/2014/main" xmlns="" id="{6E614331-0D66-4906-B9AA-FDF84A78B2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49" name="Imagem 1548">
          <a:extLst>
            <a:ext uri="{FF2B5EF4-FFF2-40B4-BE49-F238E27FC236}">
              <a16:creationId xmlns:a16="http://schemas.microsoft.com/office/drawing/2014/main" xmlns="" id="{A129E356-2E4C-43E3-8E0D-0CFDD05B02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50" name="Imagem 1549">
          <a:extLst>
            <a:ext uri="{FF2B5EF4-FFF2-40B4-BE49-F238E27FC236}">
              <a16:creationId xmlns:a16="http://schemas.microsoft.com/office/drawing/2014/main" xmlns="" id="{AA3A523C-8836-494F-A783-9B64A8A8C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51" name="Imagem 1550">
          <a:extLst>
            <a:ext uri="{FF2B5EF4-FFF2-40B4-BE49-F238E27FC236}">
              <a16:creationId xmlns:a16="http://schemas.microsoft.com/office/drawing/2014/main" xmlns="" id="{34EC70E0-28AD-4360-AC40-3518C7DEC4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52" name="Imagem 1551">
          <a:extLst>
            <a:ext uri="{FF2B5EF4-FFF2-40B4-BE49-F238E27FC236}">
              <a16:creationId xmlns:a16="http://schemas.microsoft.com/office/drawing/2014/main" xmlns="" id="{B1F8E304-E087-417C-AFE1-E02A14569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53" name="Imagem 1552">
          <a:extLst>
            <a:ext uri="{FF2B5EF4-FFF2-40B4-BE49-F238E27FC236}">
              <a16:creationId xmlns:a16="http://schemas.microsoft.com/office/drawing/2014/main" xmlns="" id="{7B5DD55B-A3A3-4B43-8C60-8122598538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54" name="Imagem 1553">
          <a:extLst>
            <a:ext uri="{FF2B5EF4-FFF2-40B4-BE49-F238E27FC236}">
              <a16:creationId xmlns:a16="http://schemas.microsoft.com/office/drawing/2014/main" xmlns="" id="{C9969B4F-7DBB-4E37-9531-296D070DBA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55" name="Imagem 1554">
          <a:extLst>
            <a:ext uri="{FF2B5EF4-FFF2-40B4-BE49-F238E27FC236}">
              <a16:creationId xmlns:a16="http://schemas.microsoft.com/office/drawing/2014/main" xmlns="" id="{EAABC43E-C7FF-40EE-8BA7-248C6B21C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56" name="Imagem 1555">
          <a:extLst>
            <a:ext uri="{FF2B5EF4-FFF2-40B4-BE49-F238E27FC236}">
              <a16:creationId xmlns:a16="http://schemas.microsoft.com/office/drawing/2014/main" xmlns="" id="{CC0F8C84-3AA7-4AC9-B094-F6CAC0B111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57" name="Imagem 1556">
          <a:extLst>
            <a:ext uri="{FF2B5EF4-FFF2-40B4-BE49-F238E27FC236}">
              <a16:creationId xmlns:a16="http://schemas.microsoft.com/office/drawing/2014/main" xmlns="" id="{0E82531C-806E-4170-8363-E219A37C55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58" name="Imagem 1557">
          <a:extLst>
            <a:ext uri="{FF2B5EF4-FFF2-40B4-BE49-F238E27FC236}">
              <a16:creationId xmlns:a16="http://schemas.microsoft.com/office/drawing/2014/main" xmlns="" id="{7F8D4DE7-11D0-42F3-9B5D-25FA34316F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59" name="Imagem 1558">
          <a:extLst>
            <a:ext uri="{FF2B5EF4-FFF2-40B4-BE49-F238E27FC236}">
              <a16:creationId xmlns:a16="http://schemas.microsoft.com/office/drawing/2014/main" xmlns="" id="{44E35460-88FC-4289-BC10-3F8CAEF694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0" name="Imagem 1559">
          <a:extLst>
            <a:ext uri="{FF2B5EF4-FFF2-40B4-BE49-F238E27FC236}">
              <a16:creationId xmlns:a16="http://schemas.microsoft.com/office/drawing/2014/main" xmlns="" id="{F1A6CA7A-A9A7-4845-A31F-43F374F2B4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61" name="Imagem 1560">
          <a:extLst>
            <a:ext uri="{FF2B5EF4-FFF2-40B4-BE49-F238E27FC236}">
              <a16:creationId xmlns:a16="http://schemas.microsoft.com/office/drawing/2014/main" xmlns="" id="{A3C0BC86-817A-42C5-8831-488E8F134B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62" name="Imagem 1561">
          <a:extLst>
            <a:ext uri="{FF2B5EF4-FFF2-40B4-BE49-F238E27FC236}">
              <a16:creationId xmlns:a16="http://schemas.microsoft.com/office/drawing/2014/main" xmlns="" id="{3A6C1E80-A29F-438C-970F-D138CF400F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63" name="Imagem 1562">
          <a:extLst>
            <a:ext uri="{FF2B5EF4-FFF2-40B4-BE49-F238E27FC236}">
              <a16:creationId xmlns:a16="http://schemas.microsoft.com/office/drawing/2014/main" xmlns="" id="{BC3C99A2-68CA-4968-B9DF-4FA35E68E5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64" name="Imagem 1563">
          <a:extLst>
            <a:ext uri="{FF2B5EF4-FFF2-40B4-BE49-F238E27FC236}">
              <a16:creationId xmlns:a16="http://schemas.microsoft.com/office/drawing/2014/main" xmlns="" id="{9D02A777-6711-4FE6-A9D0-15A807A1B4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65" name="Imagem 1564">
          <a:extLst>
            <a:ext uri="{FF2B5EF4-FFF2-40B4-BE49-F238E27FC236}">
              <a16:creationId xmlns:a16="http://schemas.microsoft.com/office/drawing/2014/main" xmlns="" id="{7315F4D9-8E1A-4E1F-8E31-7111B277E6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66" name="Imagem 1565">
          <a:extLst>
            <a:ext uri="{FF2B5EF4-FFF2-40B4-BE49-F238E27FC236}">
              <a16:creationId xmlns:a16="http://schemas.microsoft.com/office/drawing/2014/main" xmlns="" id="{EB033C00-1572-4093-B23A-5E9D31B987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67" name="Imagem 1566">
          <a:extLst>
            <a:ext uri="{FF2B5EF4-FFF2-40B4-BE49-F238E27FC236}">
              <a16:creationId xmlns:a16="http://schemas.microsoft.com/office/drawing/2014/main" xmlns="" id="{4F84FA3D-9FD9-447D-B643-E09EB96C073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8" name="Imagem 1567">
          <a:extLst>
            <a:ext uri="{FF2B5EF4-FFF2-40B4-BE49-F238E27FC236}">
              <a16:creationId xmlns:a16="http://schemas.microsoft.com/office/drawing/2014/main" xmlns="" id="{E57542BB-9623-4C49-8391-35DE3AC7DB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69" name="Imagem 1568">
          <a:extLst>
            <a:ext uri="{FF2B5EF4-FFF2-40B4-BE49-F238E27FC236}">
              <a16:creationId xmlns:a16="http://schemas.microsoft.com/office/drawing/2014/main" xmlns="" id="{4F0C5219-E5DB-430F-BD67-777F800C5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70" name="Imagem 1569">
          <a:extLst>
            <a:ext uri="{FF2B5EF4-FFF2-40B4-BE49-F238E27FC236}">
              <a16:creationId xmlns:a16="http://schemas.microsoft.com/office/drawing/2014/main" xmlns="" id="{6214BF3A-21C0-4DA1-821E-57985B506C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71" name="Imagem 1570">
          <a:extLst>
            <a:ext uri="{FF2B5EF4-FFF2-40B4-BE49-F238E27FC236}">
              <a16:creationId xmlns:a16="http://schemas.microsoft.com/office/drawing/2014/main" xmlns="" id="{6AE407C3-B1BF-4B96-ABF4-6EC4D0243A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72" name="Imagem 1571">
          <a:extLst>
            <a:ext uri="{FF2B5EF4-FFF2-40B4-BE49-F238E27FC236}">
              <a16:creationId xmlns:a16="http://schemas.microsoft.com/office/drawing/2014/main" xmlns="" id="{E8352E43-6B22-4B31-A928-6AFA0A296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73" name="Imagem 1572">
          <a:extLst>
            <a:ext uri="{FF2B5EF4-FFF2-40B4-BE49-F238E27FC236}">
              <a16:creationId xmlns:a16="http://schemas.microsoft.com/office/drawing/2014/main" xmlns="" id="{E8D444A4-756C-4AEE-AA5B-EFB8412D4C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74" name="Imagem 1573">
          <a:extLst>
            <a:ext uri="{FF2B5EF4-FFF2-40B4-BE49-F238E27FC236}">
              <a16:creationId xmlns:a16="http://schemas.microsoft.com/office/drawing/2014/main" xmlns="" id="{94D85D8C-7BFA-4947-9C79-66C958506A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75" name="Imagem 1574">
          <a:extLst>
            <a:ext uri="{FF2B5EF4-FFF2-40B4-BE49-F238E27FC236}">
              <a16:creationId xmlns:a16="http://schemas.microsoft.com/office/drawing/2014/main" xmlns="" id="{C448D0CA-8B98-4847-8B4C-9E2794F9EF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76" name="Imagem 1575">
          <a:extLst>
            <a:ext uri="{FF2B5EF4-FFF2-40B4-BE49-F238E27FC236}">
              <a16:creationId xmlns:a16="http://schemas.microsoft.com/office/drawing/2014/main" xmlns="" id="{E1A3533A-E6F1-4C75-892D-E28D8E63BD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77" name="Imagem 1576">
          <a:extLst>
            <a:ext uri="{FF2B5EF4-FFF2-40B4-BE49-F238E27FC236}">
              <a16:creationId xmlns:a16="http://schemas.microsoft.com/office/drawing/2014/main" xmlns="" id="{2C32676F-6F14-450A-95BC-C101DE0759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78" name="Imagem 1577">
          <a:extLst>
            <a:ext uri="{FF2B5EF4-FFF2-40B4-BE49-F238E27FC236}">
              <a16:creationId xmlns:a16="http://schemas.microsoft.com/office/drawing/2014/main" xmlns="" id="{D908F6C4-9C6C-4F8E-9F70-B2023D261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79" name="Imagem 1578">
          <a:extLst>
            <a:ext uri="{FF2B5EF4-FFF2-40B4-BE49-F238E27FC236}">
              <a16:creationId xmlns:a16="http://schemas.microsoft.com/office/drawing/2014/main" xmlns="" id="{9C4AAE48-ECAD-4204-9F71-E0015F5DF0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0" name="Imagem 1579">
          <a:extLst>
            <a:ext uri="{FF2B5EF4-FFF2-40B4-BE49-F238E27FC236}">
              <a16:creationId xmlns:a16="http://schemas.microsoft.com/office/drawing/2014/main" xmlns="" id="{577221E6-B529-4211-8135-95372B17D3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81" name="Imagem 1580">
          <a:extLst>
            <a:ext uri="{FF2B5EF4-FFF2-40B4-BE49-F238E27FC236}">
              <a16:creationId xmlns:a16="http://schemas.microsoft.com/office/drawing/2014/main" xmlns="" id="{3FBA2E54-391E-4E2D-AE11-9A2B8D933E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180870</xdr:rowOff>
    </xdr:to>
    <xdr:pic>
      <xdr:nvPicPr>
        <xdr:cNvPr id="1582" name="Imagem 1581">
          <a:extLst>
            <a:ext uri="{FF2B5EF4-FFF2-40B4-BE49-F238E27FC236}">
              <a16:creationId xmlns:a16="http://schemas.microsoft.com/office/drawing/2014/main" xmlns="" id="{3D2164B1-465C-40F9-BBE7-1DFAC677C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8094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583" name="Imagem 1582">
          <a:extLst>
            <a:ext uri="{FF2B5EF4-FFF2-40B4-BE49-F238E27FC236}">
              <a16:creationId xmlns:a16="http://schemas.microsoft.com/office/drawing/2014/main" xmlns="" id="{8C13B9A8-5DE4-4BFB-B0BA-6BCAD65A35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84" name="Imagem 1583">
          <a:extLst>
            <a:ext uri="{FF2B5EF4-FFF2-40B4-BE49-F238E27FC236}">
              <a16:creationId xmlns:a16="http://schemas.microsoft.com/office/drawing/2014/main" xmlns="" id="{CDF4D715-868F-4552-A1BB-6A2D853AF0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85" name="Imagem 1584">
          <a:extLst>
            <a:ext uri="{FF2B5EF4-FFF2-40B4-BE49-F238E27FC236}">
              <a16:creationId xmlns:a16="http://schemas.microsoft.com/office/drawing/2014/main" xmlns="" id="{91BB8BBD-8886-4941-BE0A-8484CAA78C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6" name="Imagem 1585">
          <a:extLst>
            <a:ext uri="{FF2B5EF4-FFF2-40B4-BE49-F238E27FC236}">
              <a16:creationId xmlns:a16="http://schemas.microsoft.com/office/drawing/2014/main" xmlns="" id="{88F00EA4-7E5A-4559-BC7A-54E5981C16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87" name="Imagem 1586">
          <a:extLst>
            <a:ext uri="{FF2B5EF4-FFF2-40B4-BE49-F238E27FC236}">
              <a16:creationId xmlns:a16="http://schemas.microsoft.com/office/drawing/2014/main" xmlns="" id="{BCB4D3E9-C6F1-43B5-AA6E-DF15E09438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8" name="Imagem 1587">
          <a:extLst>
            <a:ext uri="{FF2B5EF4-FFF2-40B4-BE49-F238E27FC236}">
              <a16:creationId xmlns:a16="http://schemas.microsoft.com/office/drawing/2014/main" xmlns="" id="{97783D65-3D43-4F4E-81B9-6DBD2D3697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89" name="Imagem 1588">
          <a:extLst>
            <a:ext uri="{FF2B5EF4-FFF2-40B4-BE49-F238E27FC236}">
              <a16:creationId xmlns:a16="http://schemas.microsoft.com/office/drawing/2014/main" xmlns="" id="{0DF98B29-0099-4B44-B260-4319FA1845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648E60DB-EA5C-4E1E-B0FE-D7B7AD9724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F47726D4-F8B1-4427-B5B0-C944C93427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6C2A7C5E-1C37-4BA3-A34F-06C2B2C205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63429CEA-DD3E-4C85-8D7E-A91BAC7632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81E0435D-B322-4CD8-B7A2-E70A31E9DE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31E949A3-C0CF-44E2-B620-F0C0D632D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xmlns="" id="{31688441-CA6E-4790-A51A-4CDD084529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D0282EEC-90C6-44F0-BDAD-5481F6F231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B2819EDD-8EE7-4EE6-A28A-E250AA722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774C8A27-FC9A-448E-AE1A-7AEC0955CB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C70F6157-F28C-44D8-A2DF-DF1205B4DA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xmlns="" id="{85C84EFE-13DF-4DFF-84D2-89D2F8CEE7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xmlns="" id="{71642E80-1B95-4249-A874-2DB45F321A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xmlns="" id="{BA3E9607-926F-4936-8D14-E5E33F5461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xmlns="" id="{A4CCF20D-F682-46A8-9732-B360DD85E9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60ED4C97-1F10-4D98-BCB3-FE13F19A15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66065698-03C6-4C6C-8C3A-8E9E8DEC24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539FB1E1-04EE-4082-BAAF-9CDD8A0823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2E9E6325-5EF7-4423-B276-DA33C59D31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89939276-A52A-4AE8-869B-810F0DED16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5F94745D-CB41-45BA-8866-3967313752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xmlns="" id="{A588C496-DE36-43E3-8119-4045A4BBD2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xmlns="" id="{7D3CCF4B-BE9B-4FF1-8E9A-40CF517587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xmlns="" id="{D7D55D11-D11C-4612-8C33-61636D7848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692D7E45-1932-409E-81F6-CC9ADD96C8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82A4FF71-2875-4AD8-8209-7606271E03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C7FDD88C-D5FF-44AC-AC9D-8EA7CD2C75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32D6320D-0096-469A-A251-135C4CC24F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xmlns="" id="{D8FEE73A-1AE9-4BD9-80A3-E944538EED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xmlns="" id="{1E160C61-7696-4269-8273-B3831BE0D3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7C4DD511-CAD4-4287-A0C7-1AE65A8D2C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xmlns="" id="{766658A6-858E-4E18-9B66-CE44A8A653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90D6BA6D-628D-4DC0-8D76-E836F88EED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xmlns="" id="{2B55DDE6-71C5-4A08-9A06-E218CB4F49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xmlns="" id="{FBF85DE0-1152-4851-9534-709EB95356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5EC5E491-506A-453C-BD3A-E954AC87BA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xmlns="" id="{D05F7EE7-44FB-4EE5-B75C-8226F69385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xmlns="" id="{245AD6D2-4F69-4238-9F67-11DF1654B0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5BA23670-6CF5-4325-8B84-EEAECF9FB2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21F0DDB4-903C-456E-8D57-7221F541BB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xmlns="" id="{72E5173A-3ADF-4DA5-95A8-E38FB8DABC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63411BF2-1C23-463B-AD5F-B734FEB277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xmlns="" id="{80912866-F6D4-49BD-B005-F88937F699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96D19AF1-3DBE-45A2-B8BE-E5ED6B2A05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xmlns="" id="{84D9E534-F059-46EF-B2C6-E7D985CB1E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F747353A-BB56-479B-AA92-273FEA59A0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xmlns="" id="{D7C68642-6835-4FE5-BFB3-28E100C400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2A7DDAB3-A717-4B2F-9D19-8BA8C15258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xmlns="" id="{626FBD07-E0A7-4F48-A8CF-3DA7D66531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xmlns="" id="{4DBE041B-0C80-4713-921A-6D1319FBF3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xmlns="" id="{8750C69E-3BDE-4963-8675-D412C1E74C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3E8C3E26-76EA-4103-8164-9218ED34FB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xmlns="" id="{FDEEAAE6-F7DA-4E7E-A889-28F2BD12E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CD1DE106-F9E7-491E-8F77-9BDA01946A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xmlns="" id="{7AA9D659-6E25-4B77-A9B5-85AC84D85E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xmlns="" id="{6DB472BF-1C31-4751-BE84-34D8876EF7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xmlns="" id="{5A3BD41A-498E-4BCB-BFC5-23DF30FDD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xmlns="" id="{DA787ECD-5B39-4F6E-91B3-59D4B045A6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xmlns="" id="{66FC8EDA-B736-4C66-9A3C-F986CACA9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xmlns="" id="{7EFB8A7E-0735-4333-96BB-5B100A5764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9493369E-427D-41B7-AA54-26AB5EA66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xmlns="" id="{A3900526-299B-4FB5-B66F-C0474E19D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xmlns="" id="{BF6ECBA7-623F-44EB-ADBA-5F976D84EC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xmlns="" id="{985133A8-1C0D-401E-84AC-588818899C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4A0E2B79-81EC-48E7-9A4B-832E5B4A05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364C3D9C-05A3-4AB1-9FC0-44AC6E905F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xmlns="" id="{48FD97B5-AAE3-406F-A9D0-485E02F91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F72DC09D-AEFC-40A1-998A-E9B41210A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EF1A63A0-69D0-477D-87FC-A64544F46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E648D3C2-DE24-476E-B5A0-28646C609D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xmlns="" id="{A60A46A0-30D5-4AFD-AF9D-B86960FEE2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7DD1B14F-817E-4838-A097-26B2960097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xmlns="" id="{805AAAD7-646D-414B-B43F-C47C08D2B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xmlns="" id="{58F4985A-3E10-43A1-BFBB-340693518D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xmlns="" id="{4B2853A5-DA42-40EB-8344-6B6C2522F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xmlns="" id="{ED8BBBC2-A7A7-44BD-B2AA-C86C1126E6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B61A8A54-8A37-46A5-81CB-D58FCD100B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1277D3B5-2151-4EC0-83F0-9213A6F5D5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xmlns="" id="{EC220949-C61A-4EAE-90D5-D1516A17AA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988C5DE-8BB9-4F71-A045-F5D0476FB5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xmlns="" id="{468BFE3A-1C6C-4207-A9CC-13BE517AB9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xmlns="" id="{B2A9E90B-FE24-4FE1-B5F2-2B1667AE5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xmlns="" id="{D46688E2-E112-43B7-8240-90B5BCDEE0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xmlns="" id="{FB25319E-0EDC-4DC8-A91F-833A6F105F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40964CC2-01C1-4A9A-994C-3C1CE2B15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xmlns="" id="{60F766F9-634C-4640-8C08-ED8C36DC58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xmlns="" id="{FAFD555C-5102-4E4B-9183-16F74B033F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xmlns="" id="{6B5E5BA5-36DE-4DED-B627-75BA26A25E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xmlns="" id="{D67C0CE3-F822-4023-B7AB-EF3901DF1D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xmlns="" id="{4BCCBFEC-93FA-403A-B3AF-1CAC2F8D5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xmlns="" id="{B4D25E0E-4E12-41C8-82FB-DBDA25572D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xmlns="" id="{B59D26DA-036E-4868-A56A-28664AE22D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xmlns="" id="{400B3FDF-BA23-4933-B651-8E78586A85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xmlns="" id="{AC49EC28-D9E1-429C-8552-2A5F2ADEB6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xmlns="" id="{6A85FF5F-851F-445F-B16E-F4F2744680F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xmlns="" id="{7681F845-6308-4621-8DF0-B7CDDDBAC2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xmlns="" id="{4AEA2172-4146-49D2-8565-2EBBC6157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xmlns="" id="{43CFA663-B201-4F13-8B83-0E70D19925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xmlns="" id="{0FC41811-9B7F-48DA-814E-E6DC9E318B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xmlns="" id="{4C67A31A-F406-447C-8FEA-1A9C8CDA78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xmlns="" id="{AAA50AC9-E246-481A-80A7-768C58F26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xmlns="" id="{DB87C693-8A65-4691-B3B3-DE83709091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xmlns="" id="{0A1C1127-F66B-49A5-8DB8-321D65EBA0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xmlns="" id="{1A3DC515-DA83-48DB-8308-DAAD0AC6EB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xmlns="" id="{0C4E821F-504F-4A6F-B5CE-320020C24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xmlns="" id="{032E0E91-854D-440E-99AF-772F37C8F1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xmlns="" id="{A84AAFDF-C2CA-4670-B6DF-6F9D033671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xmlns="" id="{B79013E7-985D-4403-AE8F-A66ABF6E80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xmlns="" id="{C3BCD39C-05D6-4034-B13B-CBBD03F990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xmlns="" id="{346AFEB2-64CA-41A0-BE58-BA7EA04BF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xmlns="" id="{597E2245-E51D-45C6-8521-271173E04E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xmlns="" id="{55E3EC29-0AAC-4C93-948C-3D9AE9CAF8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xmlns="" id="{2F0D564D-D2A2-4AE9-A0C7-E402CE4D8B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xmlns="" id="{C4B19A7F-CC19-4001-B6FA-90B4805A6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xmlns="" id="{0B2AE47C-1B6D-4A2C-A730-5EFE8A34FA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xmlns="" id="{B4CE7FD2-EF21-4D76-9574-B34E63ED4E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xmlns="" id="{A00AA599-6C95-4A16-8838-D537F0038B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xmlns="" id="{B0AC607B-D6C2-4FE5-B358-27305F4EE8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xmlns="" id="{C757D843-7D64-4BCE-8D89-E96242C84A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xmlns="" id="{884B7AA3-98AD-4609-867F-71BEC52778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xmlns="" id="{4B0BD820-A09E-43EA-982B-005839EC4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xmlns="" id="{A15BFE81-4DDA-4A80-864C-D89E0C5994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xmlns="" id="{CC23B528-C9BD-4CCE-91DE-3D2A41C14C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xmlns="" id="{06609114-04D7-4424-B0C3-336D038120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xmlns="" id="{5647B248-07AD-4318-A2AD-710EB0F6F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xmlns="" id="{681FDDD0-E20F-4897-918D-E209B00DD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xmlns="" id="{61FEF7BB-DB5F-4028-B76B-54F54FB0CF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xmlns="" id="{3BC0CCCA-4776-4D40-9B82-FD0E09BD01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xmlns="" id="{3853B65A-FD0E-4EE4-A527-7DD59B4F60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xmlns="" id="{FF4F6C0B-794D-425A-964A-78F7D10744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xmlns="" id="{676D4693-332E-4737-97C0-B2D4DD8085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xmlns="" id="{FE8FD348-592A-45B4-ADEF-6DC4BEEC1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xmlns="" id="{A382E087-B0BF-4A49-A6AF-F7E04BDDF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xmlns="" id="{FA3D3CDA-6C1E-405A-811A-AFBCEF784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xmlns="" id="{70074DD5-F557-4500-B638-F287904BD5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xmlns="" id="{1E975329-6FC4-4D44-918C-F1E622206F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xmlns="" id="{C9341564-D115-4010-9881-C6E7803B0D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xmlns="" id="{72837456-0EAF-498D-A30B-1C89F58B31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xmlns="" id="{82FE0D11-52B4-4563-910C-F8C11D007E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xmlns="" id="{58D4A0B2-1C1A-4B31-A580-D003B0381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xmlns="" id="{79F8FC47-B14A-4B92-99EC-CDB74ABC03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xmlns="" id="{247616EA-EB6E-42A1-862C-7CAB51E77F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xmlns="" id="{F6A7BD3F-E76B-4A8C-8F37-1B8F66F516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xmlns="" id="{93C70E96-B677-43D0-816C-7FBEC68183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xmlns="" id="{88F4706F-F236-4B8E-9816-2ED1B4C826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xmlns="" id="{1792DE0B-18F0-4833-A988-39D1871C40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xmlns="" id="{1FFC3C37-A7EE-4AF2-9B4E-D4DC98D6E3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xmlns="" id="{4500E268-AF0F-4FCF-9B99-0B8515F492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xmlns="" id="{DD48FB68-40CD-4E46-9260-0AFEA51C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xmlns="" id="{063C0438-E0F2-448C-A2A0-019E54BCF0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xmlns="" id="{1A8C99F4-0526-411E-8225-A5803E022B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xmlns="" id="{8244867A-4004-4533-9B77-A4D879AAF6C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xmlns="" id="{5AE837FD-31B8-41B0-AE28-28B36F11FA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xmlns="" id="{630CA6EE-DDB0-4AED-8243-56BC9CCEF2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xmlns="" id="{242ADFFD-125E-438C-91ED-E823CC9DD7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xmlns="" id="{863D8CC5-22B3-45FB-AD08-2DA8E580D0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xmlns="" id="{F2ED8924-646A-475F-A9EF-72DF752F09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xmlns="" id="{729932A9-BFBE-4AC7-8477-023D7D7F9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xmlns="" id="{1D66B2D6-7FB0-4166-A59C-4A59A1A879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xmlns="" id="{1B4E7147-2A04-400B-B406-A62CD2A47C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xmlns="" id="{C90ED7A8-6474-4487-ADDD-0B07CB7A85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xmlns="" id="{36C2CCCE-299D-4039-ADFF-DAF64D5F45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xmlns="" id="{9F2365B1-6DBB-4ED5-8FB8-A3687D1DE0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xmlns="" id="{7E17DCC7-B5D7-4DE0-8EAE-EF0506F04D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xmlns="" id="{025C58B3-5146-41CA-9FB2-FAA170D337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xmlns="" id="{63AE6D80-1945-4B09-8583-4E6F80F94B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xmlns="" id="{1EC5F864-D7C1-4CE1-A038-976340A8C5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xmlns="" id="{F3E1335A-8870-4031-BE5B-E8B88E3475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xmlns="" id="{26F769AD-F578-4F3D-8A9D-98D9F4463B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xmlns="" id="{5D86750F-2AB7-44F1-9C4D-CB0AC94595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xmlns="" id="{6C0D8642-7256-4C82-860D-0B2A74277B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xmlns="" id="{EDB13CFC-6A57-437C-9DF3-090CC73C37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xmlns="" id="{D5095A30-834A-4E07-A4F3-80E4B80ED8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xmlns="" id="{C8D216E6-0AE7-4AF6-BE92-B32D848F66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xmlns="" id="{46C7A332-A2E4-4BF1-A856-618E11D5CA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xmlns="" id="{50CDB4F9-83AD-414E-B000-95509B3181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xmlns="" id="{F549A3DC-6BC7-4BA0-9F34-11D615AC3E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xmlns="" id="{4BF6E62B-FB30-4889-9E89-6093CD8026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xmlns="" id="{4C62A591-57E5-40B8-81D9-565C6DA7C6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xmlns="" id="{2273EB17-C57B-46A8-AFC1-B0301F006F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xmlns="" id="{B0A9E5F0-D11A-411A-9681-4642BF573A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xmlns="" id="{7A089F27-DFAA-4D09-9839-060E6DD976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xmlns="" id="{24EF7268-F5BD-4D94-AACC-D5E5856876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xmlns="" id="{24502391-49A2-4766-AB80-7F0E793EF8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xmlns="" id="{6032045E-DAF2-4A27-9041-354D34F8E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xmlns="" id="{8A7E822C-0635-4BE2-8489-8548B600AD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xmlns="" id="{0C95BA83-C0B1-461B-BC0A-BF8ED45EE8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xmlns="" id="{B6590C5F-C5D2-44DE-B810-4ACF16647E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xmlns="" id="{0345330D-BFB4-4537-988D-62492C024A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xmlns="" id="{348A3021-EAD2-496F-9E40-BD5B111081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xmlns="" id="{B1A7B966-829D-465A-A4ED-343E1C19BD0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xmlns="" id="{41294CC4-E396-417F-BDA4-AE75B1F20E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xmlns="" id="{D677D90D-7767-4316-AD18-72E84FA0AA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xmlns="" id="{26874739-15A4-47DE-9F00-DA3997B8EF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xmlns="" id="{4E3045CB-12F8-4496-A216-DFCC8E22FB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xmlns="" id="{C826BAFA-BE64-4FB1-B4EF-BEEC72B745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xmlns="" id="{2F13D82E-4B7E-49D5-B7E8-D1618953A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xmlns="" id="{2A807CB3-5E15-41B6-92F0-2366260EC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xmlns="" id="{9C86B853-6D56-4AF1-A8B3-2C8781B8E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xmlns="" id="{CD79D4C9-532C-4651-B518-27223B645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xmlns="" id="{5BD50840-07D3-4183-8A7A-A77F8D4C19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xmlns="" id="{55919953-F442-4538-BA2F-A66AE9F8D5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xmlns="" id="{298D6803-5D1D-4091-93A1-1C9A74E29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xmlns="" id="{68274D5E-4354-433A-8D8C-28B455B902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xmlns="" id="{68CF0AC1-DF65-46B4-AE04-4C62D8F6F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xmlns="" id="{03C3A950-FD66-4976-8015-9645C5C529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xmlns="" id="{75C60573-C10E-4239-B01F-EA13CEB573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xmlns="" id="{77D963DE-0B05-402C-8D05-6C68A49787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xmlns="" id="{CBBE9344-A99C-4EDA-A97F-F1689FF43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xmlns="" id="{C40F5AE8-0F27-44CB-9EEB-29D2D7E340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xmlns="" id="{613FE550-02C2-4982-BC8E-1C4773ABA3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xmlns="" id="{36C59D24-8EE0-4CE7-A80A-E80088411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xmlns="" id="{7F6AC9A1-4954-4E92-85BE-1139FB29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xmlns="" id="{108FAF31-3916-4501-BE6E-80D5C5FD13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xmlns="" id="{7C07962E-4397-4605-9A46-69D391C1FC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xmlns="" id="{E6B84700-1807-421D-BE5F-03018A6D74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xmlns="" id="{1251D14F-0DE2-4C82-B6A0-D144C6765F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xmlns="" id="{F3C55A77-D3BA-45FB-851D-D3874AFD9B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xmlns="" id="{F4CB71A1-EE79-4AD2-A20B-52BCAD662C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xmlns="" id="{050AD154-D0A2-4B97-A1C2-9DC7DDD565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xmlns="" id="{B5BCB324-3A51-4D1B-8CF2-0E9B2539B2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xmlns="" id="{9EB6BB3D-9AD8-42C2-88D5-66AD040C4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xmlns="" id="{48528A95-C73C-485A-89AE-7AEA29B340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xmlns="" id="{8B20B51F-CC95-4114-B4AD-B754594148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xmlns="" id="{9BBC6715-10F2-49B2-B215-A383CD8E8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xmlns="" id="{FAA5F073-1036-418F-92F9-340845F92E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xmlns="" id="{16403650-DE81-4F5B-BA2A-54A9268A6D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xmlns="" id="{CADD3CA5-F4BB-4861-BC16-A24C8C5A72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xmlns="" id="{2BF93DCF-B28E-413C-940C-9B431E88CC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xmlns="" id="{1AE574AB-CE66-4472-8404-FD049E7B9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xmlns="" id="{CA190FA2-8242-423E-B770-A31148B87F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xmlns="" id="{FB095B12-BF48-456C-8AFD-FBF38FB77F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xmlns="" id="{4DA68000-CAD1-4197-B822-003956D9A8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xmlns="" id="{51C5503B-164F-4344-B91B-C2584ABAB9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xmlns="" id="{FA858B3B-FB9F-43D8-B822-13C116F3A2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xmlns="" id="{6E952724-3547-4B04-9BA9-A7FD4855F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xmlns="" id="{83DA3D1D-E054-4338-A68C-D98C3C9742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xmlns="" id="{5DD9A142-77B6-4644-859D-39972A38DA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xmlns="" id="{140FCD11-E686-416C-AF46-3878A382F8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xmlns="" id="{4563A71A-44B0-4D67-9914-B91EC855F4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xmlns="" id="{A6D19E4E-10D9-4D13-819A-EAC2530A80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xmlns="" id="{9E42B966-FC0B-4B4C-8FF0-FFCE0FD74A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xmlns="" id="{114EB963-341F-42C4-88B5-75CCD97825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xmlns="" id="{E030BE5C-437E-4FB3-963F-FE4B02FB88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xmlns="" id="{5258AC6E-4F68-456D-B377-0ED5BD45DE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xmlns="" id="{9F34A58A-6A58-442E-B179-81ECD56E84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xmlns="" id="{422DF298-8013-4F27-8FF5-0D8E1F8608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xmlns="" id="{39F42C27-9AED-49CA-A1CA-C43A29006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xmlns="" id="{D8AB2D59-B1D2-4763-A227-1F8A6242B0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xmlns="" id="{DAC36048-D457-4ABF-AF0A-86D1BDD61B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xmlns="" id="{4EEB8A3E-10BA-4E7E-900C-91865E4CB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xmlns="" id="{39085A7F-7015-4EB0-AD63-0673E3D3A5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xmlns="" id="{8B71AE6D-238B-4A3C-A14D-F343ED1B78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xmlns="" id="{7E43E803-7202-489A-890E-EB934F6B4D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xmlns="" id="{9EA6E17A-2C2C-46F3-B36B-FD8089C640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xmlns="" id="{F585C8DC-7AF0-4C82-A44E-B31B95D276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xmlns="" id="{A8ECEF13-49CB-46DD-9AD3-FA3AB89EE4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xmlns="" id="{8D67AA9A-BBA3-4134-B3E4-AA8BA87C7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xmlns="" id="{B4CDB915-A22D-4C2F-B485-372D11E0B7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xmlns="" id="{0EE5FE44-9E3D-4392-BF6B-69ED97E3F9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xmlns="" id="{57DAB888-CF3F-4897-811F-ABCFB3FA81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xmlns="" id="{65A69B7A-F5CA-4777-B188-00BA074DD6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xmlns="" id="{AA825EFF-BE60-4356-8ADC-57FBE6147F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xmlns="" id="{A79E7EA8-E6FB-4D30-A58B-C35ABCC5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xmlns="" id="{4883F215-1B3E-48BF-9209-90485C42B6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xmlns="" id="{B7405076-01D2-4CEB-9DFD-D2E5D0DA5B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xmlns="" id="{B2C045ED-5E55-4977-8941-03DA20C740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xmlns="" id="{6971A935-0C64-445C-90E2-984BBE61979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xmlns="" id="{84265F49-00A3-4C43-A285-0AA8BC4FDA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xmlns="" id="{3AF4B330-B253-46A8-A2D0-D7FBE5675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xmlns="" id="{570EE4D6-9E07-4A8C-B18E-27F1770094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xmlns="" id="{E86A0C5F-DD21-4DF2-8B77-D353DC3DE8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xmlns="" id="{CD687BEC-4BFF-4559-9423-697E2C99F2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xmlns="" id="{DA223F54-D9C4-4BA6-A7ED-B60BE0F186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xmlns="" id="{3D8977DB-ACAC-4E36-B28A-D781CDC94A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xmlns="" id="{F20FC173-B5DD-406E-8E18-DFE5B2DECE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xmlns="" id="{A57D4BB0-BEF1-4EC0-9A0F-5CDD2FEB3D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xmlns="" id="{6AAB78EE-1C46-4E46-958B-F971E2127F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xmlns="" id="{DDEC33DD-2D4A-4D5A-8D3B-30069060C4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xmlns="" id="{CE8A9D25-0CE0-40E9-92C9-0A87223BF4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xmlns="" id="{178E9002-C3DF-48C0-8F42-0E7012B764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xmlns="" id="{23C20699-03B2-4280-86B1-C6B021251E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xmlns="" id="{CBD4F6D1-E964-4148-BD82-069DF99E43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xmlns="" id="{144E8A78-178B-4355-B8D3-A407C9016A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xmlns="" id="{58DC567D-EA8A-463A-B6BB-6F06CEAEC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xmlns="" id="{78A37EFB-3F50-4C00-8FB6-DD2290A0DE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xmlns="" id="{397B564A-D780-4DAE-99A0-7023CF7324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xmlns="" id="{85A62BC2-6522-497C-AA05-12BEE56B27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xmlns="" id="{26CC1B3B-4503-4B4A-B538-ACD3AE4AA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xmlns="" id="{CA8630A0-A987-4A6B-B0CB-6AF615862C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xmlns="" id="{9FEE8D4F-9DAB-4483-A835-8F23955822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xmlns="" id="{8CFF0E42-F71F-4037-B169-C689C9AB41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xmlns="" id="{A47AF653-63A8-405E-A78A-8C2BBFB828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xmlns="" id="{0E06F25C-CFDC-46B6-8FB8-963EC4C9DA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xmlns="" id="{9ED1DB7E-C533-43E9-8CE0-9E3D34C163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xmlns="" id="{6F85F655-FA3A-41CC-A4B6-8A7FDDF95C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xmlns="" id="{6DA840EB-21B2-45E5-8EF4-9FCCFA9F26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xmlns="" id="{6C4EC8CE-96F6-4B01-8A74-AE7C14E9C1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xmlns="" id="{B36B703D-DDC0-42A4-BA4B-7A8118F91F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xmlns="" id="{3C5E12C3-6E9E-4AD8-A3BB-CB67C53FCD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xmlns="" id="{E85B09E0-9C23-4C03-849C-C2078CCC8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xmlns="" id="{CACD5F6C-E062-4FB4-B3BD-839CB96D01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xmlns="" id="{1B0AC6FF-F466-426A-8860-9742F377FC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xmlns="" id="{0316712D-84E0-4FDA-9181-1669E2022C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xmlns="" id="{80F4B2EA-0BEC-485C-B392-195A75E9C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xmlns="" id="{D2DC0FC5-A948-4B44-9AD4-2EC2EF65EB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xmlns="" id="{20CE076D-F8AC-4B70-A569-E7C8A3FE27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xmlns="" id="{6B39B494-008C-4F34-866E-0E81ED0730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xmlns="" id="{62F9675F-56A5-4F64-ADAF-D290BF9902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xmlns="" id="{25037EAE-50D0-43B5-BD0D-92C4888338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xmlns="" id="{3F002F2D-4F90-47E6-A2EB-B11703275A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xmlns="" id="{902A92F8-FE3A-453D-A2C3-B2B59BCF28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xmlns="" id="{419B37C3-B18C-40A9-B8CD-B269E098E1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xmlns="" id="{DCA41DD7-35DD-4742-95CF-411C9E3504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xmlns="" id="{ECB6FB4D-15B1-4FAF-8893-0BA3997BCC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xmlns="" id="{A9B41CC9-C45C-4FF8-9A7D-BD8A812F45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xmlns="" id="{39360DE7-AD05-4AA5-A644-532E63807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xmlns="" id="{6278F47C-F778-4A89-90DB-93953B53F2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xmlns="" id="{FD2B7AA5-0F6E-4CCC-9E57-E5EDC26BB5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xmlns="" id="{32E9A4E8-62DC-4AA5-B3B0-C2C822E5C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xmlns="" id="{CF04222E-48DD-47D6-B5BD-6F27172D99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xmlns="" id="{C3283763-B0D7-4F7E-B3D0-D4CC667D6D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xmlns="" id="{600B8B14-4C71-4E88-B0FE-3D2A3022E5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xmlns="" id="{7195DAC6-AC07-4C1B-8CDD-73DC8B69E0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xmlns="" id="{9CD51D61-D334-41AC-9ADA-47114C57C5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xmlns="" id="{22553170-2726-434B-95DD-B73F6C81AC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xmlns="" id="{37A4C5D0-4526-4FEF-83E0-94F4A9A620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xmlns="" id="{7790049D-4C40-44DA-A4CB-13A797EC1A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xmlns="" id="{087853E7-2259-4E82-9877-0B568A80AF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xmlns="" id="{5992CD29-E33A-45F3-ABCA-DCD5B2A15A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xmlns="" id="{5E4AA0EA-DCC5-4653-83F5-B2CEE812C2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xmlns="" id="{01BE0C77-799B-4E65-A73B-30485483AD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xmlns="" id="{F8E4AE1F-4003-4F4D-AD1C-D4A209AFFB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xmlns="" id="{BB86B228-1DD4-484A-926D-29AB515932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xmlns="" id="{2F12229A-9364-4408-BC0F-D83493AB8B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xmlns="" id="{C7362115-01E2-44B9-AB23-08D2959336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xmlns="" id="{71D04E87-2609-4EAB-8677-DE230D7FC7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xmlns="" id="{F5A1B59F-9540-4C6E-811B-ADA3456547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xmlns="" id="{578C1E30-AD34-4FFA-BBD8-548036A056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xmlns="" id="{8AF57FEE-F3EA-4B75-BB35-0B1A7D8156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xmlns="" id="{8CCFB1CF-E296-46B8-8BD2-2D9BEADC8D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xmlns="" id="{069DD0C8-4120-4B2F-87F4-39C9E842B7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xmlns="" id="{4D15F52A-F547-46AF-8953-1379445A05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xmlns="" id="{F39FEBA3-FA08-4F8B-876A-B0831F5454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xmlns="" id="{2B9AF139-09AB-48AD-B650-913A715CBD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xmlns="" id="{358A49DE-296E-43E3-A9AD-812C19D9D0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xmlns="" id="{7B89B05C-07CE-49BE-A740-0EC86CF74F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xmlns="" id="{EE552DB8-223D-48FE-B44C-FC96AB2F23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xmlns="" id="{7E7BC6B8-7C94-484D-B688-A1E2BEA13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xmlns="" id="{7C31D518-B793-4B41-85A8-8BC0C9F521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xmlns="" id="{A27DB952-AC9F-4E33-BA01-C5DF689E51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xmlns="" id="{B040375C-90F1-4B87-9937-53AB6D08D8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xmlns="" id="{A300AC2F-278E-41B4-91FF-EDBEBE3CB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xmlns="" id="{CA9CD22F-2F83-46D6-8091-5B075683DA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xmlns="" id="{F29E8391-3328-4386-A978-DCAEE8E1E2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69" name="Imagem 368">
          <a:extLst>
            <a:ext uri="{FF2B5EF4-FFF2-40B4-BE49-F238E27FC236}">
              <a16:creationId xmlns:a16="http://schemas.microsoft.com/office/drawing/2014/main" xmlns="" id="{DDEDA856-B091-428E-8C9D-9D84D8C1CA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70" name="Imagem 369">
          <a:extLst>
            <a:ext uri="{FF2B5EF4-FFF2-40B4-BE49-F238E27FC236}">
              <a16:creationId xmlns:a16="http://schemas.microsoft.com/office/drawing/2014/main" xmlns="" id="{04CC5E71-5AA1-49F4-A68F-073D86DE3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71" name="Imagem 370">
          <a:extLst>
            <a:ext uri="{FF2B5EF4-FFF2-40B4-BE49-F238E27FC236}">
              <a16:creationId xmlns:a16="http://schemas.microsoft.com/office/drawing/2014/main" xmlns="" id="{18D3BC1D-1A11-4AF1-A80E-B29242C2AD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72" name="Imagem 371">
          <a:extLst>
            <a:ext uri="{FF2B5EF4-FFF2-40B4-BE49-F238E27FC236}">
              <a16:creationId xmlns:a16="http://schemas.microsoft.com/office/drawing/2014/main" xmlns="" id="{902DA4E1-01A6-4794-9BCA-8F4D1FB095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73" name="Imagem 372">
          <a:extLst>
            <a:ext uri="{FF2B5EF4-FFF2-40B4-BE49-F238E27FC236}">
              <a16:creationId xmlns:a16="http://schemas.microsoft.com/office/drawing/2014/main" xmlns="" id="{10A624BB-3C2D-433F-A56B-62541429AB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74" name="Imagem 373">
          <a:extLst>
            <a:ext uri="{FF2B5EF4-FFF2-40B4-BE49-F238E27FC236}">
              <a16:creationId xmlns:a16="http://schemas.microsoft.com/office/drawing/2014/main" xmlns="" id="{8C81B557-18AB-481F-A733-82DD518331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75" name="Imagem 374">
          <a:extLst>
            <a:ext uri="{FF2B5EF4-FFF2-40B4-BE49-F238E27FC236}">
              <a16:creationId xmlns:a16="http://schemas.microsoft.com/office/drawing/2014/main" xmlns="" id="{74B03064-AEA2-486F-9D95-D3781CB9E1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76" name="Imagem 375">
          <a:extLst>
            <a:ext uri="{FF2B5EF4-FFF2-40B4-BE49-F238E27FC236}">
              <a16:creationId xmlns:a16="http://schemas.microsoft.com/office/drawing/2014/main" xmlns="" id="{CD793BFB-22F6-4EAF-988C-08D75CA039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77" name="Imagem 376">
          <a:extLst>
            <a:ext uri="{FF2B5EF4-FFF2-40B4-BE49-F238E27FC236}">
              <a16:creationId xmlns:a16="http://schemas.microsoft.com/office/drawing/2014/main" xmlns="" id="{AE1FBF9D-3831-486E-9FE5-F03AB0ABDB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378" name="Imagem 377">
          <a:extLst>
            <a:ext uri="{FF2B5EF4-FFF2-40B4-BE49-F238E27FC236}">
              <a16:creationId xmlns:a16="http://schemas.microsoft.com/office/drawing/2014/main" xmlns="" id="{38010F32-5FDA-42C6-ABA6-342DB79066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79" name="Imagem 378">
          <a:extLst>
            <a:ext uri="{FF2B5EF4-FFF2-40B4-BE49-F238E27FC236}">
              <a16:creationId xmlns:a16="http://schemas.microsoft.com/office/drawing/2014/main" xmlns="" id="{C18FBFD9-22C9-4313-9198-A08A1A3015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80" name="Imagem 379">
          <a:extLst>
            <a:ext uri="{FF2B5EF4-FFF2-40B4-BE49-F238E27FC236}">
              <a16:creationId xmlns:a16="http://schemas.microsoft.com/office/drawing/2014/main" xmlns="" id="{5411087D-BB34-4155-ABF0-E2389B81A4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81" name="Imagem 380">
          <a:extLst>
            <a:ext uri="{FF2B5EF4-FFF2-40B4-BE49-F238E27FC236}">
              <a16:creationId xmlns:a16="http://schemas.microsoft.com/office/drawing/2014/main" xmlns="" id="{F93B4B12-EC8D-4D6E-A294-A8E5A54799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82" name="Imagem 381">
          <a:extLst>
            <a:ext uri="{FF2B5EF4-FFF2-40B4-BE49-F238E27FC236}">
              <a16:creationId xmlns:a16="http://schemas.microsoft.com/office/drawing/2014/main" xmlns="" id="{B304041C-0C46-4119-91FE-063C4CC8C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83" name="Imagem 382">
          <a:extLst>
            <a:ext uri="{FF2B5EF4-FFF2-40B4-BE49-F238E27FC236}">
              <a16:creationId xmlns:a16="http://schemas.microsoft.com/office/drawing/2014/main" xmlns="" id="{974FFDF1-7ED0-49C3-AF73-969A4E33C3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84" name="Imagem 383">
          <a:extLst>
            <a:ext uri="{FF2B5EF4-FFF2-40B4-BE49-F238E27FC236}">
              <a16:creationId xmlns:a16="http://schemas.microsoft.com/office/drawing/2014/main" xmlns="" id="{BC8F567A-D461-40EA-BCB9-6A1D6515B7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85" name="Imagem 384">
          <a:extLst>
            <a:ext uri="{FF2B5EF4-FFF2-40B4-BE49-F238E27FC236}">
              <a16:creationId xmlns:a16="http://schemas.microsoft.com/office/drawing/2014/main" xmlns="" id="{2D852591-71AB-4356-87CC-B63CDB8846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86" name="Imagem 385">
          <a:extLst>
            <a:ext uri="{FF2B5EF4-FFF2-40B4-BE49-F238E27FC236}">
              <a16:creationId xmlns:a16="http://schemas.microsoft.com/office/drawing/2014/main" xmlns="" id="{8E51C408-3FF0-4AC7-8834-D29C7E6E94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87" name="Imagem 386">
          <a:extLst>
            <a:ext uri="{FF2B5EF4-FFF2-40B4-BE49-F238E27FC236}">
              <a16:creationId xmlns:a16="http://schemas.microsoft.com/office/drawing/2014/main" xmlns="" id="{559F3F4F-8E6B-44A1-85EC-6F1653CD34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88" name="Imagem 387">
          <a:extLst>
            <a:ext uri="{FF2B5EF4-FFF2-40B4-BE49-F238E27FC236}">
              <a16:creationId xmlns:a16="http://schemas.microsoft.com/office/drawing/2014/main" xmlns="" id="{8424B99F-2BBF-4EFC-BAB9-A3A35FBAB8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89" name="Imagem 388">
          <a:extLst>
            <a:ext uri="{FF2B5EF4-FFF2-40B4-BE49-F238E27FC236}">
              <a16:creationId xmlns:a16="http://schemas.microsoft.com/office/drawing/2014/main" xmlns="" id="{2CA2933B-5DE8-4CA9-940A-5206F3C179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90" name="Imagem 389">
          <a:extLst>
            <a:ext uri="{FF2B5EF4-FFF2-40B4-BE49-F238E27FC236}">
              <a16:creationId xmlns:a16="http://schemas.microsoft.com/office/drawing/2014/main" xmlns="" id="{BFE50178-C47C-4FB2-82E1-7E365C7D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91" name="Imagem 390">
          <a:extLst>
            <a:ext uri="{FF2B5EF4-FFF2-40B4-BE49-F238E27FC236}">
              <a16:creationId xmlns:a16="http://schemas.microsoft.com/office/drawing/2014/main" xmlns="" id="{0BE938CB-FC7C-40AA-8D00-B6A1AE86E2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92" name="Imagem 391">
          <a:extLst>
            <a:ext uri="{FF2B5EF4-FFF2-40B4-BE49-F238E27FC236}">
              <a16:creationId xmlns:a16="http://schemas.microsoft.com/office/drawing/2014/main" xmlns="" id="{E189E754-04D2-472F-8817-6EEB5CDD11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93" name="Imagem 392">
          <a:extLst>
            <a:ext uri="{FF2B5EF4-FFF2-40B4-BE49-F238E27FC236}">
              <a16:creationId xmlns:a16="http://schemas.microsoft.com/office/drawing/2014/main" xmlns="" id="{F0C77F29-2B43-4EA0-9F0C-48BD9A44B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94" name="Imagem 393">
          <a:extLst>
            <a:ext uri="{FF2B5EF4-FFF2-40B4-BE49-F238E27FC236}">
              <a16:creationId xmlns:a16="http://schemas.microsoft.com/office/drawing/2014/main" xmlns="" id="{97D8E74D-01D5-47A1-B774-8EB99EF5C4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95" name="Imagem 394">
          <a:extLst>
            <a:ext uri="{FF2B5EF4-FFF2-40B4-BE49-F238E27FC236}">
              <a16:creationId xmlns:a16="http://schemas.microsoft.com/office/drawing/2014/main" xmlns="" id="{7B8BD093-5D07-4939-BD08-5496AF87D5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96" name="Imagem 395">
          <a:extLst>
            <a:ext uri="{FF2B5EF4-FFF2-40B4-BE49-F238E27FC236}">
              <a16:creationId xmlns:a16="http://schemas.microsoft.com/office/drawing/2014/main" xmlns="" id="{83BB728C-B0D1-4E2B-B388-F6772003B61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397" name="Imagem 396">
          <a:extLst>
            <a:ext uri="{FF2B5EF4-FFF2-40B4-BE49-F238E27FC236}">
              <a16:creationId xmlns:a16="http://schemas.microsoft.com/office/drawing/2014/main" xmlns="" id="{20593B14-80DE-4AAC-B84A-FFF16BA8E2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398" name="Imagem 397">
          <a:extLst>
            <a:ext uri="{FF2B5EF4-FFF2-40B4-BE49-F238E27FC236}">
              <a16:creationId xmlns:a16="http://schemas.microsoft.com/office/drawing/2014/main" xmlns="" id="{53779D17-9625-489A-B748-C10309960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399" name="Imagem 398">
          <a:extLst>
            <a:ext uri="{FF2B5EF4-FFF2-40B4-BE49-F238E27FC236}">
              <a16:creationId xmlns:a16="http://schemas.microsoft.com/office/drawing/2014/main" xmlns="" id="{78A5533E-BC2D-40A7-91BF-83F3EAC049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0" name="Imagem 399">
          <a:extLst>
            <a:ext uri="{FF2B5EF4-FFF2-40B4-BE49-F238E27FC236}">
              <a16:creationId xmlns:a16="http://schemas.microsoft.com/office/drawing/2014/main" xmlns="" id="{DFA8F429-BF48-44C8-B6C4-FDCA602D01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1" name="Imagem 400">
          <a:extLst>
            <a:ext uri="{FF2B5EF4-FFF2-40B4-BE49-F238E27FC236}">
              <a16:creationId xmlns:a16="http://schemas.microsoft.com/office/drawing/2014/main" xmlns="" id="{0EDB7ABE-5961-4D11-96A5-95318C56BC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02" name="Imagem 401">
          <a:extLst>
            <a:ext uri="{FF2B5EF4-FFF2-40B4-BE49-F238E27FC236}">
              <a16:creationId xmlns:a16="http://schemas.microsoft.com/office/drawing/2014/main" xmlns="" id="{D099C279-4269-4C39-883E-DB207F230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03" name="Imagem 402">
          <a:extLst>
            <a:ext uri="{FF2B5EF4-FFF2-40B4-BE49-F238E27FC236}">
              <a16:creationId xmlns:a16="http://schemas.microsoft.com/office/drawing/2014/main" xmlns="" id="{B7EE44DF-8489-4012-B257-2EA7675D0D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4" name="Imagem 403">
          <a:extLst>
            <a:ext uri="{FF2B5EF4-FFF2-40B4-BE49-F238E27FC236}">
              <a16:creationId xmlns:a16="http://schemas.microsoft.com/office/drawing/2014/main" xmlns="" id="{A0CE4BD0-8A13-4455-A0EB-418ADDB474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5" name="Imagem 404">
          <a:extLst>
            <a:ext uri="{FF2B5EF4-FFF2-40B4-BE49-F238E27FC236}">
              <a16:creationId xmlns:a16="http://schemas.microsoft.com/office/drawing/2014/main" xmlns="" id="{9D1CC02F-C672-4297-99C1-16FB9B97BA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06" name="Imagem 405">
          <a:extLst>
            <a:ext uri="{FF2B5EF4-FFF2-40B4-BE49-F238E27FC236}">
              <a16:creationId xmlns:a16="http://schemas.microsoft.com/office/drawing/2014/main" xmlns="" id="{94E157BA-FABE-4AA4-BDDF-32A633A91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07" name="Imagem 406">
          <a:extLst>
            <a:ext uri="{FF2B5EF4-FFF2-40B4-BE49-F238E27FC236}">
              <a16:creationId xmlns:a16="http://schemas.microsoft.com/office/drawing/2014/main" xmlns="" id="{566D9B2C-F42B-4DB2-8AA6-17F3D8AFB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8" name="Imagem 407">
          <a:extLst>
            <a:ext uri="{FF2B5EF4-FFF2-40B4-BE49-F238E27FC236}">
              <a16:creationId xmlns:a16="http://schemas.microsoft.com/office/drawing/2014/main" xmlns="" id="{0109905A-669C-42DE-8384-E9CA207BB2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09" name="Imagem 408">
          <a:extLst>
            <a:ext uri="{FF2B5EF4-FFF2-40B4-BE49-F238E27FC236}">
              <a16:creationId xmlns:a16="http://schemas.microsoft.com/office/drawing/2014/main" xmlns="" id="{F487A939-FEDA-4803-8184-DD782BEDCF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10" name="Imagem 409">
          <a:extLst>
            <a:ext uri="{FF2B5EF4-FFF2-40B4-BE49-F238E27FC236}">
              <a16:creationId xmlns:a16="http://schemas.microsoft.com/office/drawing/2014/main" xmlns="" id="{3D685550-E921-438F-BD35-D6B9BC61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11" name="Imagem 410">
          <a:extLst>
            <a:ext uri="{FF2B5EF4-FFF2-40B4-BE49-F238E27FC236}">
              <a16:creationId xmlns:a16="http://schemas.microsoft.com/office/drawing/2014/main" xmlns="" id="{03EA9D24-ED3A-48AB-BF15-1A882450E5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12" name="Imagem 411">
          <a:extLst>
            <a:ext uri="{FF2B5EF4-FFF2-40B4-BE49-F238E27FC236}">
              <a16:creationId xmlns:a16="http://schemas.microsoft.com/office/drawing/2014/main" xmlns="" id="{5AA81991-A556-4264-837D-7F16BED648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13" name="Imagem 412">
          <a:extLst>
            <a:ext uri="{FF2B5EF4-FFF2-40B4-BE49-F238E27FC236}">
              <a16:creationId xmlns:a16="http://schemas.microsoft.com/office/drawing/2014/main" xmlns="" id="{A73E408A-7912-49AD-94B0-46CEFB74D3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14" name="Imagem 413">
          <a:extLst>
            <a:ext uri="{FF2B5EF4-FFF2-40B4-BE49-F238E27FC236}">
              <a16:creationId xmlns:a16="http://schemas.microsoft.com/office/drawing/2014/main" xmlns="" id="{62E95F4C-A406-448A-B80D-C19705CC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15" name="Imagem 414">
          <a:extLst>
            <a:ext uri="{FF2B5EF4-FFF2-40B4-BE49-F238E27FC236}">
              <a16:creationId xmlns:a16="http://schemas.microsoft.com/office/drawing/2014/main" xmlns="" id="{CD9F6A23-4DA5-4C90-8021-3000B1FF2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16" name="Imagem 415">
          <a:extLst>
            <a:ext uri="{FF2B5EF4-FFF2-40B4-BE49-F238E27FC236}">
              <a16:creationId xmlns:a16="http://schemas.microsoft.com/office/drawing/2014/main" xmlns="" id="{A1958CA2-C47E-4BD1-A763-405E9DDCB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17" name="Imagem 416">
          <a:extLst>
            <a:ext uri="{FF2B5EF4-FFF2-40B4-BE49-F238E27FC236}">
              <a16:creationId xmlns:a16="http://schemas.microsoft.com/office/drawing/2014/main" xmlns="" id="{A2C402B3-80D3-490C-A2C6-84DD0E92A2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18" name="Imagem 417">
          <a:extLst>
            <a:ext uri="{FF2B5EF4-FFF2-40B4-BE49-F238E27FC236}">
              <a16:creationId xmlns:a16="http://schemas.microsoft.com/office/drawing/2014/main" xmlns="" id="{886CE1BC-C9FD-49CA-9BF9-87308F18AA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19" name="Imagem 418">
          <a:extLst>
            <a:ext uri="{FF2B5EF4-FFF2-40B4-BE49-F238E27FC236}">
              <a16:creationId xmlns:a16="http://schemas.microsoft.com/office/drawing/2014/main" xmlns="" id="{099128C6-7AB2-40BE-9F74-E10448CE32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20" name="Imagem 419">
          <a:extLst>
            <a:ext uri="{FF2B5EF4-FFF2-40B4-BE49-F238E27FC236}">
              <a16:creationId xmlns:a16="http://schemas.microsoft.com/office/drawing/2014/main" xmlns="" id="{E5CFEEE4-E43B-4FD1-9348-1287B5BA39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21" name="Imagem 420">
          <a:extLst>
            <a:ext uri="{FF2B5EF4-FFF2-40B4-BE49-F238E27FC236}">
              <a16:creationId xmlns:a16="http://schemas.microsoft.com/office/drawing/2014/main" xmlns="" id="{103F990B-5441-42A6-99A7-00C84B2988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22" name="Imagem 421">
          <a:extLst>
            <a:ext uri="{FF2B5EF4-FFF2-40B4-BE49-F238E27FC236}">
              <a16:creationId xmlns:a16="http://schemas.microsoft.com/office/drawing/2014/main" xmlns="" id="{E518516C-C4D0-4814-B913-FF0356C989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23" name="Imagem 422">
          <a:extLst>
            <a:ext uri="{FF2B5EF4-FFF2-40B4-BE49-F238E27FC236}">
              <a16:creationId xmlns:a16="http://schemas.microsoft.com/office/drawing/2014/main" xmlns="" id="{5998BF43-3D12-4399-A077-A2E4A14462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24" name="Imagem 423">
          <a:extLst>
            <a:ext uri="{FF2B5EF4-FFF2-40B4-BE49-F238E27FC236}">
              <a16:creationId xmlns:a16="http://schemas.microsoft.com/office/drawing/2014/main" xmlns="" id="{BA0819A5-941B-4308-AFBB-2D2A614853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25" name="Imagem 424">
          <a:extLst>
            <a:ext uri="{FF2B5EF4-FFF2-40B4-BE49-F238E27FC236}">
              <a16:creationId xmlns:a16="http://schemas.microsoft.com/office/drawing/2014/main" xmlns="" id="{9888DEF0-D219-4FE1-85E3-9F859D791E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26" name="Imagem 425">
          <a:extLst>
            <a:ext uri="{FF2B5EF4-FFF2-40B4-BE49-F238E27FC236}">
              <a16:creationId xmlns:a16="http://schemas.microsoft.com/office/drawing/2014/main" xmlns="" id="{767BCFE6-D0F6-4351-B0D4-989694DABD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27" name="Imagem 426">
          <a:extLst>
            <a:ext uri="{FF2B5EF4-FFF2-40B4-BE49-F238E27FC236}">
              <a16:creationId xmlns:a16="http://schemas.microsoft.com/office/drawing/2014/main" xmlns="" id="{C2B07006-ED9A-45D9-8752-3485AE139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28" name="Imagem 427">
          <a:extLst>
            <a:ext uri="{FF2B5EF4-FFF2-40B4-BE49-F238E27FC236}">
              <a16:creationId xmlns:a16="http://schemas.microsoft.com/office/drawing/2014/main" xmlns="" id="{7365CCD7-038A-43EB-8153-B10597B061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29" name="Imagem 428">
          <a:extLst>
            <a:ext uri="{FF2B5EF4-FFF2-40B4-BE49-F238E27FC236}">
              <a16:creationId xmlns:a16="http://schemas.microsoft.com/office/drawing/2014/main" xmlns="" id="{4E3BAF64-0DC5-4387-A7A8-A1099D01D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0" name="Imagem 429">
          <a:extLst>
            <a:ext uri="{FF2B5EF4-FFF2-40B4-BE49-F238E27FC236}">
              <a16:creationId xmlns:a16="http://schemas.microsoft.com/office/drawing/2014/main" xmlns="" id="{3D5F33B4-4336-4BDC-BACD-021A04D0CA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1" name="Imagem 430">
          <a:extLst>
            <a:ext uri="{FF2B5EF4-FFF2-40B4-BE49-F238E27FC236}">
              <a16:creationId xmlns:a16="http://schemas.microsoft.com/office/drawing/2014/main" xmlns="" id="{A357A9DF-163C-4D93-A825-037ECE0214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2" name="Imagem 431">
          <a:extLst>
            <a:ext uri="{FF2B5EF4-FFF2-40B4-BE49-F238E27FC236}">
              <a16:creationId xmlns:a16="http://schemas.microsoft.com/office/drawing/2014/main" xmlns="" id="{40EAE639-839B-46F4-9EC8-AA2155984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3" name="Imagem 432">
          <a:extLst>
            <a:ext uri="{FF2B5EF4-FFF2-40B4-BE49-F238E27FC236}">
              <a16:creationId xmlns:a16="http://schemas.microsoft.com/office/drawing/2014/main" xmlns="" id="{9CB98EF2-33C2-4D1A-87D0-53A15173CA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4" name="Imagem 433">
          <a:extLst>
            <a:ext uri="{FF2B5EF4-FFF2-40B4-BE49-F238E27FC236}">
              <a16:creationId xmlns:a16="http://schemas.microsoft.com/office/drawing/2014/main" xmlns="" id="{A2CCE44F-7FD6-415F-B474-0B6F580275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5" name="Imagem 434">
          <a:extLst>
            <a:ext uri="{FF2B5EF4-FFF2-40B4-BE49-F238E27FC236}">
              <a16:creationId xmlns:a16="http://schemas.microsoft.com/office/drawing/2014/main" xmlns="" id="{3FB150A1-0794-4321-B357-B901458EB1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6" name="Imagem 435">
          <a:extLst>
            <a:ext uri="{FF2B5EF4-FFF2-40B4-BE49-F238E27FC236}">
              <a16:creationId xmlns:a16="http://schemas.microsoft.com/office/drawing/2014/main" xmlns="" id="{B2437595-A2DF-4368-A78B-849CB944EA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7" name="Imagem 436">
          <a:extLst>
            <a:ext uri="{FF2B5EF4-FFF2-40B4-BE49-F238E27FC236}">
              <a16:creationId xmlns:a16="http://schemas.microsoft.com/office/drawing/2014/main" xmlns="" id="{165FEB60-83BA-4C7D-AD08-81C16A83B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8" name="Imagem 437">
          <a:extLst>
            <a:ext uri="{FF2B5EF4-FFF2-40B4-BE49-F238E27FC236}">
              <a16:creationId xmlns:a16="http://schemas.microsoft.com/office/drawing/2014/main" xmlns="" id="{D5A2B5C3-7DF6-44CE-B9FF-71DEF2F2C0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39" name="Imagem 438">
          <a:extLst>
            <a:ext uri="{FF2B5EF4-FFF2-40B4-BE49-F238E27FC236}">
              <a16:creationId xmlns:a16="http://schemas.microsoft.com/office/drawing/2014/main" xmlns="" id="{DBD57A06-2A4B-4BA7-A7D4-1B75F60A4E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40" name="Imagem 439">
          <a:extLst>
            <a:ext uri="{FF2B5EF4-FFF2-40B4-BE49-F238E27FC236}">
              <a16:creationId xmlns:a16="http://schemas.microsoft.com/office/drawing/2014/main" xmlns="" id="{98E6CA59-9BE5-4066-B905-F11188D97F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441" name="Imagem 440">
          <a:extLst>
            <a:ext uri="{FF2B5EF4-FFF2-40B4-BE49-F238E27FC236}">
              <a16:creationId xmlns:a16="http://schemas.microsoft.com/office/drawing/2014/main" xmlns="" id="{443AA3F9-E774-41D6-A14F-D5B54533FB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442" name="Imagem 441">
          <a:extLst>
            <a:ext uri="{FF2B5EF4-FFF2-40B4-BE49-F238E27FC236}">
              <a16:creationId xmlns:a16="http://schemas.microsoft.com/office/drawing/2014/main" xmlns="" id="{4F06A0E1-B066-49BE-A666-C67B948A70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43" name="Imagem 442">
          <a:extLst>
            <a:ext uri="{FF2B5EF4-FFF2-40B4-BE49-F238E27FC236}">
              <a16:creationId xmlns:a16="http://schemas.microsoft.com/office/drawing/2014/main" xmlns="" id="{E1DCC50D-9180-4283-A07E-8A04CC2F0D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44" name="Imagem 443">
          <a:extLst>
            <a:ext uri="{FF2B5EF4-FFF2-40B4-BE49-F238E27FC236}">
              <a16:creationId xmlns:a16="http://schemas.microsoft.com/office/drawing/2014/main" xmlns="" id="{2D218669-A717-4361-98FD-CE97594089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45" name="Imagem 444">
          <a:extLst>
            <a:ext uri="{FF2B5EF4-FFF2-40B4-BE49-F238E27FC236}">
              <a16:creationId xmlns:a16="http://schemas.microsoft.com/office/drawing/2014/main" xmlns="" id="{CD4F57D8-A26B-426C-AAD2-4748B91AC5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446" name="Imagem 445">
          <a:extLst>
            <a:ext uri="{FF2B5EF4-FFF2-40B4-BE49-F238E27FC236}">
              <a16:creationId xmlns:a16="http://schemas.microsoft.com/office/drawing/2014/main" xmlns="" id="{1AA598F5-E7AF-45F2-8126-2607A8DE7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47" name="Imagem 446">
          <a:extLst>
            <a:ext uri="{FF2B5EF4-FFF2-40B4-BE49-F238E27FC236}">
              <a16:creationId xmlns:a16="http://schemas.microsoft.com/office/drawing/2014/main" xmlns="" id="{1CD3C1AF-BB3D-43AE-A468-C106559CC0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48" name="Imagem 447">
          <a:extLst>
            <a:ext uri="{FF2B5EF4-FFF2-40B4-BE49-F238E27FC236}">
              <a16:creationId xmlns:a16="http://schemas.microsoft.com/office/drawing/2014/main" xmlns="" id="{DC86F6C1-F371-444E-BE72-B3B72B9023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49" name="Imagem 448">
          <a:extLst>
            <a:ext uri="{FF2B5EF4-FFF2-40B4-BE49-F238E27FC236}">
              <a16:creationId xmlns:a16="http://schemas.microsoft.com/office/drawing/2014/main" xmlns="" id="{9D5537A5-A30E-432B-AB40-89EA737744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450" name="Imagem 449">
          <a:extLst>
            <a:ext uri="{FF2B5EF4-FFF2-40B4-BE49-F238E27FC236}">
              <a16:creationId xmlns:a16="http://schemas.microsoft.com/office/drawing/2014/main" xmlns="" id="{8520E3AC-4078-4526-ADDD-42E5A83AF4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51" name="Imagem 450">
          <a:extLst>
            <a:ext uri="{FF2B5EF4-FFF2-40B4-BE49-F238E27FC236}">
              <a16:creationId xmlns:a16="http://schemas.microsoft.com/office/drawing/2014/main" xmlns="" id="{08155C98-F303-4559-B95C-4E1DE4F11B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52" name="Imagem 451">
          <a:extLst>
            <a:ext uri="{FF2B5EF4-FFF2-40B4-BE49-F238E27FC236}">
              <a16:creationId xmlns:a16="http://schemas.microsoft.com/office/drawing/2014/main" xmlns="" id="{D36E0C50-E385-42F6-B354-EC983FBC8A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53" name="Imagem 452">
          <a:extLst>
            <a:ext uri="{FF2B5EF4-FFF2-40B4-BE49-F238E27FC236}">
              <a16:creationId xmlns:a16="http://schemas.microsoft.com/office/drawing/2014/main" xmlns="" id="{2343A316-8E5B-401D-BBCA-5414C70288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454" name="Imagem 453">
          <a:extLst>
            <a:ext uri="{FF2B5EF4-FFF2-40B4-BE49-F238E27FC236}">
              <a16:creationId xmlns:a16="http://schemas.microsoft.com/office/drawing/2014/main" xmlns="" id="{F2C9EE25-EBC6-4E31-B83D-D9150E29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55" name="Imagem 454">
          <a:extLst>
            <a:ext uri="{FF2B5EF4-FFF2-40B4-BE49-F238E27FC236}">
              <a16:creationId xmlns:a16="http://schemas.microsoft.com/office/drawing/2014/main" xmlns="" id="{2581EBCE-CAB1-4AA1-9C06-A99F051CB2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56" name="Imagem 455">
          <a:extLst>
            <a:ext uri="{FF2B5EF4-FFF2-40B4-BE49-F238E27FC236}">
              <a16:creationId xmlns:a16="http://schemas.microsoft.com/office/drawing/2014/main" xmlns="" id="{3C8F8344-8152-408C-81CC-F96F2B8A8C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57" name="Imagem 456">
          <a:extLst>
            <a:ext uri="{FF2B5EF4-FFF2-40B4-BE49-F238E27FC236}">
              <a16:creationId xmlns:a16="http://schemas.microsoft.com/office/drawing/2014/main" xmlns="" id="{9213400D-749D-4C65-A8C4-5E4F2F2DAD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58" name="Imagem 457">
          <a:extLst>
            <a:ext uri="{FF2B5EF4-FFF2-40B4-BE49-F238E27FC236}">
              <a16:creationId xmlns:a16="http://schemas.microsoft.com/office/drawing/2014/main" xmlns="" id="{27AA61D7-D722-4D4F-B52B-8B0E007A90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59" name="Imagem 458">
          <a:extLst>
            <a:ext uri="{FF2B5EF4-FFF2-40B4-BE49-F238E27FC236}">
              <a16:creationId xmlns:a16="http://schemas.microsoft.com/office/drawing/2014/main" xmlns="" id="{2C424AB2-7121-44B8-BFD0-4F6DE7D4CC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60" name="Imagem 459">
          <a:extLst>
            <a:ext uri="{FF2B5EF4-FFF2-40B4-BE49-F238E27FC236}">
              <a16:creationId xmlns:a16="http://schemas.microsoft.com/office/drawing/2014/main" xmlns="" id="{F446DF89-F60F-4C81-8A1D-CE9436C42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61" name="Imagem 460">
          <a:extLst>
            <a:ext uri="{FF2B5EF4-FFF2-40B4-BE49-F238E27FC236}">
              <a16:creationId xmlns:a16="http://schemas.microsoft.com/office/drawing/2014/main" xmlns="" id="{682D8BA8-7DDF-4138-8731-1AFBD1E86F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62" name="Imagem 461">
          <a:extLst>
            <a:ext uri="{FF2B5EF4-FFF2-40B4-BE49-F238E27FC236}">
              <a16:creationId xmlns:a16="http://schemas.microsoft.com/office/drawing/2014/main" xmlns="" id="{01F15C6B-4C0F-4E58-96C8-31489F6EA5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63" name="Imagem 462">
          <a:extLst>
            <a:ext uri="{FF2B5EF4-FFF2-40B4-BE49-F238E27FC236}">
              <a16:creationId xmlns:a16="http://schemas.microsoft.com/office/drawing/2014/main" xmlns="" id="{A53CBEDE-4BFD-4495-8368-8A0362002A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64" name="Imagem 463">
          <a:extLst>
            <a:ext uri="{FF2B5EF4-FFF2-40B4-BE49-F238E27FC236}">
              <a16:creationId xmlns:a16="http://schemas.microsoft.com/office/drawing/2014/main" xmlns="" id="{71AD979B-A023-4724-9A2F-3D7BD92B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65" name="Imagem 464">
          <a:extLst>
            <a:ext uri="{FF2B5EF4-FFF2-40B4-BE49-F238E27FC236}">
              <a16:creationId xmlns:a16="http://schemas.microsoft.com/office/drawing/2014/main" xmlns="" id="{9746394F-0A32-4302-A3B9-2B4E3563D1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66" name="Imagem 465">
          <a:extLst>
            <a:ext uri="{FF2B5EF4-FFF2-40B4-BE49-F238E27FC236}">
              <a16:creationId xmlns:a16="http://schemas.microsoft.com/office/drawing/2014/main" xmlns="" id="{B162EB4F-8C83-4280-9E3D-634E667C9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67" name="Imagem 466">
          <a:extLst>
            <a:ext uri="{FF2B5EF4-FFF2-40B4-BE49-F238E27FC236}">
              <a16:creationId xmlns:a16="http://schemas.microsoft.com/office/drawing/2014/main" xmlns="" id="{2B2D7B53-C9EA-4B99-ACC9-C830D553BAF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68" name="Imagem 467">
          <a:extLst>
            <a:ext uri="{FF2B5EF4-FFF2-40B4-BE49-F238E27FC236}">
              <a16:creationId xmlns:a16="http://schemas.microsoft.com/office/drawing/2014/main" xmlns="" id="{1CA27682-B68D-40E0-9C34-9203976C6B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69" name="Imagem 468">
          <a:extLst>
            <a:ext uri="{FF2B5EF4-FFF2-40B4-BE49-F238E27FC236}">
              <a16:creationId xmlns:a16="http://schemas.microsoft.com/office/drawing/2014/main" xmlns="" id="{AF09E5B1-86AF-4AF1-93E2-1356919F46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70" name="Imagem 469">
          <a:extLst>
            <a:ext uri="{FF2B5EF4-FFF2-40B4-BE49-F238E27FC236}">
              <a16:creationId xmlns:a16="http://schemas.microsoft.com/office/drawing/2014/main" xmlns="" id="{CF73D479-39F0-49DB-95BA-4A6093B19B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71" name="Imagem 470">
          <a:extLst>
            <a:ext uri="{FF2B5EF4-FFF2-40B4-BE49-F238E27FC236}">
              <a16:creationId xmlns:a16="http://schemas.microsoft.com/office/drawing/2014/main" xmlns="" id="{67AF9474-8C3B-4C35-ADBD-579DD17263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72" name="Imagem 471">
          <a:extLst>
            <a:ext uri="{FF2B5EF4-FFF2-40B4-BE49-F238E27FC236}">
              <a16:creationId xmlns:a16="http://schemas.microsoft.com/office/drawing/2014/main" xmlns="" id="{4182BB4E-5236-4944-A44C-9F115348C3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73" name="Imagem 472">
          <a:extLst>
            <a:ext uri="{FF2B5EF4-FFF2-40B4-BE49-F238E27FC236}">
              <a16:creationId xmlns:a16="http://schemas.microsoft.com/office/drawing/2014/main" xmlns="" id="{8219BD7D-855A-4D33-8E71-A7B267B257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74" name="Imagem 473">
          <a:extLst>
            <a:ext uri="{FF2B5EF4-FFF2-40B4-BE49-F238E27FC236}">
              <a16:creationId xmlns:a16="http://schemas.microsoft.com/office/drawing/2014/main" xmlns="" id="{5C8FA1E2-FF71-4C2C-BC04-3994FFEF6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75" name="Imagem 474">
          <a:extLst>
            <a:ext uri="{FF2B5EF4-FFF2-40B4-BE49-F238E27FC236}">
              <a16:creationId xmlns:a16="http://schemas.microsoft.com/office/drawing/2014/main" xmlns="" id="{A5182601-440B-4DBA-9A01-8800149F7A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76" name="Imagem 475">
          <a:extLst>
            <a:ext uri="{FF2B5EF4-FFF2-40B4-BE49-F238E27FC236}">
              <a16:creationId xmlns:a16="http://schemas.microsoft.com/office/drawing/2014/main" xmlns="" id="{EC457555-06E0-4A35-BC2C-8DB7C48DB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77" name="Imagem 476">
          <a:extLst>
            <a:ext uri="{FF2B5EF4-FFF2-40B4-BE49-F238E27FC236}">
              <a16:creationId xmlns:a16="http://schemas.microsoft.com/office/drawing/2014/main" xmlns="" id="{DDE2F070-08D4-4288-B632-4D251986C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78" name="Imagem 477">
          <a:extLst>
            <a:ext uri="{FF2B5EF4-FFF2-40B4-BE49-F238E27FC236}">
              <a16:creationId xmlns:a16="http://schemas.microsoft.com/office/drawing/2014/main" xmlns="" id="{D586DBC2-AB1E-4C36-8737-2F6252322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79" name="Imagem 478">
          <a:extLst>
            <a:ext uri="{FF2B5EF4-FFF2-40B4-BE49-F238E27FC236}">
              <a16:creationId xmlns:a16="http://schemas.microsoft.com/office/drawing/2014/main" xmlns="" id="{98B3B0E5-1CB3-47DE-BBE0-B9E0845F35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0" name="Imagem 479">
          <a:extLst>
            <a:ext uri="{FF2B5EF4-FFF2-40B4-BE49-F238E27FC236}">
              <a16:creationId xmlns:a16="http://schemas.microsoft.com/office/drawing/2014/main" xmlns="" id="{4D331B7C-19A4-4B3A-956D-6A9696989C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1" name="Imagem 480">
          <a:extLst>
            <a:ext uri="{FF2B5EF4-FFF2-40B4-BE49-F238E27FC236}">
              <a16:creationId xmlns:a16="http://schemas.microsoft.com/office/drawing/2014/main" xmlns="" id="{DCFA64C8-7539-46A8-A1C3-57350F2A485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82" name="Imagem 481">
          <a:extLst>
            <a:ext uri="{FF2B5EF4-FFF2-40B4-BE49-F238E27FC236}">
              <a16:creationId xmlns:a16="http://schemas.microsoft.com/office/drawing/2014/main" xmlns="" id="{89697D71-0301-484E-8217-85593ED9F4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83" name="Imagem 482">
          <a:extLst>
            <a:ext uri="{FF2B5EF4-FFF2-40B4-BE49-F238E27FC236}">
              <a16:creationId xmlns:a16="http://schemas.microsoft.com/office/drawing/2014/main" xmlns="" id="{87B42AF4-78E2-40B0-9E9D-46867BA9F3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4" name="Imagem 483">
          <a:extLst>
            <a:ext uri="{FF2B5EF4-FFF2-40B4-BE49-F238E27FC236}">
              <a16:creationId xmlns:a16="http://schemas.microsoft.com/office/drawing/2014/main" xmlns="" id="{03108C6F-6818-492C-9103-56FEC84DA2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5" name="Imagem 484">
          <a:extLst>
            <a:ext uri="{FF2B5EF4-FFF2-40B4-BE49-F238E27FC236}">
              <a16:creationId xmlns:a16="http://schemas.microsoft.com/office/drawing/2014/main" xmlns="" id="{EFA48D42-1B89-4493-8CC3-2B36AED45E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86" name="Imagem 485">
          <a:extLst>
            <a:ext uri="{FF2B5EF4-FFF2-40B4-BE49-F238E27FC236}">
              <a16:creationId xmlns:a16="http://schemas.microsoft.com/office/drawing/2014/main" xmlns="" id="{6E9B25DF-8682-43C1-B1D7-B4B344E67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87" name="Imagem 486">
          <a:extLst>
            <a:ext uri="{FF2B5EF4-FFF2-40B4-BE49-F238E27FC236}">
              <a16:creationId xmlns:a16="http://schemas.microsoft.com/office/drawing/2014/main" xmlns="" id="{900A18ED-C105-4813-A079-2E8C16816B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8" name="Imagem 487">
          <a:extLst>
            <a:ext uri="{FF2B5EF4-FFF2-40B4-BE49-F238E27FC236}">
              <a16:creationId xmlns:a16="http://schemas.microsoft.com/office/drawing/2014/main" xmlns="" id="{E61DEDE9-9C1F-468F-B715-1D305C544F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89" name="Imagem 488">
          <a:extLst>
            <a:ext uri="{FF2B5EF4-FFF2-40B4-BE49-F238E27FC236}">
              <a16:creationId xmlns:a16="http://schemas.microsoft.com/office/drawing/2014/main" xmlns="" id="{B2B7E96E-01DD-4591-8E7B-10C4CD052B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90" name="Imagem 489">
          <a:extLst>
            <a:ext uri="{FF2B5EF4-FFF2-40B4-BE49-F238E27FC236}">
              <a16:creationId xmlns:a16="http://schemas.microsoft.com/office/drawing/2014/main" xmlns="" id="{AB52EA14-209B-43BB-ACF3-C2E00D3021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91" name="Imagem 490">
          <a:extLst>
            <a:ext uri="{FF2B5EF4-FFF2-40B4-BE49-F238E27FC236}">
              <a16:creationId xmlns:a16="http://schemas.microsoft.com/office/drawing/2014/main" xmlns="" id="{3D7299D0-09A1-43A0-91F9-3F7A77DF2D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92" name="Imagem 491">
          <a:extLst>
            <a:ext uri="{FF2B5EF4-FFF2-40B4-BE49-F238E27FC236}">
              <a16:creationId xmlns:a16="http://schemas.microsoft.com/office/drawing/2014/main" xmlns="" id="{55C2F72B-33EB-43EC-8F52-B941F64D9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93" name="Imagem 492">
          <a:extLst>
            <a:ext uri="{FF2B5EF4-FFF2-40B4-BE49-F238E27FC236}">
              <a16:creationId xmlns:a16="http://schemas.microsoft.com/office/drawing/2014/main" xmlns="" id="{3B7B31DB-D1BF-4755-BA0D-18407B2AA9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94" name="Imagem 493">
          <a:extLst>
            <a:ext uri="{FF2B5EF4-FFF2-40B4-BE49-F238E27FC236}">
              <a16:creationId xmlns:a16="http://schemas.microsoft.com/office/drawing/2014/main" xmlns="" id="{9A1E86DD-A5E9-47CB-B76D-E115CD287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95" name="Imagem 494">
          <a:extLst>
            <a:ext uri="{FF2B5EF4-FFF2-40B4-BE49-F238E27FC236}">
              <a16:creationId xmlns:a16="http://schemas.microsoft.com/office/drawing/2014/main" xmlns="" id="{2564229F-D551-4838-BCFE-00AB3FD4EC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96" name="Imagem 495">
          <a:extLst>
            <a:ext uri="{FF2B5EF4-FFF2-40B4-BE49-F238E27FC236}">
              <a16:creationId xmlns:a16="http://schemas.microsoft.com/office/drawing/2014/main" xmlns="" id="{6B20FAFF-82A7-4729-B588-E02983F1B7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497" name="Imagem 496">
          <a:extLst>
            <a:ext uri="{FF2B5EF4-FFF2-40B4-BE49-F238E27FC236}">
              <a16:creationId xmlns:a16="http://schemas.microsoft.com/office/drawing/2014/main" xmlns="" id="{61183A48-32C0-4D15-8C31-33DF90B446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498" name="Imagem 497">
          <a:extLst>
            <a:ext uri="{FF2B5EF4-FFF2-40B4-BE49-F238E27FC236}">
              <a16:creationId xmlns:a16="http://schemas.microsoft.com/office/drawing/2014/main" xmlns="" id="{66C9DA4E-247B-49FD-BA1B-9563523B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499" name="Imagem 498">
          <a:extLst>
            <a:ext uri="{FF2B5EF4-FFF2-40B4-BE49-F238E27FC236}">
              <a16:creationId xmlns:a16="http://schemas.microsoft.com/office/drawing/2014/main" xmlns="" id="{3CBE1044-98ED-4575-85BF-AD7A7DD001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00" name="Imagem 499">
          <a:extLst>
            <a:ext uri="{FF2B5EF4-FFF2-40B4-BE49-F238E27FC236}">
              <a16:creationId xmlns:a16="http://schemas.microsoft.com/office/drawing/2014/main" xmlns="" id="{A11E7610-5A0F-43F7-8CEA-0618A83FF3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01" name="Imagem 500">
          <a:extLst>
            <a:ext uri="{FF2B5EF4-FFF2-40B4-BE49-F238E27FC236}">
              <a16:creationId xmlns:a16="http://schemas.microsoft.com/office/drawing/2014/main" xmlns="" id="{A09CE3C6-D6F8-4427-B6D8-6EE57F21BA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02" name="Imagem 501">
          <a:extLst>
            <a:ext uri="{FF2B5EF4-FFF2-40B4-BE49-F238E27FC236}">
              <a16:creationId xmlns:a16="http://schemas.microsoft.com/office/drawing/2014/main" xmlns="" id="{ABB2101D-A807-4D1F-BC85-7189D74689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03" name="Imagem 502">
          <a:extLst>
            <a:ext uri="{FF2B5EF4-FFF2-40B4-BE49-F238E27FC236}">
              <a16:creationId xmlns:a16="http://schemas.microsoft.com/office/drawing/2014/main" xmlns="" id="{1B29898D-1325-41E9-B821-45B3F47AA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04" name="Imagem 503">
          <a:extLst>
            <a:ext uri="{FF2B5EF4-FFF2-40B4-BE49-F238E27FC236}">
              <a16:creationId xmlns:a16="http://schemas.microsoft.com/office/drawing/2014/main" xmlns="" id="{CBE6774F-F0FD-477F-AA1C-1BC8C42717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05" name="Imagem 504">
          <a:extLst>
            <a:ext uri="{FF2B5EF4-FFF2-40B4-BE49-F238E27FC236}">
              <a16:creationId xmlns:a16="http://schemas.microsoft.com/office/drawing/2014/main" xmlns="" id="{EFC132CF-217E-4A97-B167-20E9AD2B5C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06" name="Imagem 505">
          <a:extLst>
            <a:ext uri="{FF2B5EF4-FFF2-40B4-BE49-F238E27FC236}">
              <a16:creationId xmlns:a16="http://schemas.microsoft.com/office/drawing/2014/main" xmlns="" id="{D1FA703F-5EC5-411B-BBBB-EB5F32E936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07" name="Imagem 506">
          <a:extLst>
            <a:ext uri="{FF2B5EF4-FFF2-40B4-BE49-F238E27FC236}">
              <a16:creationId xmlns:a16="http://schemas.microsoft.com/office/drawing/2014/main" xmlns="" id="{0CFD8646-09D0-46F5-BD24-B63E7AFACE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08" name="Imagem 507">
          <a:extLst>
            <a:ext uri="{FF2B5EF4-FFF2-40B4-BE49-F238E27FC236}">
              <a16:creationId xmlns:a16="http://schemas.microsoft.com/office/drawing/2014/main" xmlns="" id="{CB37E156-AEEB-4001-B9FE-708CBF6105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09" name="Imagem 508">
          <a:extLst>
            <a:ext uri="{FF2B5EF4-FFF2-40B4-BE49-F238E27FC236}">
              <a16:creationId xmlns:a16="http://schemas.microsoft.com/office/drawing/2014/main" xmlns="" id="{D8CC406C-7A17-4AA9-965E-81D462AFF6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0" name="Imagem 509">
          <a:extLst>
            <a:ext uri="{FF2B5EF4-FFF2-40B4-BE49-F238E27FC236}">
              <a16:creationId xmlns:a16="http://schemas.microsoft.com/office/drawing/2014/main" xmlns="" id="{3309E8E0-F119-40FF-AD3D-6065F1D64A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1" name="Imagem 510">
          <a:extLst>
            <a:ext uri="{FF2B5EF4-FFF2-40B4-BE49-F238E27FC236}">
              <a16:creationId xmlns:a16="http://schemas.microsoft.com/office/drawing/2014/main" xmlns="" id="{34461F12-35B8-4F94-A322-2FFD9412A8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2" name="Imagem 511">
          <a:extLst>
            <a:ext uri="{FF2B5EF4-FFF2-40B4-BE49-F238E27FC236}">
              <a16:creationId xmlns:a16="http://schemas.microsoft.com/office/drawing/2014/main" xmlns="" id="{412C0578-7094-473E-9972-AF8025BE9A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3" name="Imagem 512">
          <a:extLst>
            <a:ext uri="{FF2B5EF4-FFF2-40B4-BE49-F238E27FC236}">
              <a16:creationId xmlns:a16="http://schemas.microsoft.com/office/drawing/2014/main" xmlns="" id="{BAD0D3BE-120F-41B8-998A-1FE4402978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4" name="Imagem 513">
          <a:extLst>
            <a:ext uri="{FF2B5EF4-FFF2-40B4-BE49-F238E27FC236}">
              <a16:creationId xmlns:a16="http://schemas.microsoft.com/office/drawing/2014/main" xmlns="" id="{DC04F363-E101-42E6-A25F-55E80AF0A1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5" name="Imagem 514">
          <a:extLst>
            <a:ext uri="{FF2B5EF4-FFF2-40B4-BE49-F238E27FC236}">
              <a16:creationId xmlns:a16="http://schemas.microsoft.com/office/drawing/2014/main" xmlns="" id="{FDDC4A62-4287-4842-B249-5C7B99D81B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6" name="Imagem 515">
          <a:extLst>
            <a:ext uri="{FF2B5EF4-FFF2-40B4-BE49-F238E27FC236}">
              <a16:creationId xmlns:a16="http://schemas.microsoft.com/office/drawing/2014/main" xmlns="" id="{E1CFA3AF-5B83-427D-AB1D-85E5E4D6CA0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7" name="Imagem 516">
          <a:extLst>
            <a:ext uri="{FF2B5EF4-FFF2-40B4-BE49-F238E27FC236}">
              <a16:creationId xmlns:a16="http://schemas.microsoft.com/office/drawing/2014/main" xmlns="" id="{9E50BCB1-C36F-43BF-BAD0-C2B7549598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8" name="Imagem 517">
          <a:extLst>
            <a:ext uri="{FF2B5EF4-FFF2-40B4-BE49-F238E27FC236}">
              <a16:creationId xmlns:a16="http://schemas.microsoft.com/office/drawing/2014/main" xmlns="" id="{AD0CB442-38F4-45F5-8C4E-16BA6C422B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19" name="Imagem 518">
          <a:extLst>
            <a:ext uri="{FF2B5EF4-FFF2-40B4-BE49-F238E27FC236}">
              <a16:creationId xmlns:a16="http://schemas.microsoft.com/office/drawing/2014/main" xmlns="" id="{D1D3FF7D-7AF3-4730-ADFC-F7496F0E03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0" name="Imagem 519">
          <a:extLst>
            <a:ext uri="{FF2B5EF4-FFF2-40B4-BE49-F238E27FC236}">
              <a16:creationId xmlns:a16="http://schemas.microsoft.com/office/drawing/2014/main" xmlns="" id="{2B46A077-C553-46E4-9579-9AF36DFF51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1" name="Imagem 520">
          <a:extLst>
            <a:ext uri="{FF2B5EF4-FFF2-40B4-BE49-F238E27FC236}">
              <a16:creationId xmlns:a16="http://schemas.microsoft.com/office/drawing/2014/main" xmlns="" id="{3DA46D01-2732-41F0-857E-3F1E07693A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2" name="Imagem 521">
          <a:extLst>
            <a:ext uri="{FF2B5EF4-FFF2-40B4-BE49-F238E27FC236}">
              <a16:creationId xmlns:a16="http://schemas.microsoft.com/office/drawing/2014/main" xmlns="" id="{EDC65EBC-A49D-4657-944B-22BAEC009B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3" name="Imagem 522">
          <a:extLst>
            <a:ext uri="{FF2B5EF4-FFF2-40B4-BE49-F238E27FC236}">
              <a16:creationId xmlns:a16="http://schemas.microsoft.com/office/drawing/2014/main" xmlns="" id="{B13CDA21-F9EE-4936-8025-389A62C2D9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4" name="Imagem 523">
          <a:extLst>
            <a:ext uri="{FF2B5EF4-FFF2-40B4-BE49-F238E27FC236}">
              <a16:creationId xmlns:a16="http://schemas.microsoft.com/office/drawing/2014/main" xmlns="" id="{B2DF1808-2180-4CC6-946C-E045F69938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5" name="Imagem 524">
          <a:extLst>
            <a:ext uri="{FF2B5EF4-FFF2-40B4-BE49-F238E27FC236}">
              <a16:creationId xmlns:a16="http://schemas.microsoft.com/office/drawing/2014/main" xmlns="" id="{6C73131D-55FC-44D8-9197-C3CDCC122D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6" name="Imagem 525">
          <a:extLst>
            <a:ext uri="{FF2B5EF4-FFF2-40B4-BE49-F238E27FC236}">
              <a16:creationId xmlns:a16="http://schemas.microsoft.com/office/drawing/2014/main" xmlns="" id="{4F8D47D9-79F9-440A-AE9D-CBF02D41F9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7" name="Imagem 526">
          <a:extLst>
            <a:ext uri="{FF2B5EF4-FFF2-40B4-BE49-F238E27FC236}">
              <a16:creationId xmlns:a16="http://schemas.microsoft.com/office/drawing/2014/main" xmlns="" id="{43CC2B6C-7787-4EFA-9353-F4679C1E06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8" name="Imagem 527">
          <a:extLst>
            <a:ext uri="{FF2B5EF4-FFF2-40B4-BE49-F238E27FC236}">
              <a16:creationId xmlns:a16="http://schemas.microsoft.com/office/drawing/2014/main" xmlns="" id="{88181CEA-8B62-4127-B0F8-66E8951773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29" name="Imagem 528">
          <a:extLst>
            <a:ext uri="{FF2B5EF4-FFF2-40B4-BE49-F238E27FC236}">
              <a16:creationId xmlns:a16="http://schemas.microsoft.com/office/drawing/2014/main" xmlns="" id="{DE65AE4D-8FDD-4560-B357-B462ED6491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530" name="Imagem 529">
          <a:extLst>
            <a:ext uri="{FF2B5EF4-FFF2-40B4-BE49-F238E27FC236}">
              <a16:creationId xmlns:a16="http://schemas.microsoft.com/office/drawing/2014/main" xmlns="" id="{47C00843-916B-4BF7-AAA2-A28954A5C4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31" name="Imagem 530">
          <a:extLst>
            <a:ext uri="{FF2B5EF4-FFF2-40B4-BE49-F238E27FC236}">
              <a16:creationId xmlns:a16="http://schemas.microsoft.com/office/drawing/2014/main" xmlns="" id="{1718D2EE-6558-4E4D-966B-5F576A8F6A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32" name="Imagem 531">
          <a:extLst>
            <a:ext uri="{FF2B5EF4-FFF2-40B4-BE49-F238E27FC236}">
              <a16:creationId xmlns:a16="http://schemas.microsoft.com/office/drawing/2014/main" xmlns="" id="{297AA40B-D9DD-46AC-AF44-6A6ACC65F2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33" name="Imagem 532">
          <a:extLst>
            <a:ext uri="{FF2B5EF4-FFF2-40B4-BE49-F238E27FC236}">
              <a16:creationId xmlns:a16="http://schemas.microsoft.com/office/drawing/2014/main" xmlns="" id="{A8ADBB04-8BED-4F55-98DB-17F001C9E6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534" name="Imagem 533">
          <a:extLst>
            <a:ext uri="{FF2B5EF4-FFF2-40B4-BE49-F238E27FC236}">
              <a16:creationId xmlns:a16="http://schemas.microsoft.com/office/drawing/2014/main" xmlns="" id="{B3056582-D400-412A-9546-F2ED605D17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35" name="Imagem 534">
          <a:extLst>
            <a:ext uri="{FF2B5EF4-FFF2-40B4-BE49-F238E27FC236}">
              <a16:creationId xmlns:a16="http://schemas.microsoft.com/office/drawing/2014/main" xmlns="" id="{4D2B20F7-543B-464A-9AE4-C51BF2EA11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36" name="Imagem 535">
          <a:extLst>
            <a:ext uri="{FF2B5EF4-FFF2-40B4-BE49-F238E27FC236}">
              <a16:creationId xmlns:a16="http://schemas.microsoft.com/office/drawing/2014/main" xmlns="" id="{D18DBB9D-1F09-4E43-B012-B3A61CA0F7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37" name="Imagem 536">
          <a:extLst>
            <a:ext uri="{FF2B5EF4-FFF2-40B4-BE49-F238E27FC236}">
              <a16:creationId xmlns:a16="http://schemas.microsoft.com/office/drawing/2014/main" xmlns="" id="{0476ECAE-2052-43BF-A4B3-60F07CC72E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538" name="Imagem 537">
          <a:extLst>
            <a:ext uri="{FF2B5EF4-FFF2-40B4-BE49-F238E27FC236}">
              <a16:creationId xmlns:a16="http://schemas.microsoft.com/office/drawing/2014/main" xmlns="" id="{5123A3F2-FE65-484F-8008-DF510CCC13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39" name="Imagem 538">
          <a:extLst>
            <a:ext uri="{FF2B5EF4-FFF2-40B4-BE49-F238E27FC236}">
              <a16:creationId xmlns:a16="http://schemas.microsoft.com/office/drawing/2014/main" xmlns="" id="{06AAD8D2-589E-42B3-89DF-CDB3A1BCB1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40" name="Imagem 539">
          <a:extLst>
            <a:ext uri="{FF2B5EF4-FFF2-40B4-BE49-F238E27FC236}">
              <a16:creationId xmlns:a16="http://schemas.microsoft.com/office/drawing/2014/main" xmlns="" id="{E57985AE-0434-447D-8FD0-ED65C6ED20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41" name="Imagem 540">
          <a:extLst>
            <a:ext uri="{FF2B5EF4-FFF2-40B4-BE49-F238E27FC236}">
              <a16:creationId xmlns:a16="http://schemas.microsoft.com/office/drawing/2014/main" xmlns="" id="{A9D13691-918E-4890-BF13-68016B830F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542" name="Imagem 541">
          <a:extLst>
            <a:ext uri="{FF2B5EF4-FFF2-40B4-BE49-F238E27FC236}">
              <a16:creationId xmlns:a16="http://schemas.microsoft.com/office/drawing/2014/main" xmlns="" id="{10ACF15C-271E-4D4B-9EF4-04CD2D74A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43" name="Imagem 542">
          <a:extLst>
            <a:ext uri="{FF2B5EF4-FFF2-40B4-BE49-F238E27FC236}">
              <a16:creationId xmlns:a16="http://schemas.microsoft.com/office/drawing/2014/main" xmlns="" id="{0E825767-40E4-410B-A967-B004ECC0A9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44" name="Imagem 543">
          <a:extLst>
            <a:ext uri="{FF2B5EF4-FFF2-40B4-BE49-F238E27FC236}">
              <a16:creationId xmlns:a16="http://schemas.microsoft.com/office/drawing/2014/main" xmlns="" id="{D83BF97B-EE9A-4890-AE22-7E0205870B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45" name="Imagem 544">
          <a:extLst>
            <a:ext uri="{FF2B5EF4-FFF2-40B4-BE49-F238E27FC236}">
              <a16:creationId xmlns:a16="http://schemas.microsoft.com/office/drawing/2014/main" xmlns="" id="{BE073BE0-94F3-4351-9C57-5F2A3D9D02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46" name="Imagem 545">
          <a:extLst>
            <a:ext uri="{FF2B5EF4-FFF2-40B4-BE49-F238E27FC236}">
              <a16:creationId xmlns:a16="http://schemas.microsoft.com/office/drawing/2014/main" xmlns="" id="{805B457B-90C3-44F8-A558-F1137B94E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47" name="Imagem 546">
          <a:extLst>
            <a:ext uri="{FF2B5EF4-FFF2-40B4-BE49-F238E27FC236}">
              <a16:creationId xmlns:a16="http://schemas.microsoft.com/office/drawing/2014/main" xmlns="" id="{5D8B742A-33C2-4F98-B4AF-A98D0D794F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48" name="Imagem 547">
          <a:extLst>
            <a:ext uri="{FF2B5EF4-FFF2-40B4-BE49-F238E27FC236}">
              <a16:creationId xmlns:a16="http://schemas.microsoft.com/office/drawing/2014/main" xmlns="" id="{C13E9D48-66E4-41B2-B859-1FA76F0117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49" name="Imagem 548">
          <a:extLst>
            <a:ext uri="{FF2B5EF4-FFF2-40B4-BE49-F238E27FC236}">
              <a16:creationId xmlns:a16="http://schemas.microsoft.com/office/drawing/2014/main" xmlns="" id="{C20EBB97-DF2C-4CEF-A3E9-E3E5B49C70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50" name="Imagem 549">
          <a:extLst>
            <a:ext uri="{FF2B5EF4-FFF2-40B4-BE49-F238E27FC236}">
              <a16:creationId xmlns:a16="http://schemas.microsoft.com/office/drawing/2014/main" xmlns="" id="{A799B632-36E4-49DF-907E-A65251FF19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51" name="Imagem 550">
          <a:extLst>
            <a:ext uri="{FF2B5EF4-FFF2-40B4-BE49-F238E27FC236}">
              <a16:creationId xmlns:a16="http://schemas.microsoft.com/office/drawing/2014/main" xmlns="" id="{C717B0E1-436E-4DB2-BB95-6DD38C80C6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52" name="Imagem 551">
          <a:extLst>
            <a:ext uri="{FF2B5EF4-FFF2-40B4-BE49-F238E27FC236}">
              <a16:creationId xmlns:a16="http://schemas.microsoft.com/office/drawing/2014/main" xmlns="" id="{C1222BE2-3672-4CFB-8A7C-76A5C2E91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53" name="Imagem 552">
          <a:extLst>
            <a:ext uri="{FF2B5EF4-FFF2-40B4-BE49-F238E27FC236}">
              <a16:creationId xmlns:a16="http://schemas.microsoft.com/office/drawing/2014/main" xmlns="" id="{E297A918-2B80-4505-9BCB-2C4074270F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54" name="Imagem 553">
          <a:extLst>
            <a:ext uri="{FF2B5EF4-FFF2-40B4-BE49-F238E27FC236}">
              <a16:creationId xmlns:a16="http://schemas.microsoft.com/office/drawing/2014/main" xmlns="" id="{5FDB7248-EA07-44F9-8116-45269E974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55" name="Imagem 554">
          <a:extLst>
            <a:ext uri="{FF2B5EF4-FFF2-40B4-BE49-F238E27FC236}">
              <a16:creationId xmlns:a16="http://schemas.microsoft.com/office/drawing/2014/main" xmlns="" id="{4A255C1E-5743-4EE9-8DB4-CAF85E65D9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56" name="Imagem 555">
          <a:extLst>
            <a:ext uri="{FF2B5EF4-FFF2-40B4-BE49-F238E27FC236}">
              <a16:creationId xmlns:a16="http://schemas.microsoft.com/office/drawing/2014/main" xmlns="" id="{724EDF4C-A229-4F9E-894D-6FAD06379D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57" name="Imagem 556">
          <a:extLst>
            <a:ext uri="{FF2B5EF4-FFF2-40B4-BE49-F238E27FC236}">
              <a16:creationId xmlns:a16="http://schemas.microsoft.com/office/drawing/2014/main" xmlns="" id="{B99F8A6E-02B9-4E63-B84D-AD287665DF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58" name="Imagem 557">
          <a:extLst>
            <a:ext uri="{FF2B5EF4-FFF2-40B4-BE49-F238E27FC236}">
              <a16:creationId xmlns:a16="http://schemas.microsoft.com/office/drawing/2014/main" xmlns="" id="{A12CC4B1-6B37-4247-9ACB-18C69420F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59" name="Imagem 558">
          <a:extLst>
            <a:ext uri="{FF2B5EF4-FFF2-40B4-BE49-F238E27FC236}">
              <a16:creationId xmlns:a16="http://schemas.microsoft.com/office/drawing/2014/main" xmlns="" id="{3B814354-1939-4F8B-9AD9-7086F7214C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0" name="Imagem 559">
          <a:extLst>
            <a:ext uri="{FF2B5EF4-FFF2-40B4-BE49-F238E27FC236}">
              <a16:creationId xmlns:a16="http://schemas.microsoft.com/office/drawing/2014/main" xmlns="" id="{C983CB41-0A9F-4637-9445-36FC416674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1" name="Imagem 560">
          <a:extLst>
            <a:ext uri="{FF2B5EF4-FFF2-40B4-BE49-F238E27FC236}">
              <a16:creationId xmlns:a16="http://schemas.microsoft.com/office/drawing/2014/main" xmlns="" id="{2E3761A9-B603-4421-A979-CF8D5A6208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62" name="Imagem 561">
          <a:extLst>
            <a:ext uri="{FF2B5EF4-FFF2-40B4-BE49-F238E27FC236}">
              <a16:creationId xmlns:a16="http://schemas.microsoft.com/office/drawing/2014/main" xmlns="" id="{15780CC9-08A2-4806-9ACD-55E2B960D3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63" name="Imagem 562">
          <a:extLst>
            <a:ext uri="{FF2B5EF4-FFF2-40B4-BE49-F238E27FC236}">
              <a16:creationId xmlns:a16="http://schemas.microsoft.com/office/drawing/2014/main" xmlns="" id="{F5CA820B-EFE6-404B-B3DF-F8DAF45BF3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4" name="Imagem 563">
          <a:extLst>
            <a:ext uri="{FF2B5EF4-FFF2-40B4-BE49-F238E27FC236}">
              <a16:creationId xmlns:a16="http://schemas.microsoft.com/office/drawing/2014/main" xmlns="" id="{0E237FA1-4F78-4AA9-9BF2-A9E427E913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5" name="Imagem 564">
          <a:extLst>
            <a:ext uri="{FF2B5EF4-FFF2-40B4-BE49-F238E27FC236}">
              <a16:creationId xmlns:a16="http://schemas.microsoft.com/office/drawing/2014/main" xmlns="" id="{425E8EE6-284C-4E83-8456-8B4B91C3E3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66" name="Imagem 565">
          <a:extLst>
            <a:ext uri="{FF2B5EF4-FFF2-40B4-BE49-F238E27FC236}">
              <a16:creationId xmlns:a16="http://schemas.microsoft.com/office/drawing/2014/main" xmlns="" id="{E3318BC3-E829-4DB6-A2A3-4D0936A0C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67" name="Imagem 566">
          <a:extLst>
            <a:ext uri="{FF2B5EF4-FFF2-40B4-BE49-F238E27FC236}">
              <a16:creationId xmlns:a16="http://schemas.microsoft.com/office/drawing/2014/main" xmlns="" id="{4D3489EF-1C89-49CB-948D-1977588FA2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8" name="Imagem 567">
          <a:extLst>
            <a:ext uri="{FF2B5EF4-FFF2-40B4-BE49-F238E27FC236}">
              <a16:creationId xmlns:a16="http://schemas.microsoft.com/office/drawing/2014/main" xmlns="" id="{DDC1B1AA-6B4F-403C-910A-F3A7FCAA5E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69" name="Imagem 568">
          <a:extLst>
            <a:ext uri="{FF2B5EF4-FFF2-40B4-BE49-F238E27FC236}">
              <a16:creationId xmlns:a16="http://schemas.microsoft.com/office/drawing/2014/main" xmlns="" id="{D7C3A9D1-BE20-43F2-864B-77550F3EE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70" name="Imagem 569">
          <a:extLst>
            <a:ext uri="{FF2B5EF4-FFF2-40B4-BE49-F238E27FC236}">
              <a16:creationId xmlns:a16="http://schemas.microsoft.com/office/drawing/2014/main" xmlns="" id="{7B6857F8-987C-4230-88CB-82A021DD74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71" name="Imagem 570">
          <a:extLst>
            <a:ext uri="{FF2B5EF4-FFF2-40B4-BE49-F238E27FC236}">
              <a16:creationId xmlns:a16="http://schemas.microsoft.com/office/drawing/2014/main" xmlns="" id="{4450A56F-19C9-48C8-ACF5-7FE5C250DB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72" name="Imagem 571">
          <a:extLst>
            <a:ext uri="{FF2B5EF4-FFF2-40B4-BE49-F238E27FC236}">
              <a16:creationId xmlns:a16="http://schemas.microsoft.com/office/drawing/2014/main" xmlns="" id="{87F69111-9666-4B6D-94FE-A39B5D07A8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73" name="Imagem 572">
          <a:extLst>
            <a:ext uri="{FF2B5EF4-FFF2-40B4-BE49-F238E27FC236}">
              <a16:creationId xmlns:a16="http://schemas.microsoft.com/office/drawing/2014/main" xmlns="" id="{BD7AF19F-75C0-42D4-85E3-D6B2D72CB3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74" name="Imagem 573">
          <a:extLst>
            <a:ext uri="{FF2B5EF4-FFF2-40B4-BE49-F238E27FC236}">
              <a16:creationId xmlns:a16="http://schemas.microsoft.com/office/drawing/2014/main" xmlns="" id="{8C636739-9EDC-4086-8F01-642FF8D28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75" name="Imagem 574">
          <a:extLst>
            <a:ext uri="{FF2B5EF4-FFF2-40B4-BE49-F238E27FC236}">
              <a16:creationId xmlns:a16="http://schemas.microsoft.com/office/drawing/2014/main" xmlns="" id="{4BF73422-3F1A-42AF-BA3E-277BDA602A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76" name="Imagem 575">
          <a:extLst>
            <a:ext uri="{FF2B5EF4-FFF2-40B4-BE49-F238E27FC236}">
              <a16:creationId xmlns:a16="http://schemas.microsoft.com/office/drawing/2014/main" xmlns="" id="{57D71B49-CF30-40FD-83A1-4FD210A17E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77" name="Imagem 576">
          <a:extLst>
            <a:ext uri="{FF2B5EF4-FFF2-40B4-BE49-F238E27FC236}">
              <a16:creationId xmlns:a16="http://schemas.microsoft.com/office/drawing/2014/main" xmlns="" id="{19B7967D-70B0-4A47-BBCC-C22CE2D61C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78" name="Imagem 577">
          <a:extLst>
            <a:ext uri="{FF2B5EF4-FFF2-40B4-BE49-F238E27FC236}">
              <a16:creationId xmlns:a16="http://schemas.microsoft.com/office/drawing/2014/main" xmlns="" id="{22185257-5CEB-4195-9D9F-7BF1AEBD89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79" name="Imagem 578">
          <a:extLst>
            <a:ext uri="{FF2B5EF4-FFF2-40B4-BE49-F238E27FC236}">
              <a16:creationId xmlns:a16="http://schemas.microsoft.com/office/drawing/2014/main" xmlns="" id="{16201EE9-9028-44EA-9A84-C0722CDC40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80" name="Imagem 579">
          <a:extLst>
            <a:ext uri="{FF2B5EF4-FFF2-40B4-BE49-F238E27FC236}">
              <a16:creationId xmlns:a16="http://schemas.microsoft.com/office/drawing/2014/main" xmlns="" id="{98BD3AE5-7F78-4E64-A50B-4E46F64704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81" name="Imagem 580">
          <a:extLst>
            <a:ext uri="{FF2B5EF4-FFF2-40B4-BE49-F238E27FC236}">
              <a16:creationId xmlns:a16="http://schemas.microsoft.com/office/drawing/2014/main" xmlns="" id="{A16BDCCF-3EAC-4CE4-9178-EA5EA7C7E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82" name="Imagem 581">
          <a:extLst>
            <a:ext uri="{FF2B5EF4-FFF2-40B4-BE49-F238E27FC236}">
              <a16:creationId xmlns:a16="http://schemas.microsoft.com/office/drawing/2014/main" xmlns="" id="{65CBACE9-D140-433F-9A15-8F86E9F76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83" name="Imagem 582">
          <a:extLst>
            <a:ext uri="{FF2B5EF4-FFF2-40B4-BE49-F238E27FC236}">
              <a16:creationId xmlns:a16="http://schemas.microsoft.com/office/drawing/2014/main" xmlns="" id="{110876D3-D2A3-4E58-92C9-F2D8016F75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84" name="Imagem 583">
          <a:extLst>
            <a:ext uri="{FF2B5EF4-FFF2-40B4-BE49-F238E27FC236}">
              <a16:creationId xmlns:a16="http://schemas.microsoft.com/office/drawing/2014/main" xmlns="" id="{6695D27C-2103-4958-B3BB-B948D405F7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85" name="Imagem 584">
          <a:extLst>
            <a:ext uri="{FF2B5EF4-FFF2-40B4-BE49-F238E27FC236}">
              <a16:creationId xmlns:a16="http://schemas.microsoft.com/office/drawing/2014/main" xmlns="" id="{FE20F828-244A-4C03-94D4-73562EA43C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86" name="Imagem 585">
          <a:extLst>
            <a:ext uri="{FF2B5EF4-FFF2-40B4-BE49-F238E27FC236}">
              <a16:creationId xmlns:a16="http://schemas.microsoft.com/office/drawing/2014/main" xmlns="" id="{284F659F-B971-4022-8237-275144E88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87" name="Imagem 586">
          <a:extLst>
            <a:ext uri="{FF2B5EF4-FFF2-40B4-BE49-F238E27FC236}">
              <a16:creationId xmlns:a16="http://schemas.microsoft.com/office/drawing/2014/main" xmlns="" id="{98E315F1-A32F-4F7F-9712-58C1C8FC55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88" name="Imagem 587">
          <a:extLst>
            <a:ext uri="{FF2B5EF4-FFF2-40B4-BE49-F238E27FC236}">
              <a16:creationId xmlns:a16="http://schemas.microsoft.com/office/drawing/2014/main" xmlns="" id="{9508C0E5-D6D2-4106-9A22-36434D0874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89" name="Imagem 588">
          <a:extLst>
            <a:ext uri="{FF2B5EF4-FFF2-40B4-BE49-F238E27FC236}">
              <a16:creationId xmlns:a16="http://schemas.microsoft.com/office/drawing/2014/main" xmlns="" id="{877E0070-C184-43C8-8643-6C4ECBDE3D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590" name="Imagem 589">
          <a:extLst>
            <a:ext uri="{FF2B5EF4-FFF2-40B4-BE49-F238E27FC236}">
              <a16:creationId xmlns:a16="http://schemas.microsoft.com/office/drawing/2014/main" xmlns="" id="{4C0948A4-A876-4564-B564-E39FF8716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591" name="Imagem 590">
          <a:extLst>
            <a:ext uri="{FF2B5EF4-FFF2-40B4-BE49-F238E27FC236}">
              <a16:creationId xmlns:a16="http://schemas.microsoft.com/office/drawing/2014/main" xmlns="" id="{538BC22A-B23D-428C-9034-163E99FC8C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92" name="Imagem 591">
          <a:extLst>
            <a:ext uri="{FF2B5EF4-FFF2-40B4-BE49-F238E27FC236}">
              <a16:creationId xmlns:a16="http://schemas.microsoft.com/office/drawing/2014/main" xmlns="" id="{05E02EFD-1983-4C11-B901-16431C5652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593" name="Imagem 592">
          <a:extLst>
            <a:ext uri="{FF2B5EF4-FFF2-40B4-BE49-F238E27FC236}">
              <a16:creationId xmlns:a16="http://schemas.microsoft.com/office/drawing/2014/main" xmlns="" id="{93E017E6-F27F-46FE-AEC6-C2066A94DB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94" name="Imagem 593">
          <a:extLst>
            <a:ext uri="{FF2B5EF4-FFF2-40B4-BE49-F238E27FC236}">
              <a16:creationId xmlns:a16="http://schemas.microsoft.com/office/drawing/2014/main" xmlns="" id="{97B71966-4F10-4CE7-A6F2-B1BCA9F716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95" name="Imagem 594">
          <a:extLst>
            <a:ext uri="{FF2B5EF4-FFF2-40B4-BE49-F238E27FC236}">
              <a16:creationId xmlns:a16="http://schemas.microsoft.com/office/drawing/2014/main" xmlns="" id="{BA6E7959-59A4-4B6B-9527-5009D819AE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96" name="Imagem 595">
          <a:extLst>
            <a:ext uri="{FF2B5EF4-FFF2-40B4-BE49-F238E27FC236}">
              <a16:creationId xmlns:a16="http://schemas.microsoft.com/office/drawing/2014/main" xmlns="" id="{00643644-0F02-41EE-84C6-D7CB15530B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97" name="Imagem 596">
          <a:extLst>
            <a:ext uri="{FF2B5EF4-FFF2-40B4-BE49-F238E27FC236}">
              <a16:creationId xmlns:a16="http://schemas.microsoft.com/office/drawing/2014/main" xmlns="" id="{BE3867A4-8A70-4685-A41E-D7448DB703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98" name="Imagem 597">
          <a:extLst>
            <a:ext uri="{FF2B5EF4-FFF2-40B4-BE49-F238E27FC236}">
              <a16:creationId xmlns:a16="http://schemas.microsoft.com/office/drawing/2014/main" xmlns="" id="{594561AE-264E-4FCD-B827-7C2D325BF3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599" name="Imagem 598">
          <a:extLst>
            <a:ext uri="{FF2B5EF4-FFF2-40B4-BE49-F238E27FC236}">
              <a16:creationId xmlns:a16="http://schemas.microsoft.com/office/drawing/2014/main" xmlns="" id="{835481B9-BA14-4A10-801B-B90E5A3D52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00" name="Imagem 599">
          <a:extLst>
            <a:ext uri="{FF2B5EF4-FFF2-40B4-BE49-F238E27FC236}">
              <a16:creationId xmlns:a16="http://schemas.microsoft.com/office/drawing/2014/main" xmlns="" id="{4B454377-DA8A-473C-8028-A882D49313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01" name="Imagem 600">
          <a:extLst>
            <a:ext uri="{FF2B5EF4-FFF2-40B4-BE49-F238E27FC236}">
              <a16:creationId xmlns:a16="http://schemas.microsoft.com/office/drawing/2014/main" xmlns="" id="{1B14DC5B-91D4-4BE3-B526-97B7874CD1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02" name="Imagem 601">
          <a:extLst>
            <a:ext uri="{FF2B5EF4-FFF2-40B4-BE49-F238E27FC236}">
              <a16:creationId xmlns:a16="http://schemas.microsoft.com/office/drawing/2014/main" xmlns="" id="{A1B5FAC0-7D24-443B-A85C-B594AEE12C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03" name="Imagem 602">
          <a:extLst>
            <a:ext uri="{FF2B5EF4-FFF2-40B4-BE49-F238E27FC236}">
              <a16:creationId xmlns:a16="http://schemas.microsoft.com/office/drawing/2014/main" xmlns="" id="{4E51A5F4-8914-431F-9D2E-4C19E7972C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04" name="Imagem 603">
          <a:extLst>
            <a:ext uri="{FF2B5EF4-FFF2-40B4-BE49-F238E27FC236}">
              <a16:creationId xmlns:a16="http://schemas.microsoft.com/office/drawing/2014/main" xmlns="" id="{DE047099-00CA-4B23-8F05-330BB6A737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05" name="Imagem 604">
          <a:extLst>
            <a:ext uri="{FF2B5EF4-FFF2-40B4-BE49-F238E27FC236}">
              <a16:creationId xmlns:a16="http://schemas.microsoft.com/office/drawing/2014/main" xmlns="" id="{63BD3FA9-C7D3-49CB-B82C-63248B8082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606" name="Imagem 605">
          <a:extLst>
            <a:ext uri="{FF2B5EF4-FFF2-40B4-BE49-F238E27FC236}">
              <a16:creationId xmlns:a16="http://schemas.microsoft.com/office/drawing/2014/main" xmlns="" id="{4767B782-A3CE-41B3-993C-D8CAF058E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07" name="Imagem 606">
          <a:extLst>
            <a:ext uri="{FF2B5EF4-FFF2-40B4-BE49-F238E27FC236}">
              <a16:creationId xmlns:a16="http://schemas.microsoft.com/office/drawing/2014/main" xmlns="" id="{8FB5AFCA-6A72-4CF2-8098-FF576AB5B4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08" name="Imagem 607">
          <a:extLst>
            <a:ext uri="{FF2B5EF4-FFF2-40B4-BE49-F238E27FC236}">
              <a16:creationId xmlns:a16="http://schemas.microsoft.com/office/drawing/2014/main" xmlns="" id="{3D572233-574F-46FB-B712-DAD0677395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09" name="Imagem 608">
          <a:extLst>
            <a:ext uri="{FF2B5EF4-FFF2-40B4-BE49-F238E27FC236}">
              <a16:creationId xmlns:a16="http://schemas.microsoft.com/office/drawing/2014/main" xmlns="" id="{F3CCC313-BB63-4A88-9757-758E0B0DE3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610" name="Imagem 609">
          <a:extLst>
            <a:ext uri="{FF2B5EF4-FFF2-40B4-BE49-F238E27FC236}">
              <a16:creationId xmlns:a16="http://schemas.microsoft.com/office/drawing/2014/main" xmlns="" id="{D5F337B3-A19C-4F7E-BA2A-DB76BE7CF4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11" name="Imagem 610">
          <a:extLst>
            <a:ext uri="{FF2B5EF4-FFF2-40B4-BE49-F238E27FC236}">
              <a16:creationId xmlns:a16="http://schemas.microsoft.com/office/drawing/2014/main" xmlns="" id="{726A57B8-8C62-460A-9143-B1BFBE960B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12" name="Imagem 611">
          <a:extLst>
            <a:ext uri="{FF2B5EF4-FFF2-40B4-BE49-F238E27FC236}">
              <a16:creationId xmlns:a16="http://schemas.microsoft.com/office/drawing/2014/main" xmlns="" id="{EFA21ECC-9C37-49B2-AF57-FE8A3C2906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13" name="Imagem 612">
          <a:extLst>
            <a:ext uri="{FF2B5EF4-FFF2-40B4-BE49-F238E27FC236}">
              <a16:creationId xmlns:a16="http://schemas.microsoft.com/office/drawing/2014/main" xmlns="" id="{339E6D70-E5F2-4933-B02B-25EDBDA11B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614" name="Imagem 613">
          <a:extLst>
            <a:ext uri="{FF2B5EF4-FFF2-40B4-BE49-F238E27FC236}">
              <a16:creationId xmlns:a16="http://schemas.microsoft.com/office/drawing/2014/main" xmlns="" id="{0A23EFBC-8A2F-472F-8F86-DBC5245C6E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15" name="Imagem 614">
          <a:extLst>
            <a:ext uri="{FF2B5EF4-FFF2-40B4-BE49-F238E27FC236}">
              <a16:creationId xmlns:a16="http://schemas.microsoft.com/office/drawing/2014/main" xmlns="" id="{C8B0BBB1-F0D1-4983-B201-198DA36F5D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16" name="Imagem 615">
          <a:extLst>
            <a:ext uri="{FF2B5EF4-FFF2-40B4-BE49-F238E27FC236}">
              <a16:creationId xmlns:a16="http://schemas.microsoft.com/office/drawing/2014/main" xmlns="" id="{B6B856C1-AB50-4D69-BF53-0B83F252B6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17" name="Imagem 616">
          <a:extLst>
            <a:ext uri="{FF2B5EF4-FFF2-40B4-BE49-F238E27FC236}">
              <a16:creationId xmlns:a16="http://schemas.microsoft.com/office/drawing/2014/main" xmlns="" id="{A3C7D427-A76B-42F5-8C60-0870250F61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618" name="Imagem 617">
          <a:extLst>
            <a:ext uri="{FF2B5EF4-FFF2-40B4-BE49-F238E27FC236}">
              <a16:creationId xmlns:a16="http://schemas.microsoft.com/office/drawing/2014/main" xmlns="" id="{19CCAF91-A342-450A-A14D-EE884F6B0E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19" name="Imagem 618">
          <a:extLst>
            <a:ext uri="{FF2B5EF4-FFF2-40B4-BE49-F238E27FC236}">
              <a16:creationId xmlns:a16="http://schemas.microsoft.com/office/drawing/2014/main" xmlns="" id="{A1D7ADB4-F87E-4F8E-B64E-56580C7632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20" name="Imagem 619">
          <a:extLst>
            <a:ext uri="{FF2B5EF4-FFF2-40B4-BE49-F238E27FC236}">
              <a16:creationId xmlns:a16="http://schemas.microsoft.com/office/drawing/2014/main" xmlns="" id="{381792F1-9B5D-4359-9CF1-88EE0FF4A7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21" name="Imagem 620">
          <a:extLst>
            <a:ext uri="{FF2B5EF4-FFF2-40B4-BE49-F238E27FC236}">
              <a16:creationId xmlns:a16="http://schemas.microsoft.com/office/drawing/2014/main" xmlns="" id="{6FB4AB4A-BEA9-4D82-BB4B-1A47BAF6C5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22" name="Imagem 621">
          <a:extLst>
            <a:ext uri="{FF2B5EF4-FFF2-40B4-BE49-F238E27FC236}">
              <a16:creationId xmlns:a16="http://schemas.microsoft.com/office/drawing/2014/main" xmlns="" id="{74C0FFFF-6629-4D0C-AE81-EBC9A1B35F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23" name="Imagem 622">
          <a:extLst>
            <a:ext uri="{FF2B5EF4-FFF2-40B4-BE49-F238E27FC236}">
              <a16:creationId xmlns:a16="http://schemas.microsoft.com/office/drawing/2014/main" xmlns="" id="{06FC3151-43A4-4861-817F-3B435A7DD3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24" name="Imagem 623">
          <a:extLst>
            <a:ext uri="{FF2B5EF4-FFF2-40B4-BE49-F238E27FC236}">
              <a16:creationId xmlns:a16="http://schemas.microsoft.com/office/drawing/2014/main" xmlns="" id="{73472FC3-6298-4438-8471-0F22225166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25" name="Imagem 624">
          <a:extLst>
            <a:ext uri="{FF2B5EF4-FFF2-40B4-BE49-F238E27FC236}">
              <a16:creationId xmlns:a16="http://schemas.microsoft.com/office/drawing/2014/main" xmlns="" id="{F25B305B-2510-45C3-86B7-3D67FF6065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26" name="Imagem 625">
          <a:extLst>
            <a:ext uri="{FF2B5EF4-FFF2-40B4-BE49-F238E27FC236}">
              <a16:creationId xmlns:a16="http://schemas.microsoft.com/office/drawing/2014/main" xmlns="" id="{62CBFF61-ADB7-4EB4-99AF-E1F310225B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27" name="Imagem 626">
          <a:extLst>
            <a:ext uri="{FF2B5EF4-FFF2-40B4-BE49-F238E27FC236}">
              <a16:creationId xmlns:a16="http://schemas.microsoft.com/office/drawing/2014/main" xmlns="" id="{2539A7A9-4F81-43FA-A8E3-A0BE2F5540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28" name="Imagem 627">
          <a:extLst>
            <a:ext uri="{FF2B5EF4-FFF2-40B4-BE49-F238E27FC236}">
              <a16:creationId xmlns:a16="http://schemas.microsoft.com/office/drawing/2014/main" xmlns="" id="{6D904BA8-C1C9-4608-AEA5-D244B7A5D8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29" name="Imagem 628">
          <a:extLst>
            <a:ext uri="{FF2B5EF4-FFF2-40B4-BE49-F238E27FC236}">
              <a16:creationId xmlns:a16="http://schemas.microsoft.com/office/drawing/2014/main" xmlns="" id="{3C2F5042-6DD0-43D6-B909-55D455B26D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30" name="Imagem 629">
          <a:extLst>
            <a:ext uri="{FF2B5EF4-FFF2-40B4-BE49-F238E27FC236}">
              <a16:creationId xmlns:a16="http://schemas.microsoft.com/office/drawing/2014/main" xmlns="" id="{680648DE-0C24-4623-AFDA-B784E65436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31" name="Imagem 630">
          <a:extLst>
            <a:ext uri="{FF2B5EF4-FFF2-40B4-BE49-F238E27FC236}">
              <a16:creationId xmlns:a16="http://schemas.microsoft.com/office/drawing/2014/main" xmlns="" id="{F895E5C6-6AF4-45CF-9E1B-F1F0E427CF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32" name="Imagem 631">
          <a:extLst>
            <a:ext uri="{FF2B5EF4-FFF2-40B4-BE49-F238E27FC236}">
              <a16:creationId xmlns:a16="http://schemas.microsoft.com/office/drawing/2014/main" xmlns="" id="{BDADA6B3-F204-4924-A6EC-D474BC4C7E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33" name="Imagem 632">
          <a:extLst>
            <a:ext uri="{FF2B5EF4-FFF2-40B4-BE49-F238E27FC236}">
              <a16:creationId xmlns:a16="http://schemas.microsoft.com/office/drawing/2014/main" xmlns="" id="{66EBCCC0-0481-4485-AE9B-5CE3EEA17D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34" name="Imagem 633">
          <a:extLst>
            <a:ext uri="{FF2B5EF4-FFF2-40B4-BE49-F238E27FC236}">
              <a16:creationId xmlns:a16="http://schemas.microsoft.com/office/drawing/2014/main" xmlns="" id="{237232C0-21CE-4CF5-BD8F-1BDC7A7176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35" name="Imagem 634">
          <a:extLst>
            <a:ext uri="{FF2B5EF4-FFF2-40B4-BE49-F238E27FC236}">
              <a16:creationId xmlns:a16="http://schemas.microsoft.com/office/drawing/2014/main" xmlns="" id="{399D35D6-5E2F-4F6F-85D3-196F0214AD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36" name="Imagem 635">
          <a:extLst>
            <a:ext uri="{FF2B5EF4-FFF2-40B4-BE49-F238E27FC236}">
              <a16:creationId xmlns:a16="http://schemas.microsoft.com/office/drawing/2014/main" xmlns="" id="{0D6C4BFC-31E9-4732-8C38-0B6BD388F9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37" name="Imagem 636">
          <a:extLst>
            <a:ext uri="{FF2B5EF4-FFF2-40B4-BE49-F238E27FC236}">
              <a16:creationId xmlns:a16="http://schemas.microsoft.com/office/drawing/2014/main" xmlns="" id="{D2284C4F-FEC5-4F79-9FF7-0A3F6A71AC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38" name="Imagem 637">
          <a:extLst>
            <a:ext uri="{FF2B5EF4-FFF2-40B4-BE49-F238E27FC236}">
              <a16:creationId xmlns:a16="http://schemas.microsoft.com/office/drawing/2014/main" xmlns="" id="{F7F1D2C6-A136-4A11-9717-14877D4849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39" name="Imagem 638">
          <a:extLst>
            <a:ext uri="{FF2B5EF4-FFF2-40B4-BE49-F238E27FC236}">
              <a16:creationId xmlns:a16="http://schemas.microsoft.com/office/drawing/2014/main" xmlns="" id="{A8BD591B-F9D3-4FB0-A4E5-50184B6C54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0" name="Imagem 639">
          <a:extLst>
            <a:ext uri="{FF2B5EF4-FFF2-40B4-BE49-F238E27FC236}">
              <a16:creationId xmlns:a16="http://schemas.microsoft.com/office/drawing/2014/main" xmlns="" id="{4A510BDA-188E-464A-85E5-52CEB5009B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1" name="Imagem 640">
          <a:extLst>
            <a:ext uri="{FF2B5EF4-FFF2-40B4-BE49-F238E27FC236}">
              <a16:creationId xmlns:a16="http://schemas.microsoft.com/office/drawing/2014/main" xmlns="" id="{EC1CD7DA-8352-4422-BB77-271C187015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42" name="Imagem 641">
          <a:extLst>
            <a:ext uri="{FF2B5EF4-FFF2-40B4-BE49-F238E27FC236}">
              <a16:creationId xmlns:a16="http://schemas.microsoft.com/office/drawing/2014/main" xmlns="" id="{16E4C15C-FE77-47B3-B585-906BF9E83E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43" name="Imagem 642">
          <a:extLst>
            <a:ext uri="{FF2B5EF4-FFF2-40B4-BE49-F238E27FC236}">
              <a16:creationId xmlns:a16="http://schemas.microsoft.com/office/drawing/2014/main" xmlns="" id="{2B2FBD94-9004-4FD8-AFBF-605DFB5A7C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4" name="Imagem 643">
          <a:extLst>
            <a:ext uri="{FF2B5EF4-FFF2-40B4-BE49-F238E27FC236}">
              <a16:creationId xmlns:a16="http://schemas.microsoft.com/office/drawing/2014/main" xmlns="" id="{E41DCFD7-602A-4F3A-A43F-DFED753B4B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5" name="Imagem 644">
          <a:extLst>
            <a:ext uri="{FF2B5EF4-FFF2-40B4-BE49-F238E27FC236}">
              <a16:creationId xmlns:a16="http://schemas.microsoft.com/office/drawing/2014/main" xmlns="" id="{E2397199-6F7D-4970-AFFF-FA9BCEDD55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46" name="Imagem 645">
          <a:extLst>
            <a:ext uri="{FF2B5EF4-FFF2-40B4-BE49-F238E27FC236}">
              <a16:creationId xmlns:a16="http://schemas.microsoft.com/office/drawing/2014/main" xmlns="" id="{14609425-1F1D-4353-8011-F64FCC4BB5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47" name="Imagem 646">
          <a:extLst>
            <a:ext uri="{FF2B5EF4-FFF2-40B4-BE49-F238E27FC236}">
              <a16:creationId xmlns:a16="http://schemas.microsoft.com/office/drawing/2014/main" xmlns="" id="{9A4F2F67-D73A-455B-B7F6-6C8C43FC5B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8" name="Imagem 647">
          <a:extLst>
            <a:ext uri="{FF2B5EF4-FFF2-40B4-BE49-F238E27FC236}">
              <a16:creationId xmlns:a16="http://schemas.microsoft.com/office/drawing/2014/main" xmlns="" id="{BFEF3430-88ED-4DF4-97F1-3B78A366EF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49" name="Imagem 648">
          <a:extLst>
            <a:ext uri="{FF2B5EF4-FFF2-40B4-BE49-F238E27FC236}">
              <a16:creationId xmlns:a16="http://schemas.microsoft.com/office/drawing/2014/main" xmlns="" id="{8D2B185A-4BE0-4652-B702-FBA5A2AEECC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50" name="Imagem 649">
          <a:extLst>
            <a:ext uri="{FF2B5EF4-FFF2-40B4-BE49-F238E27FC236}">
              <a16:creationId xmlns:a16="http://schemas.microsoft.com/office/drawing/2014/main" xmlns="" id="{6E3A7154-F278-4EC7-A996-4282E68899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51" name="Imagem 650">
          <a:extLst>
            <a:ext uri="{FF2B5EF4-FFF2-40B4-BE49-F238E27FC236}">
              <a16:creationId xmlns:a16="http://schemas.microsoft.com/office/drawing/2014/main" xmlns="" id="{419FE3C4-0FDF-408E-967C-36E445CA8F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52" name="Imagem 651">
          <a:extLst>
            <a:ext uri="{FF2B5EF4-FFF2-40B4-BE49-F238E27FC236}">
              <a16:creationId xmlns:a16="http://schemas.microsoft.com/office/drawing/2014/main" xmlns="" id="{665B6BE5-A386-4142-B825-285FA4977C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53" name="Imagem 652">
          <a:extLst>
            <a:ext uri="{FF2B5EF4-FFF2-40B4-BE49-F238E27FC236}">
              <a16:creationId xmlns:a16="http://schemas.microsoft.com/office/drawing/2014/main" xmlns="" id="{EB7F0DAC-A019-445C-8B7E-53216E0A34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54" name="Imagem 653">
          <a:extLst>
            <a:ext uri="{FF2B5EF4-FFF2-40B4-BE49-F238E27FC236}">
              <a16:creationId xmlns:a16="http://schemas.microsoft.com/office/drawing/2014/main" xmlns="" id="{91C58FD2-4CE9-4287-85DE-590CA8C763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55" name="Imagem 654">
          <a:extLst>
            <a:ext uri="{FF2B5EF4-FFF2-40B4-BE49-F238E27FC236}">
              <a16:creationId xmlns:a16="http://schemas.microsoft.com/office/drawing/2014/main" xmlns="" id="{8C3E8CEC-1827-4E89-B4FE-1B449BDBE1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56" name="Imagem 655">
          <a:extLst>
            <a:ext uri="{FF2B5EF4-FFF2-40B4-BE49-F238E27FC236}">
              <a16:creationId xmlns:a16="http://schemas.microsoft.com/office/drawing/2014/main" xmlns="" id="{F69E99C5-94A7-48D0-8C5B-137BA7E8C30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57" name="Imagem 656">
          <a:extLst>
            <a:ext uri="{FF2B5EF4-FFF2-40B4-BE49-F238E27FC236}">
              <a16:creationId xmlns:a16="http://schemas.microsoft.com/office/drawing/2014/main" xmlns="" id="{05E7EEA7-FC9B-4728-B363-AF689005EE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58" name="Imagem 657">
          <a:extLst>
            <a:ext uri="{FF2B5EF4-FFF2-40B4-BE49-F238E27FC236}">
              <a16:creationId xmlns:a16="http://schemas.microsoft.com/office/drawing/2014/main" xmlns="" id="{DC512420-8950-4667-96F6-1894B0CC3B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59" name="Imagem 658">
          <a:extLst>
            <a:ext uri="{FF2B5EF4-FFF2-40B4-BE49-F238E27FC236}">
              <a16:creationId xmlns:a16="http://schemas.microsoft.com/office/drawing/2014/main" xmlns="" id="{373D9B52-A4A5-4CCD-8554-7F487B15AF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60" name="Imagem 659">
          <a:extLst>
            <a:ext uri="{FF2B5EF4-FFF2-40B4-BE49-F238E27FC236}">
              <a16:creationId xmlns:a16="http://schemas.microsoft.com/office/drawing/2014/main" xmlns="" id="{3650D0C1-2600-4E0A-AE12-FB08566C74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61" name="Imagem 660">
          <a:extLst>
            <a:ext uri="{FF2B5EF4-FFF2-40B4-BE49-F238E27FC236}">
              <a16:creationId xmlns:a16="http://schemas.microsoft.com/office/drawing/2014/main" xmlns="" id="{C20D07DD-8010-43A3-92A4-A6630B8F9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62" name="Imagem 661">
          <a:extLst>
            <a:ext uri="{FF2B5EF4-FFF2-40B4-BE49-F238E27FC236}">
              <a16:creationId xmlns:a16="http://schemas.microsoft.com/office/drawing/2014/main" xmlns="" id="{A061D991-DF01-4635-ADCB-53626BAC3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63" name="Imagem 662">
          <a:extLst>
            <a:ext uri="{FF2B5EF4-FFF2-40B4-BE49-F238E27FC236}">
              <a16:creationId xmlns:a16="http://schemas.microsoft.com/office/drawing/2014/main" xmlns="" id="{04D5089D-0808-4E2D-91A8-18AD17EC96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64" name="Imagem 663">
          <a:extLst>
            <a:ext uri="{FF2B5EF4-FFF2-40B4-BE49-F238E27FC236}">
              <a16:creationId xmlns:a16="http://schemas.microsoft.com/office/drawing/2014/main" xmlns="" id="{6F08DCE9-03EC-41C1-852B-D5807107CC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65" name="Imagem 664">
          <a:extLst>
            <a:ext uri="{FF2B5EF4-FFF2-40B4-BE49-F238E27FC236}">
              <a16:creationId xmlns:a16="http://schemas.microsoft.com/office/drawing/2014/main" xmlns="" id="{EE2C5DA7-041D-4704-8FE7-42BC969D29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666" name="Imagem 665">
          <a:extLst>
            <a:ext uri="{FF2B5EF4-FFF2-40B4-BE49-F238E27FC236}">
              <a16:creationId xmlns:a16="http://schemas.microsoft.com/office/drawing/2014/main" xmlns="" id="{191FDC5D-9C56-4ED1-90F0-35860E29F2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67" name="Imagem 666">
          <a:extLst>
            <a:ext uri="{FF2B5EF4-FFF2-40B4-BE49-F238E27FC236}">
              <a16:creationId xmlns:a16="http://schemas.microsoft.com/office/drawing/2014/main" xmlns="" id="{AED6EE41-9E4B-4F1C-B358-AC1C77A033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68" name="Imagem 667">
          <a:extLst>
            <a:ext uri="{FF2B5EF4-FFF2-40B4-BE49-F238E27FC236}">
              <a16:creationId xmlns:a16="http://schemas.microsoft.com/office/drawing/2014/main" xmlns="" id="{CE1CFE90-8517-4E10-BAB3-516EA1321A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69" name="Imagem 668">
          <a:extLst>
            <a:ext uri="{FF2B5EF4-FFF2-40B4-BE49-F238E27FC236}">
              <a16:creationId xmlns:a16="http://schemas.microsoft.com/office/drawing/2014/main" xmlns="" id="{65D8D5FD-2BFE-4AF5-8200-20C3B62D66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0" name="Imagem 669">
          <a:extLst>
            <a:ext uri="{FF2B5EF4-FFF2-40B4-BE49-F238E27FC236}">
              <a16:creationId xmlns:a16="http://schemas.microsoft.com/office/drawing/2014/main" xmlns="" id="{9CDCD31A-D8D1-4759-A3FB-EA6B4D82A2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1" name="Imagem 670">
          <a:extLst>
            <a:ext uri="{FF2B5EF4-FFF2-40B4-BE49-F238E27FC236}">
              <a16:creationId xmlns:a16="http://schemas.microsoft.com/office/drawing/2014/main" xmlns="" id="{3F5A3EAE-9C7F-408F-BD83-8B8AD8802A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2" name="Imagem 671">
          <a:extLst>
            <a:ext uri="{FF2B5EF4-FFF2-40B4-BE49-F238E27FC236}">
              <a16:creationId xmlns:a16="http://schemas.microsoft.com/office/drawing/2014/main" xmlns="" id="{023E4866-7B48-4ABE-945F-A04AF954E8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3" name="Imagem 672">
          <a:extLst>
            <a:ext uri="{FF2B5EF4-FFF2-40B4-BE49-F238E27FC236}">
              <a16:creationId xmlns:a16="http://schemas.microsoft.com/office/drawing/2014/main" xmlns="" id="{532D6D1F-D77F-4E6C-837A-48E5ECC157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4" name="Imagem 673">
          <a:extLst>
            <a:ext uri="{FF2B5EF4-FFF2-40B4-BE49-F238E27FC236}">
              <a16:creationId xmlns:a16="http://schemas.microsoft.com/office/drawing/2014/main" xmlns="" id="{29E2657D-6827-44FD-A1D3-D568134701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5" name="Imagem 674">
          <a:extLst>
            <a:ext uri="{FF2B5EF4-FFF2-40B4-BE49-F238E27FC236}">
              <a16:creationId xmlns:a16="http://schemas.microsoft.com/office/drawing/2014/main" xmlns="" id="{1398DCD4-AA89-409A-987E-032F3134D4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6" name="Imagem 675">
          <a:extLst>
            <a:ext uri="{FF2B5EF4-FFF2-40B4-BE49-F238E27FC236}">
              <a16:creationId xmlns:a16="http://schemas.microsoft.com/office/drawing/2014/main" xmlns="" id="{38C828F4-5400-4F77-B09F-FF5567554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7" name="Imagem 676">
          <a:extLst>
            <a:ext uri="{FF2B5EF4-FFF2-40B4-BE49-F238E27FC236}">
              <a16:creationId xmlns:a16="http://schemas.microsoft.com/office/drawing/2014/main" xmlns="" id="{13AE20B6-D333-4F5D-A7E4-90711FCBF8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8" name="Imagem 677">
          <a:extLst>
            <a:ext uri="{FF2B5EF4-FFF2-40B4-BE49-F238E27FC236}">
              <a16:creationId xmlns:a16="http://schemas.microsoft.com/office/drawing/2014/main" xmlns="" id="{4B83908F-1F10-4A91-A8E3-E13DA5DE9B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79" name="Imagem 678">
          <a:extLst>
            <a:ext uri="{FF2B5EF4-FFF2-40B4-BE49-F238E27FC236}">
              <a16:creationId xmlns:a16="http://schemas.microsoft.com/office/drawing/2014/main" xmlns="" id="{CFD64423-07F1-4377-97AD-A356DBC2D2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0" name="Imagem 679">
          <a:extLst>
            <a:ext uri="{FF2B5EF4-FFF2-40B4-BE49-F238E27FC236}">
              <a16:creationId xmlns:a16="http://schemas.microsoft.com/office/drawing/2014/main" xmlns="" id="{0FE44A13-FEBD-4163-8A7D-093B0E3FE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1" name="Imagem 680">
          <a:extLst>
            <a:ext uri="{FF2B5EF4-FFF2-40B4-BE49-F238E27FC236}">
              <a16:creationId xmlns:a16="http://schemas.microsoft.com/office/drawing/2014/main" xmlns="" id="{E470ADD2-1B52-488A-A264-7C81189993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2" name="Imagem 681">
          <a:extLst>
            <a:ext uri="{FF2B5EF4-FFF2-40B4-BE49-F238E27FC236}">
              <a16:creationId xmlns:a16="http://schemas.microsoft.com/office/drawing/2014/main" xmlns="" id="{C1E17AEC-0A63-4386-973C-9DB7DA4E6D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3" name="Imagem 682">
          <a:extLst>
            <a:ext uri="{FF2B5EF4-FFF2-40B4-BE49-F238E27FC236}">
              <a16:creationId xmlns:a16="http://schemas.microsoft.com/office/drawing/2014/main" xmlns="" id="{656A51B4-855D-41B7-9EFD-C2AB3B2003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4" name="Imagem 683">
          <a:extLst>
            <a:ext uri="{FF2B5EF4-FFF2-40B4-BE49-F238E27FC236}">
              <a16:creationId xmlns:a16="http://schemas.microsoft.com/office/drawing/2014/main" xmlns="" id="{7ED38515-4CC3-4029-94BE-1006DF50F8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5" name="Imagem 684">
          <a:extLst>
            <a:ext uri="{FF2B5EF4-FFF2-40B4-BE49-F238E27FC236}">
              <a16:creationId xmlns:a16="http://schemas.microsoft.com/office/drawing/2014/main" xmlns="" id="{2C2AFC88-F13F-4E7D-9BF0-EF915ABE18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6" name="Imagem 685">
          <a:extLst>
            <a:ext uri="{FF2B5EF4-FFF2-40B4-BE49-F238E27FC236}">
              <a16:creationId xmlns:a16="http://schemas.microsoft.com/office/drawing/2014/main" xmlns="" id="{B9BC53E7-ADB2-4D1B-BE86-F37C9C242F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7" name="Imagem 686">
          <a:extLst>
            <a:ext uri="{FF2B5EF4-FFF2-40B4-BE49-F238E27FC236}">
              <a16:creationId xmlns:a16="http://schemas.microsoft.com/office/drawing/2014/main" xmlns="" id="{3F5E103A-0181-4E3C-B0E7-5424EE1640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8" name="Imagem 687">
          <a:extLst>
            <a:ext uri="{FF2B5EF4-FFF2-40B4-BE49-F238E27FC236}">
              <a16:creationId xmlns:a16="http://schemas.microsoft.com/office/drawing/2014/main" xmlns="" id="{FE1F8BAD-B030-4E87-806D-3447D53D74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89" name="Imagem 688">
          <a:extLst>
            <a:ext uri="{FF2B5EF4-FFF2-40B4-BE49-F238E27FC236}">
              <a16:creationId xmlns:a16="http://schemas.microsoft.com/office/drawing/2014/main" xmlns="" id="{D6B74B84-FA06-4FD6-970F-A40D48AF3E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90" name="Imagem 689">
          <a:extLst>
            <a:ext uri="{FF2B5EF4-FFF2-40B4-BE49-F238E27FC236}">
              <a16:creationId xmlns:a16="http://schemas.microsoft.com/office/drawing/2014/main" xmlns="" id="{2BAAA1C8-6352-4A0C-92BF-AE0799A41E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91" name="Imagem 690">
          <a:extLst>
            <a:ext uri="{FF2B5EF4-FFF2-40B4-BE49-F238E27FC236}">
              <a16:creationId xmlns:a16="http://schemas.microsoft.com/office/drawing/2014/main" xmlns="" id="{CE35F17E-D175-4605-B092-54C8F30968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92" name="Imagem 691">
          <a:extLst>
            <a:ext uri="{FF2B5EF4-FFF2-40B4-BE49-F238E27FC236}">
              <a16:creationId xmlns:a16="http://schemas.microsoft.com/office/drawing/2014/main" xmlns="" id="{1FBD4DE1-5A27-4BBE-8FE6-27955F16F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26197</xdr:rowOff>
    </xdr:to>
    <xdr:pic>
      <xdr:nvPicPr>
        <xdr:cNvPr id="693" name="Imagem 692">
          <a:extLst>
            <a:ext uri="{FF2B5EF4-FFF2-40B4-BE49-F238E27FC236}">
              <a16:creationId xmlns:a16="http://schemas.microsoft.com/office/drawing/2014/main" xmlns="" id="{21608AAF-94B8-4BD8-9E31-E89B805A64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694" name="Imagem 693">
          <a:extLst>
            <a:ext uri="{FF2B5EF4-FFF2-40B4-BE49-F238E27FC236}">
              <a16:creationId xmlns:a16="http://schemas.microsoft.com/office/drawing/2014/main" xmlns="" id="{5E7272CE-8568-45F6-A69B-7102B60B2A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95" name="Imagem 694">
          <a:extLst>
            <a:ext uri="{FF2B5EF4-FFF2-40B4-BE49-F238E27FC236}">
              <a16:creationId xmlns:a16="http://schemas.microsoft.com/office/drawing/2014/main" xmlns="" id="{57432A8C-4889-4059-A5B2-FBCE478C21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96" name="Imagem 695">
          <a:extLst>
            <a:ext uri="{FF2B5EF4-FFF2-40B4-BE49-F238E27FC236}">
              <a16:creationId xmlns:a16="http://schemas.microsoft.com/office/drawing/2014/main" xmlns="" id="{DF93A8C8-E9B7-4ABF-B68A-9807A2983E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697" name="Imagem 696">
          <a:extLst>
            <a:ext uri="{FF2B5EF4-FFF2-40B4-BE49-F238E27FC236}">
              <a16:creationId xmlns:a16="http://schemas.microsoft.com/office/drawing/2014/main" xmlns="" id="{246DB1E8-F5E4-46C6-A494-7D36CCC7E0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698" name="Imagem 697">
          <a:extLst>
            <a:ext uri="{FF2B5EF4-FFF2-40B4-BE49-F238E27FC236}">
              <a16:creationId xmlns:a16="http://schemas.microsoft.com/office/drawing/2014/main" xmlns="" id="{79E6DBD4-9EB8-4430-8FF2-F62873376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699" name="Imagem 698">
          <a:extLst>
            <a:ext uri="{FF2B5EF4-FFF2-40B4-BE49-F238E27FC236}">
              <a16:creationId xmlns:a16="http://schemas.microsoft.com/office/drawing/2014/main" xmlns="" id="{6B36EE2C-0AE2-4E73-917A-F88407FBC0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00" name="Imagem 699">
          <a:extLst>
            <a:ext uri="{FF2B5EF4-FFF2-40B4-BE49-F238E27FC236}">
              <a16:creationId xmlns:a16="http://schemas.microsoft.com/office/drawing/2014/main" xmlns="" id="{B707BBBB-1371-401B-A02D-7D6107B2E5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01" name="Imagem 700">
          <a:extLst>
            <a:ext uri="{FF2B5EF4-FFF2-40B4-BE49-F238E27FC236}">
              <a16:creationId xmlns:a16="http://schemas.microsoft.com/office/drawing/2014/main" xmlns="" id="{A1E755B0-B747-4487-8E00-D0ABC33778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702" name="Imagem 701">
          <a:extLst>
            <a:ext uri="{FF2B5EF4-FFF2-40B4-BE49-F238E27FC236}">
              <a16:creationId xmlns:a16="http://schemas.microsoft.com/office/drawing/2014/main" xmlns="" id="{13B3B4B1-B738-4273-97F0-7909749FE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03" name="Imagem 702">
          <a:extLst>
            <a:ext uri="{FF2B5EF4-FFF2-40B4-BE49-F238E27FC236}">
              <a16:creationId xmlns:a16="http://schemas.microsoft.com/office/drawing/2014/main" xmlns="" id="{59780135-5089-4643-BF6F-F7C9DB3DD1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04" name="Imagem 703">
          <a:extLst>
            <a:ext uri="{FF2B5EF4-FFF2-40B4-BE49-F238E27FC236}">
              <a16:creationId xmlns:a16="http://schemas.microsoft.com/office/drawing/2014/main" xmlns="" id="{2A473D8F-5592-472E-B839-49A04DFCAD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05" name="Imagem 704">
          <a:extLst>
            <a:ext uri="{FF2B5EF4-FFF2-40B4-BE49-F238E27FC236}">
              <a16:creationId xmlns:a16="http://schemas.microsoft.com/office/drawing/2014/main" xmlns="" id="{16A4B4D1-F8E3-4CB1-8BA7-7E774B35D1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3065</xdr:rowOff>
    </xdr:to>
    <xdr:pic>
      <xdr:nvPicPr>
        <xdr:cNvPr id="706" name="Imagem 705">
          <a:extLst>
            <a:ext uri="{FF2B5EF4-FFF2-40B4-BE49-F238E27FC236}">
              <a16:creationId xmlns:a16="http://schemas.microsoft.com/office/drawing/2014/main" xmlns="" id="{1C97327D-8B09-4F73-B0B7-BFC4FB69C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07" name="Imagem 706">
          <a:extLst>
            <a:ext uri="{FF2B5EF4-FFF2-40B4-BE49-F238E27FC236}">
              <a16:creationId xmlns:a16="http://schemas.microsoft.com/office/drawing/2014/main" xmlns="" id="{B1DE2F3E-8498-4C24-B6C4-BA9F245BF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08" name="Imagem 707">
          <a:extLst>
            <a:ext uri="{FF2B5EF4-FFF2-40B4-BE49-F238E27FC236}">
              <a16:creationId xmlns:a16="http://schemas.microsoft.com/office/drawing/2014/main" xmlns="" id="{420AA19A-A0DB-483B-BBBB-A6082BA0D5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09" name="Imagem 708">
          <a:extLst>
            <a:ext uri="{FF2B5EF4-FFF2-40B4-BE49-F238E27FC236}">
              <a16:creationId xmlns:a16="http://schemas.microsoft.com/office/drawing/2014/main" xmlns="" id="{0E58CEF5-431C-4CD0-A0E7-D9238D2974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10" name="Imagem 709">
          <a:extLst>
            <a:ext uri="{FF2B5EF4-FFF2-40B4-BE49-F238E27FC236}">
              <a16:creationId xmlns:a16="http://schemas.microsoft.com/office/drawing/2014/main" xmlns="" id="{73941FA0-868C-4C76-A941-1FDC38E1AD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11" name="Imagem 710">
          <a:extLst>
            <a:ext uri="{FF2B5EF4-FFF2-40B4-BE49-F238E27FC236}">
              <a16:creationId xmlns:a16="http://schemas.microsoft.com/office/drawing/2014/main" xmlns="" id="{C0445BD6-ADE4-4315-BB2C-6BA7880E0B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12" name="Imagem 711">
          <a:extLst>
            <a:ext uri="{FF2B5EF4-FFF2-40B4-BE49-F238E27FC236}">
              <a16:creationId xmlns:a16="http://schemas.microsoft.com/office/drawing/2014/main" xmlns="" id="{6EE61E92-197B-4764-88E8-B841CADD1F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13" name="Imagem 712">
          <a:extLst>
            <a:ext uri="{FF2B5EF4-FFF2-40B4-BE49-F238E27FC236}">
              <a16:creationId xmlns:a16="http://schemas.microsoft.com/office/drawing/2014/main" xmlns="" id="{C7DAEA4F-70B6-4993-8991-E74BF459DA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14" name="Imagem 713">
          <a:extLst>
            <a:ext uri="{FF2B5EF4-FFF2-40B4-BE49-F238E27FC236}">
              <a16:creationId xmlns:a16="http://schemas.microsoft.com/office/drawing/2014/main" xmlns="" id="{B08AC747-DF43-491E-B563-A0CE88DF2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15" name="Imagem 714">
          <a:extLst>
            <a:ext uri="{FF2B5EF4-FFF2-40B4-BE49-F238E27FC236}">
              <a16:creationId xmlns:a16="http://schemas.microsoft.com/office/drawing/2014/main" xmlns="" id="{5C3644C9-71E8-4EA0-8CDC-5EF24D4B2E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16" name="Imagem 715">
          <a:extLst>
            <a:ext uri="{FF2B5EF4-FFF2-40B4-BE49-F238E27FC236}">
              <a16:creationId xmlns:a16="http://schemas.microsoft.com/office/drawing/2014/main" xmlns="" id="{40469FE1-9259-4F0B-A092-F2B98BCEBE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17" name="Imagem 716">
          <a:extLst>
            <a:ext uri="{FF2B5EF4-FFF2-40B4-BE49-F238E27FC236}">
              <a16:creationId xmlns:a16="http://schemas.microsoft.com/office/drawing/2014/main" xmlns="" id="{38FC8A61-32CF-4D64-A325-5421516C69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18" name="Imagem 717">
          <a:extLst>
            <a:ext uri="{FF2B5EF4-FFF2-40B4-BE49-F238E27FC236}">
              <a16:creationId xmlns:a16="http://schemas.microsoft.com/office/drawing/2014/main" xmlns="" id="{97E7EF00-2093-4226-AB4A-4DB66F89E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19" name="Imagem 718">
          <a:extLst>
            <a:ext uri="{FF2B5EF4-FFF2-40B4-BE49-F238E27FC236}">
              <a16:creationId xmlns:a16="http://schemas.microsoft.com/office/drawing/2014/main" xmlns="" id="{EFDE884A-519A-4FAA-895B-02D543423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0" name="Imagem 719">
          <a:extLst>
            <a:ext uri="{FF2B5EF4-FFF2-40B4-BE49-F238E27FC236}">
              <a16:creationId xmlns:a16="http://schemas.microsoft.com/office/drawing/2014/main" xmlns="" id="{E83F4073-2B95-48FD-9521-6A134958EC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1" name="Imagem 720">
          <a:extLst>
            <a:ext uri="{FF2B5EF4-FFF2-40B4-BE49-F238E27FC236}">
              <a16:creationId xmlns:a16="http://schemas.microsoft.com/office/drawing/2014/main" xmlns="" id="{73D02BCF-CE50-48F2-94E1-C3D84E160EC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22" name="Imagem 721">
          <a:extLst>
            <a:ext uri="{FF2B5EF4-FFF2-40B4-BE49-F238E27FC236}">
              <a16:creationId xmlns:a16="http://schemas.microsoft.com/office/drawing/2014/main" xmlns="" id="{9A4FF67B-1028-4D46-8BBB-BE9B3B333C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23" name="Imagem 722">
          <a:extLst>
            <a:ext uri="{FF2B5EF4-FFF2-40B4-BE49-F238E27FC236}">
              <a16:creationId xmlns:a16="http://schemas.microsoft.com/office/drawing/2014/main" xmlns="" id="{19DBDF08-FF51-485B-8EE8-192CF94664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4" name="Imagem 723">
          <a:extLst>
            <a:ext uri="{FF2B5EF4-FFF2-40B4-BE49-F238E27FC236}">
              <a16:creationId xmlns:a16="http://schemas.microsoft.com/office/drawing/2014/main" xmlns="" id="{AED984E0-CBFB-4C1A-BEA8-2B5610F2B0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5" name="Imagem 724">
          <a:extLst>
            <a:ext uri="{FF2B5EF4-FFF2-40B4-BE49-F238E27FC236}">
              <a16:creationId xmlns:a16="http://schemas.microsoft.com/office/drawing/2014/main" xmlns="" id="{3C7FA3B4-BD73-4B3B-B2D5-CCF78116D0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26" name="Imagem 725">
          <a:extLst>
            <a:ext uri="{FF2B5EF4-FFF2-40B4-BE49-F238E27FC236}">
              <a16:creationId xmlns:a16="http://schemas.microsoft.com/office/drawing/2014/main" xmlns="" id="{DFA3EB99-95E4-47A7-9FC2-C28B86D814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27" name="Imagem 726">
          <a:extLst>
            <a:ext uri="{FF2B5EF4-FFF2-40B4-BE49-F238E27FC236}">
              <a16:creationId xmlns:a16="http://schemas.microsoft.com/office/drawing/2014/main" xmlns="" id="{3C69E07B-0D43-409A-880A-4A10D97B16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8" name="Imagem 727">
          <a:extLst>
            <a:ext uri="{FF2B5EF4-FFF2-40B4-BE49-F238E27FC236}">
              <a16:creationId xmlns:a16="http://schemas.microsoft.com/office/drawing/2014/main" xmlns="" id="{9B8CE2EE-57BE-44D9-B434-8266366F28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29" name="Imagem 728">
          <a:extLst>
            <a:ext uri="{FF2B5EF4-FFF2-40B4-BE49-F238E27FC236}">
              <a16:creationId xmlns:a16="http://schemas.microsoft.com/office/drawing/2014/main" xmlns="" id="{8D766F36-4578-4204-81C2-52D0866EED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30" name="Imagem 729">
          <a:extLst>
            <a:ext uri="{FF2B5EF4-FFF2-40B4-BE49-F238E27FC236}">
              <a16:creationId xmlns:a16="http://schemas.microsoft.com/office/drawing/2014/main" xmlns="" id="{CEF6538D-B2DC-40BD-9A03-D7C2E20BC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31" name="Imagem 730">
          <a:extLst>
            <a:ext uri="{FF2B5EF4-FFF2-40B4-BE49-F238E27FC236}">
              <a16:creationId xmlns:a16="http://schemas.microsoft.com/office/drawing/2014/main" xmlns="" id="{AE65E890-D831-4677-96E7-AE655B0793C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32" name="Imagem 731">
          <a:extLst>
            <a:ext uri="{FF2B5EF4-FFF2-40B4-BE49-F238E27FC236}">
              <a16:creationId xmlns:a16="http://schemas.microsoft.com/office/drawing/2014/main" xmlns="" id="{EF101197-97EF-4C73-B76D-0F50F19EE5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33" name="Imagem 732">
          <a:extLst>
            <a:ext uri="{FF2B5EF4-FFF2-40B4-BE49-F238E27FC236}">
              <a16:creationId xmlns:a16="http://schemas.microsoft.com/office/drawing/2014/main" xmlns="" id="{3BAF1B9E-B498-41CA-960A-B0AE1C2FA6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34" name="Imagem 733">
          <a:extLst>
            <a:ext uri="{FF2B5EF4-FFF2-40B4-BE49-F238E27FC236}">
              <a16:creationId xmlns:a16="http://schemas.microsoft.com/office/drawing/2014/main" xmlns="" id="{4EA28758-1128-42B6-93D2-0F39B0D394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35" name="Imagem 734">
          <a:extLst>
            <a:ext uri="{FF2B5EF4-FFF2-40B4-BE49-F238E27FC236}">
              <a16:creationId xmlns:a16="http://schemas.microsoft.com/office/drawing/2014/main" xmlns="" id="{93733C63-F322-453A-AF56-43F868CF08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36" name="Imagem 735">
          <a:extLst>
            <a:ext uri="{FF2B5EF4-FFF2-40B4-BE49-F238E27FC236}">
              <a16:creationId xmlns:a16="http://schemas.microsoft.com/office/drawing/2014/main" xmlns="" id="{FA9185E7-1B86-4F36-B906-0D2E2F4635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37" name="Imagem 736">
          <a:extLst>
            <a:ext uri="{FF2B5EF4-FFF2-40B4-BE49-F238E27FC236}">
              <a16:creationId xmlns:a16="http://schemas.microsoft.com/office/drawing/2014/main" xmlns="" id="{D59B62CD-7240-42F8-9B03-974B881398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38" name="Imagem 737">
          <a:extLst>
            <a:ext uri="{FF2B5EF4-FFF2-40B4-BE49-F238E27FC236}">
              <a16:creationId xmlns:a16="http://schemas.microsoft.com/office/drawing/2014/main" xmlns="" id="{BD8A24CC-4A06-4693-950A-94DB295B97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39" name="Imagem 738">
          <a:extLst>
            <a:ext uri="{FF2B5EF4-FFF2-40B4-BE49-F238E27FC236}">
              <a16:creationId xmlns:a16="http://schemas.microsoft.com/office/drawing/2014/main" xmlns="" id="{D89B9338-16DE-42A7-BB91-1F87F3DC0B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40" name="Imagem 739">
          <a:extLst>
            <a:ext uri="{FF2B5EF4-FFF2-40B4-BE49-F238E27FC236}">
              <a16:creationId xmlns:a16="http://schemas.microsoft.com/office/drawing/2014/main" xmlns="" id="{B0EA613E-0C3E-4D98-9650-4320723B35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41" name="Imagem 740">
          <a:extLst>
            <a:ext uri="{FF2B5EF4-FFF2-40B4-BE49-F238E27FC236}">
              <a16:creationId xmlns:a16="http://schemas.microsoft.com/office/drawing/2014/main" xmlns="" id="{2341CD55-8A55-4249-9720-E4688F1322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42" name="Imagem 741">
          <a:extLst>
            <a:ext uri="{FF2B5EF4-FFF2-40B4-BE49-F238E27FC236}">
              <a16:creationId xmlns:a16="http://schemas.microsoft.com/office/drawing/2014/main" xmlns="" id="{B508510D-0CE1-4C14-A7C9-8C1DE8E39D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43" name="Imagem 742">
          <a:extLst>
            <a:ext uri="{FF2B5EF4-FFF2-40B4-BE49-F238E27FC236}">
              <a16:creationId xmlns:a16="http://schemas.microsoft.com/office/drawing/2014/main" xmlns="" id="{28A8C8C0-CDB0-4302-843A-BA9F9C0737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44" name="Imagem 743">
          <a:extLst>
            <a:ext uri="{FF2B5EF4-FFF2-40B4-BE49-F238E27FC236}">
              <a16:creationId xmlns:a16="http://schemas.microsoft.com/office/drawing/2014/main" xmlns="" id="{913ACF9C-F857-439C-9F3A-666B2EAD1F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45" name="Imagem 744">
          <a:extLst>
            <a:ext uri="{FF2B5EF4-FFF2-40B4-BE49-F238E27FC236}">
              <a16:creationId xmlns:a16="http://schemas.microsoft.com/office/drawing/2014/main" xmlns="" id="{A4523F85-B557-4E55-B2B5-9594CF4255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46" name="Imagem 745">
          <a:extLst>
            <a:ext uri="{FF2B5EF4-FFF2-40B4-BE49-F238E27FC236}">
              <a16:creationId xmlns:a16="http://schemas.microsoft.com/office/drawing/2014/main" xmlns="" id="{294771F3-5664-4E10-B61A-FD10DD041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47" name="Imagem 746">
          <a:extLst>
            <a:ext uri="{FF2B5EF4-FFF2-40B4-BE49-F238E27FC236}">
              <a16:creationId xmlns:a16="http://schemas.microsoft.com/office/drawing/2014/main" xmlns="" id="{43296856-EC9E-4EA7-BA72-EA689A5150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48" name="Imagem 747">
          <a:extLst>
            <a:ext uri="{FF2B5EF4-FFF2-40B4-BE49-F238E27FC236}">
              <a16:creationId xmlns:a16="http://schemas.microsoft.com/office/drawing/2014/main" xmlns="" id="{6B2FD9CC-E82A-44DD-AAD4-A96479CF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49" name="Imagem 748">
          <a:extLst>
            <a:ext uri="{FF2B5EF4-FFF2-40B4-BE49-F238E27FC236}">
              <a16:creationId xmlns:a16="http://schemas.microsoft.com/office/drawing/2014/main" xmlns="" id="{E1084BA8-ED37-411D-B0E7-D77F7976B6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50" name="Imagem 749">
          <a:extLst>
            <a:ext uri="{FF2B5EF4-FFF2-40B4-BE49-F238E27FC236}">
              <a16:creationId xmlns:a16="http://schemas.microsoft.com/office/drawing/2014/main" xmlns="" id="{73216BBD-511E-4C8E-A091-05EFF9BC7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51" name="Imagem 750">
          <a:extLst>
            <a:ext uri="{FF2B5EF4-FFF2-40B4-BE49-F238E27FC236}">
              <a16:creationId xmlns:a16="http://schemas.microsoft.com/office/drawing/2014/main" xmlns="" id="{956FB8AA-E071-473E-B0DE-65CEFB31C3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52" name="Imagem 751">
          <a:extLst>
            <a:ext uri="{FF2B5EF4-FFF2-40B4-BE49-F238E27FC236}">
              <a16:creationId xmlns:a16="http://schemas.microsoft.com/office/drawing/2014/main" xmlns="" id="{5BB13F3A-D122-4A55-AE25-BEC0CD8631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53" name="Imagem 752">
          <a:extLst>
            <a:ext uri="{FF2B5EF4-FFF2-40B4-BE49-F238E27FC236}">
              <a16:creationId xmlns:a16="http://schemas.microsoft.com/office/drawing/2014/main" xmlns="" id="{7498936D-EA71-447F-873E-9F53EF2E23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188122</xdr:rowOff>
    </xdr:to>
    <xdr:pic>
      <xdr:nvPicPr>
        <xdr:cNvPr id="754" name="Imagem 753">
          <a:extLst>
            <a:ext uri="{FF2B5EF4-FFF2-40B4-BE49-F238E27FC236}">
              <a16:creationId xmlns:a16="http://schemas.microsoft.com/office/drawing/2014/main" xmlns="" id="{FD7E736E-765C-42F9-9022-77787D04C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158489</xdr:rowOff>
    </xdr:to>
    <xdr:pic>
      <xdr:nvPicPr>
        <xdr:cNvPr id="755" name="Imagem 754">
          <a:extLst>
            <a:ext uri="{FF2B5EF4-FFF2-40B4-BE49-F238E27FC236}">
              <a16:creationId xmlns:a16="http://schemas.microsoft.com/office/drawing/2014/main" xmlns="" id="{A647AB3F-EE30-4729-9510-53F9086463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56" name="Imagem 755">
          <a:extLst>
            <a:ext uri="{FF2B5EF4-FFF2-40B4-BE49-F238E27FC236}">
              <a16:creationId xmlns:a16="http://schemas.microsoft.com/office/drawing/2014/main" xmlns="" id="{FAAB5D4B-C28C-45F0-8DCF-7F6A67C0BD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25139</xdr:rowOff>
    </xdr:to>
    <xdr:pic>
      <xdr:nvPicPr>
        <xdr:cNvPr id="757" name="Imagem 756">
          <a:extLst>
            <a:ext uri="{FF2B5EF4-FFF2-40B4-BE49-F238E27FC236}">
              <a16:creationId xmlns:a16="http://schemas.microsoft.com/office/drawing/2014/main" xmlns="" id="{C0448AB3-B89D-4DF7-8F03-8DB3A483F8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85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180975"/>
          <a:ext cx="1316355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5540" y="1714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4" y="243417"/>
          <a:ext cx="899583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352424</xdr:colOff>
      <xdr:row>0</xdr:row>
      <xdr:rowOff>57151</xdr:rowOff>
    </xdr:from>
    <xdr:to>
      <xdr:col>3</xdr:col>
      <xdr:colOff>247649</xdr:colOff>
      <xdr:row>4</xdr:row>
      <xdr:rowOff>152401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165" y="57150"/>
          <a:ext cx="84772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</xdr:row>
      <xdr:rowOff>38100</xdr:rowOff>
    </xdr:from>
    <xdr:to>
      <xdr:col>5</xdr:col>
      <xdr:colOff>609600</xdr:colOff>
      <xdr:row>4</xdr:row>
      <xdr:rowOff>33606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4075" y="228600"/>
          <a:ext cx="1190625" cy="566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1495425</xdr:colOff>
      <xdr:row>0</xdr:row>
      <xdr:rowOff>161925</xdr:rowOff>
    </xdr:from>
    <xdr:to>
      <xdr:col>1</xdr:col>
      <xdr:colOff>2828925</xdr:colOff>
      <xdr:row>3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1750" y="161925"/>
          <a:ext cx="133350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876300</xdr:colOff>
      <xdr:row>0</xdr:row>
      <xdr:rowOff>85725</xdr:rowOff>
    </xdr:from>
    <xdr:to>
      <xdr:col>5</xdr:col>
      <xdr:colOff>1838325</xdr:colOff>
      <xdr:row>4</xdr:row>
      <xdr:rowOff>104775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85725"/>
          <a:ext cx="962025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2100947</xdr:colOff>
      <xdr:row>0</xdr:row>
      <xdr:rowOff>72749</xdr:rowOff>
    </xdr:from>
    <xdr:to>
      <xdr:col>4</xdr:col>
      <xdr:colOff>298507</xdr:colOff>
      <xdr:row>4</xdr:row>
      <xdr:rowOff>123697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623" y="72749"/>
          <a:ext cx="864560" cy="857772"/>
        </a:xfrm>
        <a:prstGeom prst="rect">
          <a:avLst/>
        </a:prstGeom>
      </xdr:spPr>
    </xdr:pic>
    <xdr:clientData/>
  </xdr:twoCellAnchor>
  <xdr:twoCellAnchor editAs="oneCell">
    <xdr:from>
      <xdr:col>4</xdr:col>
      <xdr:colOff>944670</xdr:colOff>
      <xdr:row>0</xdr:row>
      <xdr:rowOff>187088</xdr:rowOff>
    </xdr:from>
    <xdr:to>
      <xdr:col>5</xdr:col>
      <xdr:colOff>300017</xdr:colOff>
      <xdr:row>4</xdr:row>
      <xdr:rowOff>119241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10346" y="187088"/>
          <a:ext cx="1316377" cy="7389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66452</xdr:colOff>
      <xdr:row>1</xdr:row>
      <xdr:rowOff>110757</xdr:rowOff>
    </xdr:from>
    <xdr:to>
      <xdr:col>3</xdr:col>
      <xdr:colOff>1583807</xdr:colOff>
      <xdr:row>4</xdr:row>
      <xdr:rowOff>22151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1440" y="310515"/>
          <a:ext cx="1517650" cy="511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840442</xdr:colOff>
      <xdr:row>0</xdr:row>
      <xdr:rowOff>78441</xdr:rowOff>
    </xdr:from>
    <xdr:to>
      <xdr:col>5</xdr:col>
      <xdr:colOff>1927412</xdr:colOff>
      <xdr:row>4</xdr:row>
      <xdr:rowOff>151578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7148" y="78441"/>
          <a:ext cx="1086970" cy="8799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2878905</xdr:colOff>
      <xdr:row>1</xdr:row>
      <xdr:rowOff>181938</xdr:rowOff>
    </xdr:from>
    <xdr:to>
      <xdr:col>1</xdr:col>
      <xdr:colOff>535113</xdr:colOff>
      <xdr:row>4</xdr:row>
      <xdr:rowOff>171235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205" y="181610"/>
          <a:ext cx="1028065" cy="789305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224748</xdr:colOff>
      <xdr:row>1</xdr:row>
      <xdr:rowOff>192640</xdr:rowOff>
    </xdr:from>
    <xdr:to>
      <xdr:col>4</xdr:col>
      <xdr:colOff>460198</xdr:colOff>
      <xdr:row>4</xdr:row>
      <xdr:rowOff>128426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6255" y="192405"/>
          <a:ext cx="1321435" cy="735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738455</xdr:colOff>
      <xdr:row>1</xdr:row>
      <xdr:rowOff>256854</xdr:rowOff>
    </xdr:from>
    <xdr:to>
      <xdr:col>0</xdr:col>
      <xdr:colOff>2365197</xdr:colOff>
      <xdr:row>4</xdr:row>
      <xdr:rowOff>107022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5620" y="256540"/>
          <a:ext cx="1626870" cy="650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267557</xdr:colOff>
      <xdr:row>1</xdr:row>
      <xdr:rowOff>21405</xdr:rowOff>
    </xdr:from>
    <xdr:to>
      <xdr:col>7</xdr:col>
      <xdr:colOff>288960</xdr:colOff>
      <xdr:row>4</xdr:row>
      <xdr:rowOff>214045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1040" y="214045"/>
          <a:ext cx="1048819" cy="9953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212272</xdr:colOff>
      <xdr:row>1</xdr:row>
      <xdr:rowOff>14516</xdr:rowOff>
    </xdr:from>
    <xdr:to>
      <xdr:col>3</xdr:col>
      <xdr:colOff>1539875</xdr:colOff>
      <xdr:row>5</xdr:row>
      <xdr:rowOff>15875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89CC0FAC-2D2F-4CFB-8FF3-009450FD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022" y="236766"/>
          <a:ext cx="3169103" cy="98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542184</xdr:colOff>
      <xdr:row>0</xdr:row>
      <xdr:rowOff>221404</xdr:rowOff>
    </xdr:from>
    <xdr:to>
      <xdr:col>10</xdr:col>
      <xdr:colOff>580571</xdr:colOff>
      <xdr:row>4</xdr:row>
      <xdr:rowOff>254000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115AC334-1763-4D6A-B178-247905FE7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7934" y="221404"/>
          <a:ext cx="682458" cy="96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65334</xdr:colOff>
      <xdr:row>1</xdr:row>
      <xdr:rowOff>9804</xdr:rowOff>
    </xdr:from>
    <xdr:to>
      <xdr:col>9</xdr:col>
      <xdr:colOff>206374</xdr:colOff>
      <xdr:row>4</xdr:row>
      <xdr:rowOff>254001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C421739F-9177-423B-B84A-33C598F98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2084" y="232054"/>
          <a:ext cx="2300040" cy="95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1552575</xdr:colOff>
      <xdr:row>0</xdr:row>
      <xdr:rowOff>180976</xdr:rowOff>
    </xdr:from>
    <xdr:to>
      <xdr:col>1</xdr:col>
      <xdr:colOff>657225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80975"/>
          <a:ext cx="80962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1285876</xdr:colOff>
      <xdr:row>1</xdr:row>
      <xdr:rowOff>123826</xdr:rowOff>
    </xdr:from>
    <xdr:to>
      <xdr:col>4</xdr:col>
      <xdr:colOff>447675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5"/>
          <a:ext cx="110490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104776</xdr:colOff>
      <xdr:row>1</xdr:row>
      <xdr:rowOff>123825</xdr:rowOff>
    </xdr:from>
    <xdr:to>
      <xdr:col>0</xdr:col>
      <xdr:colOff>1381126</xdr:colOff>
      <xdr:row>3</xdr:row>
      <xdr:rowOff>180975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" y="314325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600075</xdr:colOff>
      <xdr:row>1</xdr:row>
      <xdr:rowOff>9525</xdr:rowOff>
    </xdr:from>
    <xdr:to>
      <xdr:col>4</xdr:col>
      <xdr:colOff>1466850</xdr:colOff>
      <xdr:row>4</xdr:row>
      <xdr:rowOff>183515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200025"/>
          <a:ext cx="866775" cy="764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1466849</xdr:colOff>
      <xdr:row>1</xdr:row>
      <xdr:rowOff>1</xdr:rowOff>
    </xdr:from>
    <xdr:to>
      <xdr:col>1</xdr:col>
      <xdr:colOff>609599</xdr:colOff>
      <xdr:row>4</xdr:row>
      <xdr:rowOff>190501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15" y="190500"/>
          <a:ext cx="84772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1457325</xdr:colOff>
      <xdr:row>1</xdr:row>
      <xdr:rowOff>123826</xdr:rowOff>
    </xdr:from>
    <xdr:to>
      <xdr:col>4</xdr:col>
      <xdr:colOff>514350</xdr:colOff>
      <xdr:row>4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48500" y="314325"/>
          <a:ext cx="100012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</xdr:row>
      <xdr:rowOff>171450</xdr:rowOff>
    </xdr:from>
    <xdr:to>
      <xdr:col>0</xdr:col>
      <xdr:colOff>1371600</xdr:colOff>
      <xdr:row>4</xdr:row>
      <xdr:rowOff>28575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250" y="361950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638175</xdr:colOff>
      <xdr:row>1</xdr:row>
      <xdr:rowOff>76200</xdr:rowOff>
    </xdr:from>
    <xdr:to>
      <xdr:col>4</xdr:col>
      <xdr:colOff>1533525</xdr:colOff>
      <xdr:row>5</xdr:row>
      <xdr:rowOff>21590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2450" y="266700"/>
          <a:ext cx="895350" cy="735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180976</xdr:rowOff>
    </xdr:from>
    <xdr:to>
      <xdr:col>1</xdr:col>
      <xdr:colOff>457200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809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1</xdr:row>
      <xdr:rowOff>123826</xdr:rowOff>
    </xdr:from>
    <xdr:to>
      <xdr:col>4</xdr:col>
      <xdr:colOff>333374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6"/>
          <a:ext cx="990599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171451</xdr:colOff>
      <xdr:row>1</xdr:row>
      <xdr:rowOff>114300</xdr:rowOff>
    </xdr:from>
    <xdr:to>
      <xdr:col>0</xdr:col>
      <xdr:colOff>1104900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451" y="304800"/>
          <a:ext cx="933449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1</xdr:row>
      <xdr:rowOff>28575</xdr:rowOff>
    </xdr:from>
    <xdr:to>
      <xdr:col>4</xdr:col>
      <xdr:colOff>1343025</xdr:colOff>
      <xdr:row>5</xdr:row>
      <xdr:rowOff>12065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19075"/>
          <a:ext cx="828675" cy="7454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2886075</xdr:colOff>
      <xdr:row>0</xdr:row>
      <xdr:rowOff>161925</xdr:rowOff>
    </xdr:from>
    <xdr:to>
      <xdr:col>0</xdr:col>
      <xdr:colOff>3762375</xdr:colOff>
      <xdr:row>5</xdr:row>
      <xdr:rowOff>57150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161925"/>
          <a:ext cx="876300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1438276</xdr:colOff>
      <xdr:row>1</xdr:row>
      <xdr:rowOff>28574</xdr:rowOff>
    </xdr:from>
    <xdr:to>
      <xdr:col>5</xdr:col>
      <xdr:colOff>1123950</xdr:colOff>
      <xdr:row>4</xdr:row>
      <xdr:rowOff>53339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10775" y="218440"/>
          <a:ext cx="1209675" cy="615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981075</xdr:colOff>
      <xdr:row>1</xdr:row>
      <xdr:rowOff>133350</xdr:rowOff>
    </xdr:from>
    <xdr:to>
      <xdr:col>0</xdr:col>
      <xdr:colOff>2466975</xdr:colOff>
      <xdr:row>4</xdr:row>
      <xdr:rowOff>66675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" y="323850"/>
          <a:ext cx="14859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1514475</xdr:colOff>
      <xdr:row>0</xdr:row>
      <xdr:rowOff>180975</xdr:rowOff>
    </xdr:from>
    <xdr:to>
      <xdr:col>6</xdr:col>
      <xdr:colOff>971550</xdr:colOff>
      <xdr:row>5</xdr:row>
      <xdr:rowOff>142875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180975"/>
          <a:ext cx="98107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161925</xdr:rowOff>
    </xdr:from>
    <xdr:to>
      <xdr:col>2</xdr:col>
      <xdr:colOff>28575</xdr:colOff>
      <xdr:row>5</xdr:row>
      <xdr:rowOff>66675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1925"/>
          <a:ext cx="10191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1524000</xdr:colOff>
      <xdr:row>3</xdr:row>
      <xdr:rowOff>104775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650" y="238125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209550</xdr:colOff>
      <xdr:row>0</xdr:row>
      <xdr:rowOff>180975</xdr:rowOff>
    </xdr:from>
    <xdr:to>
      <xdr:col>4</xdr:col>
      <xdr:colOff>1343025</xdr:colOff>
      <xdr:row>5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80975"/>
          <a:ext cx="113347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695325</xdr:colOff>
      <xdr:row>1</xdr:row>
      <xdr:rowOff>95250</xdr:rowOff>
    </xdr:from>
    <xdr:to>
      <xdr:col>3</xdr:col>
      <xdr:colOff>1771650</xdr:colOff>
      <xdr:row>4</xdr:row>
      <xdr:rowOff>161925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2900" y="285750"/>
          <a:ext cx="107632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895350</xdr:colOff>
      <xdr:row>0</xdr:row>
      <xdr:rowOff>180975</xdr:rowOff>
    </xdr:from>
    <xdr:to>
      <xdr:col>3</xdr:col>
      <xdr:colOff>895350</xdr:colOff>
      <xdr:row>5</xdr:row>
      <xdr:rowOff>164106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80975"/>
          <a:ext cx="914400" cy="973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JaPvja8KRYiOU-JayKAYa5RyCroGtMOj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7" Type="http://schemas.openxmlformats.org/officeDocument/2006/relationships/hyperlink" Target="https://drive.google.com/file/d/1XXYAsG9Ra8MyylWh6I5J6Gd7SCMy5bsA/view?usp=sharing" TargetMode="External"/><Relationship Id="rId2" Type="http://schemas.openxmlformats.org/officeDocument/2006/relationships/hyperlink" Target="https://drive.google.com/file/d/1zVkbI132rTelVbBKEsJQybhqu7lVb_4o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file/d/10UXq6ugrpgtPM4zD6BQYVipYdcGNeGKT/view?usp=sharing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s://drive.google.com/file/d/15RR0y7evN8alwooxciy_6cbx4Yk26fTw/view?usp=sharing" TargetMode="External"/><Relationship Id="rId10" Type="http://schemas.openxmlformats.org/officeDocument/2006/relationships/printerSettings" Target="../printerSettings/printerSettings14.bin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gdgKED6LIY3eGJ4F5DxUSe6jbFuWWmJC/view?usp=sharing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UZ6arFPLVT1681uGnKjeoozPGzYVfp3W/view?usp=sharing" TargetMode="External"/><Relationship Id="rId3" Type="http://schemas.openxmlformats.org/officeDocument/2006/relationships/hyperlink" Target="https://drive.google.com/file/d/1Zk0L1UBaFC0L3K7skfipEMcPQD9RUeII/view?usp=sharing" TargetMode="External"/><Relationship Id="rId7" Type="http://schemas.openxmlformats.org/officeDocument/2006/relationships/hyperlink" Target="https://drive.google.com/file/d/1NYEJxhwWb58HE1a-QpGCHIwIHs-tc012/view?usp=sharing" TargetMode="External"/><Relationship Id="rId2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hyperlink" Target="https://drive.google.com/file/d/1vyXIrIHcCOiWMOrsxyvAfSRzKO10kMXT/view" TargetMode="External"/><Relationship Id="rId11" Type="http://schemas.openxmlformats.org/officeDocument/2006/relationships/drawing" Target="../drawings/drawing13.xml"/><Relationship Id="rId5" Type="http://schemas.openxmlformats.org/officeDocument/2006/relationships/hyperlink" Target="https://drive.google.com/file/d/1gnkHhY2L_7QaBbbBhmXwGZS2DJ0Q1uQG/view?usp=share_link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https://drive.google.com/file/d/1J51ciCoskLMQvoqG1nLDwjrV3cpibeN6/view?usp=sharing" TargetMode="External"/><Relationship Id="rId9" Type="http://schemas.openxmlformats.org/officeDocument/2006/relationships/hyperlink" Target="https://drive.google.com/file/d/1Nz227ukiAXdeEz5EQ0MP-MFFtIrMvzMV/view?usp=sharing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232"/>
  <sheetViews>
    <sheetView tabSelected="1" topLeftCell="A60" zoomScale="90" zoomScaleNormal="90" workbookViewId="0">
      <selection sqref="A1:E75"/>
    </sheetView>
  </sheetViews>
  <sheetFormatPr defaultColWidth="9.140625" defaultRowHeight="15"/>
  <cols>
    <col min="1" max="1" width="19.140625" style="1" customWidth="1"/>
    <col min="2" max="2" width="37.5703125" style="1" customWidth="1"/>
    <col min="3" max="3" width="62.28515625" style="1" customWidth="1"/>
    <col min="4" max="4" width="23.5703125" style="1" customWidth="1"/>
    <col min="5" max="5" width="15.140625" style="1" customWidth="1"/>
    <col min="6" max="6" width="13.42578125" style="1" customWidth="1"/>
    <col min="7" max="16384" width="9.140625" style="1"/>
  </cols>
  <sheetData>
    <row r="1" spans="1:10" ht="15.75">
      <c r="A1" s="804"/>
      <c r="B1" s="629" t="s">
        <v>0</v>
      </c>
      <c r="C1" s="630"/>
      <c r="D1" s="631" t="s">
        <v>401</v>
      </c>
      <c r="E1" s="632"/>
      <c r="F1" s="127"/>
      <c r="G1" s="127"/>
      <c r="H1" s="127"/>
    </row>
    <row r="2" spans="1:10" ht="15.75" customHeight="1">
      <c r="A2" s="805"/>
      <c r="B2" s="633" t="s">
        <v>1</v>
      </c>
      <c r="C2" s="634"/>
      <c r="D2" s="807" t="s">
        <v>2</v>
      </c>
      <c r="E2" s="807" t="s">
        <v>3</v>
      </c>
      <c r="F2" s="127"/>
      <c r="G2" s="128"/>
      <c r="H2" s="128"/>
    </row>
    <row r="3" spans="1:10" ht="15" customHeight="1">
      <c r="A3" s="805"/>
      <c r="B3" s="635" t="s">
        <v>4</v>
      </c>
      <c r="C3" s="636"/>
      <c r="D3" s="808"/>
      <c r="E3" s="808"/>
      <c r="F3" s="127"/>
      <c r="G3" s="128"/>
      <c r="H3" s="128"/>
    </row>
    <row r="4" spans="1:10" ht="15" customHeight="1">
      <c r="A4" s="805"/>
      <c r="B4"/>
      <c r="C4"/>
      <c r="D4" s="809" t="s">
        <v>508</v>
      </c>
      <c r="E4" s="811">
        <v>1</v>
      </c>
      <c r="F4" s="127"/>
      <c r="G4" s="799"/>
      <c r="H4" s="799"/>
    </row>
    <row r="5" spans="1:10" ht="15.75" customHeight="1">
      <c r="A5" s="806"/>
      <c r="B5" s="637" t="s">
        <v>5</v>
      </c>
      <c r="C5" s="638"/>
      <c r="D5" s="810"/>
      <c r="E5" s="812"/>
      <c r="F5" s="127"/>
      <c r="G5" s="799"/>
      <c r="H5" s="799"/>
    </row>
    <row r="6" spans="1:10" ht="18.75">
      <c r="A6" s="639" t="s">
        <v>6</v>
      </c>
      <c r="B6" s="640"/>
      <c r="C6" s="129" t="s">
        <v>7</v>
      </c>
      <c r="D6" s="302" t="s">
        <v>8</v>
      </c>
      <c r="E6" s="130" t="s">
        <v>9</v>
      </c>
      <c r="F6" s="127"/>
      <c r="G6" s="131"/>
      <c r="H6" s="131"/>
    </row>
    <row r="7" spans="1:10" ht="18">
      <c r="A7" s="641" t="s">
        <v>387</v>
      </c>
      <c r="B7" s="642"/>
      <c r="C7" s="303" t="s">
        <v>513</v>
      </c>
      <c r="D7" s="132"/>
      <c r="E7" s="133"/>
      <c r="F7" s="127"/>
      <c r="G7" s="131"/>
      <c r="H7" s="131"/>
    </row>
    <row r="8" spans="1:10" ht="15.75">
      <c r="A8" s="643" t="s">
        <v>10</v>
      </c>
      <c r="B8" s="644"/>
      <c r="C8" s="645"/>
      <c r="D8" s="813" t="s">
        <v>11</v>
      </c>
      <c r="E8" s="814"/>
      <c r="F8" s="131"/>
      <c r="G8" s="131"/>
      <c r="H8" s="131"/>
    </row>
    <row r="9" spans="1:10" ht="15.75">
      <c r="A9" s="646" t="s">
        <v>12</v>
      </c>
      <c r="B9" s="647"/>
      <c r="C9" s="648"/>
      <c r="D9" s="782"/>
      <c r="E9" s="783"/>
      <c r="F9" s="131"/>
      <c r="G9" s="131"/>
      <c r="H9" s="131"/>
    </row>
    <row r="10" spans="1:10" ht="18.75">
      <c r="A10" s="649" t="s">
        <v>13</v>
      </c>
      <c r="B10" s="649"/>
      <c r="C10" s="650"/>
      <c r="D10" s="651">
        <f>16451.61+153548.38+896412.53+96044.2</f>
        <v>1162456.72</v>
      </c>
      <c r="E10" s="652"/>
      <c r="F10" s="131"/>
      <c r="G10" s="131"/>
      <c r="H10" s="134"/>
      <c r="J10" s="1" t="s">
        <v>400</v>
      </c>
    </row>
    <row r="11" spans="1:10" ht="18.75">
      <c r="A11" s="653" t="s">
        <v>14</v>
      </c>
      <c r="B11" s="653"/>
      <c r="C11" s="654"/>
      <c r="D11" s="655">
        <v>0</v>
      </c>
      <c r="E11" s="656"/>
      <c r="F11" s="131"/>
      <c r="G11" s="131"/>
      <c r="H11" s="134"/>
    </row>
    <row r="12" spans="1:10" ht="18.75">
      <c r="A12" s="653" t="s">
        <v>15</v>
      </c>
      <c r="B12" s="653"/>
      <c r="C12" s="654"/>
      <c r="D12" s="657">
        <v>0</v>
      </c>
      <c r="E12" s="658"/>
      <c r="F12" s="131"/>
      <c r="G12" s="131"/>
      <c r="H12" s="134"/>
    </row>
    <row r="13" spans="1:10" ht="18.75">
      <c r="A13" s="649" t="s">
        <v>16</v>
      </c>
      <c r="B13" s="649"/>
      <c r="C13" s="650"/>
      <c r="D13" s="659">
        <v>0</v>
      </c>
      <c r="E13" s="660"/>
      <c r="F13" s="131"/>
      <c r="G13" s="131"/>
      <c r="H13" s="134"/>
    </row>
    <row r="14" spans="1:10" ht="18.75">
      <c r="A14" s="661" t="s">
        <v>17</v>
      </c>
      <c r="B14" s="661"/>
      <c r="C14" s="662"/>
      <c r="D14" s="663">
        <v>0</v>
      </c>
      <c r="E14" s="664"/>
      <c r="F14" s="131"/>
      <c r="G14" s="131"/>
      <c r="H14" s="134"/>
    </row>
    <row r="15" spans="1:10" ht="18.75">
      <c r="A15" s="665" t="s">
        <v>18</v>
      </c>
      <c r="B15" s="665"/>
      <c r="C15" s="666"/>
      <c r="D15" s="667">
        <f>SUM(D10:E13)-D14</f>
        <v>1162456.72</v>
      </c>
      <c r="E15" s="668"/>
      <c r="F15" s="135"/>
      <c r="G15" s="131"/>
      <c r="H15" s="134"/>
    </row>
    <row r="16" spans="1:10" ht="18.75">
      <c r="A16" s="649" t="s">
        <v>19</v>
      </c>
      <c r="B16" s="649"/>
      <c r="C16" s="650"/>
      <c r="D16" s="669">
        <f>D192</f>
        <v>49.900000000000006</v>
      </c>
      <c r="E16" s="670"/>
      <c r="F16" s="135"/>
      <c r="G16" s="131"/>
      <c r="H16" s="134"/>
    </row>
    <row r="17" spans="1:8" ht="18.75">
      <c r="A17" s="649" t="s">
        <v>20</v>
      </c>
      <c r="B17" s="649"/>
      <c r="C17" s="650"/>
      <c r="D17" s="659">
        <v>0</v>
      </c>
      <c r="E17" s="660"/>
      <c r="F17" s="131"/>
      <c r="G17" s="131"/>
      <c r="H17" s="134"/>
    </row>
    <row r="18" spans="1:8" ht="18.75">
      <c r="A18" s="649" t="s">
        <v>21</v>
      </c>
      <c r="B18" s="649"/>
      <c r="C18" s="650"/>
      <c r="D18" s="659">
        <v>0</v>
      </c>
      <c r="E18" s="660"/>
      <c r="F18" s="131"/>
      <c r="G18" s="131"/>
      <c r="H18" s="134"/>
    </row>
    <row r="19" spans="1:8" ht="18.75">
      <c r="A19" s="671" t="s">
        <v>22</v>
      </c>
      <c r="B19" s="671"/>
      <c r="C19" s="672"/>
      <c r="D19" s="673">
        <f>SUM(D16:E18)</f>
        <v>49.900000000000006</v>
      </c>
      <c r="E19" s="674"/>
      <c r="F19" s="135"/>
      <c r="G19" s="131"/>
      <c r="H19" s="134"/>
    </row>
    <row r="20" spans="1:8" ht="18.75">
      <c r="A20" s="647" t="s">
        <v>23</v>
      </c>
      <c r="B20" s="647"/>
      <c r="C20" s="648"/>
      <c r="D20" s="675">
        <f>D15+D19</f>
        <v>1162506.6199999999</v>
      </c>
      <c r="E20" s="676"/>
      <c r="F20" s="135"/>
      <c r="G20" s="131"/>
      <c r="H20" s="134"/>
    </row>
    <row r="21" spans="1:8" ht="18.75">
      <c r="A21" s="677"/>
      <c r="B21" s="649"/>
      <c r="C21" s="649"/>
      <c r="D21" s="136"/>
      <c r="E21" s="137"/>
      <c r="F21" s="131"/>
      <c r="G21" s="131"/>
      <c r="H21" s="134"/>
    </row>
    <row r="22" spans="1:8" ht="18.75">
      <c r="A22" s="646" t="s">
        <v>24</v>
      </c>
      <c r="B22" s="647"/>
      <c r="C22" s="648"/>
      <c r="D22" s="678" t="s">
        <v>11</v>
      </c>
      <c r="E22" s="679"/>
      <c r="F22" s="131"/>
      <c r="G22" s="131"/>
      <c r="H22" s="134"/>
    </row>
    <row r="23" spans="1:8" ht="18.75">
      <c r="A23" s="680" t="s">
        <v>25</v>
      </c>
      <c r="B23" s="681"/>
      <c r="C23" s="682"/>
      <c r="D23" s="683">
        <f>D24+SUM(D30:E33)</f>
        <v>839268.73108559998</v>
      </c>
      <c r="E23" s="684"/>
      <c r="F23" s="135"/>
      <c r="G23" s="131"/>
      <c r="H23" s="134"/>
    </row>
    <row r="24" spans="1:8" ht="18.75">
      <c r="A24" s="685" t="s">
        <v>26</v>
      </c>
      <c r="B24" s="686"/>
      <c r="C24" s="687"/>
      <c r="D24" s="688">
        <f>D25+D28+D29</f>
        <v>564530.34</v>
      </c>
      <c r="E24" s="689"/>
      <c r="F24" s="135"/>
      <c r="G24" s="131"/>
      <c r="H24" s="134"/>
    </row>
    <row r="25" spans="1:8" ht="18.75">
      <c r="A25" s="690" t="s">
        <v>27</v>
      </c>
      <c r="B25" s="691"/>
      <c r="C25" s="692"/>
      <c r="D25" s="693">
        <f>D26+D27</f>
        <v>0</v>
      </c>
      <c r="E25" s="694"/>
      <c r="F25" s="135"/>
      <c r="G25" s="131"/>
      <c r="H25" s="134"/>
    </row>
    <row r="26" spans="1:8" ht="18.75">
      <c r="A26" s="677" t="s">
        <v>28</v>
      </c>
      <c r="B26" s="649"/>
      <c r="C26" s="650"/>
      <c r="D26" s="659">
        <v>0</v>
      </c>
      <c r="E26" s="660"/>
      <c r="F26" s="135"/>
      <c r="G26" s="131"/>
      <c r="H26" s="134"/>
    </row>
    <row r="27" spans="1:8" ht="18.75">
      <c r="A27" s="677" t="s">
        <v>29</v>
      </c>
      <c r="B27" s="649"/>
      <c r="C27" s="650"/>
      <c r="D27" s="659">
        <v>0</v>
      </c>
      <c r="E27" s="660"/>
      <c r="F27" s="131"/>
      <c r="G27" s="131"/>
      <c r="H27" s="134"/>
    </row>
    <row r="28" spans="1:8" ht="18.75">
      <c r="A28" s="677" t="s">
        <v>30</v>
      </c>
      <c r="B28" s="649"/>
      <c r="C28" s="650"/>
      <c r="D28" s="659">
        <v>0</v>
      </c>
      <c r="E28" s="660"/>
      <c r="F28" s="131"/>
      <c r="G28" s="131"/>
      <c r="H28" s="134"/>
    </row>
    <row r="29" spans="1:8" ht="18.75">
      <c r="A29" s="677" t="s">
        <v>31</v>
      </c>
      <c r="B29" s="649"/>
      <c r="C29" s="650"/>
      <c r="D29" s="659">
        <v>564530.34</v>
      </c>
      <c r="E29" s="660"/>
      <c r="F29" s="131"/>
      <c r="G29" s="131"/>
      <c r="H29" s="134"/>
    </row>
    <row r="30" spans="1:8" ht="18.75">
      <c r="A30" s="677" t="s">
        <v>32</v>
      </c>
      <c r="B30" s="649"/>
      <c r="C30" s="650"/>
      <c r="D30" s="669">
        <f>'CÁLCULO FOLHA DE PAGAMENTO'!G69</f>
        <v>44481.58</v>
      </c>
      <c r="E30" s="670"/>
      <c r="F30" s="135"/>
      <c r="G30" s="131"/>
      <c r="H30" s="134"/>
    </row>
    <row r="31" spans="1:8" ht="18.75">
      <c r="A31" s="677" t="s">
        <v>33</v>
      </c>
      <c r="B31" s="649"/>
      <c r="C31" s="650"/>
      <c r="D31" s="669">
        <f>'CÁLCULO FOLHA DE PAGAMENTO'!G70</f>
        <v>0</v>
      </c>
      <c r="E31" s="670"/>
      <c r="F31" s="135"/>
      <c r="G31" s="131"/>
      <c r="H31" s="134"/>
    </row>
    <row r="32" spans="1:8" ht="18.75">
      <c r="A32" s="677" t="s">
        <v>34</v>
      </c>
      <c r="B32" s="649"/>
      <c r="C32" s="650"/>
      <c r="D32" s="669">
        <f>'CÁLCULO FOLHA DE PAGAMENTO'!G73</f>
        <v>37842.29</v>
      </c>
      <c r="E32" s="670"/>
      <c r="F32" s="135"/>
      <c r="G32" s="131"/>
      <c r="H32" s="134"/>
    </row>
    <row r="33" spans="1:8" ht="18.75">
      <c r="A33" s="677" t="s">
        <v>35</v>
      </c>
      <c r="B33" s="649"/>
      <c r="C33" s="650"/>
      <c r="D33" s="669">
        <f>IF(E6="NÃO",(IF($E$4&gt;1,(8.333+11.111+1.56+0.194+4+2+$D$155)*$D$24/100,(8.333+11.111+1.56+0.194+4+9.08)*$D$24/100)),IF(E6="SIM",(IF($E$4&gt;1,(8.333+11.111+1.56+4+2+$D$155)*$D$24/100,(8.333+11.111+1.56+4+9.08)*$D$24/100))))</f>
        <v>192414.52108559999</v>
      </c>
      <c r="E33" s="670"/>
      <c r="F33" s="135"/>
      <c r="G33" s="131"/>
      <c r="H33" s="134"/>
    </row>
    <row r="34" spans="1:8" ht="18.75">
      <c r="A34" s="680" t="s">
        <v>36</v>
      </c>
      <c r="B34" s="681"/>
      <c r="C34" s="682"/>
      <c r="D34" s="683">
        <f>SUM(D35:E42)</f>
        <v>98149.55</v>
      </c>
      <c r="E34" s="684"/>
      <c r="F34" s="135"/>
      <c r="G34" s="131"/>
      <c r="H34" s="134"/>
    </row>
    <row r="35" spans="1:8" ht="18.75">
      <c r="A35" s="677" t="s">
        <v>37</v>
      </c>
      <c r="B35" s="649"/>
      <c r="C35" s="650"/>
      <c r="D35" s="659">
        <v>15872.75</v>
      </c>
      <c r="E35" s="660"/>
      <c r="F35" s="135"/>
      <c r="G35" s="131"/>
      <c r="H35" s="134"/>
    </row>
    <row r="36" spans="1:8" ht="18.75">
      <c r="A36" s="677" t="s">
        <v>38</v>
      </c>
      <c r="B36" s="649"/>
      <c r="C36" s="650"/>
      <c r="D36" s="659">
        <v>37956.550000000003</v>
      </c>
      <c r="E36" s="660"/>
      <c r="F36" s="131"/>
      <c r="G36" s="131"/>
      <c r="H36" s="134"/>
    </row>
    <row r="37" spans="1:8" ht="18.75">
      <c r="A37" s="677" t="s">
        <v>39</v>
      </c>
      <c r="B37" s="649"/>
      <c r="C37" s="650"/>
      <c r="D37" s="659">
        <v>0</v>
      </c>
      <c r="E37" s="660"/>
      <c r="F37" s="131"/>
      <c r="G37" s="131"/>
      <c r="H37" s="134"/>
    </row>
    <row r="38" spans="1:8" ht="18.75">
      <c r="A38" s="677" t="s">
        <v>40</v>
      </c>
      <c r="B38" s="649"/>
      <c r="C38" s="650"/>
      <c r="D38" s="659">
        <v>42249.48</v>
      </c>
      <c r="E38" s="660"/>
      <c r="F38" s="131"/>
      <c r="G38" s="131"/>
      <c r="H38" s="134"/>
    </row>
    <row r="39" spans="1:8" ht="18.75">
      <c r="A39" s="677" t="s">
        <v>41</v>
      </c>
      <c r="B39" s="649"/>
      <c r="C39" s="650"/>
      <c r="D39" s="659">
        <v>0</v>
      </c>
      <c r="E39" s="660"/>
      <c r="F39" s="131"/>
      <c r="G39" s="131"/>
      <c r="H39" s="134"/>
    </row>
    <row r="40" spans="1:8" ht="18.75">
      <c r="A40" s="677" t="s">
        <v>42</v>
      </c>
      <c r="B40" s="649"/>
      <c r="C40" s="650"/>
      <c r="D40" s="659">
        <v>2045.57</v>
      </c>
      <c r="E40" s="660"/>
      <c r="F40" s="131"/>
      <c r="G40" s="131"/>
      <c r="H40" s="134"/>
    </row>
    <row r="41" spans="1:8" ht="18.75">
      <c r="A41" s="677" t="s">
        <v>443</v>
      </c>
      <c r="B41" s="649"/>
      <c r="C41" s="650"/>
      <c r="D41" s="659">
        <v>0</v>
      </c>
      <c r="E41" s="660"/>
      <c r="F41" s="301"/>
      <c r="G41" s="131"/>
      <c r="H41" s="134"/>
    </row>
    <row r="42" spans="1:8" ht="18.75">
      <c r="A42" s="677" t="s">
        <v>444</v>
      </c>
      <c r="B42" s="649"/>
      <c r="C42" s="650"/>
      <c r="D42" s="659">
        <v>25.2</v>
      </c>
      <c r="E42" s="660"/>
      <c r="F42" s="301"/>
      <c r="G42" s="131"/>
      <c r="H42" s="134"/>
    </row>
    <row r="43" spans="1:8" ht="18.75">
      <c r="A43" s="680" t="s">
        <v>43</v>
      </c>
      <c r="B43" s="681"/>
      <c r="C43" s="682"/>
      <c r="D43" s="683">
        <f>SUM(D44:E48)+D49+D61+D62</f>
        <v>6663.51</v>
      </c>
      <c r="E43" s="684"/>
      <c r="F43" s="135"/>
      <c r="G43" s="131"/>
      <c r="H43" s="134"/>
    </row>
    <row r="44" spans="1:8" ht="18.75">
      <c r="A44" s="699" t="s">
        <v>44</v>
      </c>
      <c r="B44" s="699"/>
      <c r="C44" s="699"/>
      <c r="D44" s="659">
        <v>1750.48</v>
      </c>
      <c r="E44" s="660"/>
      <c r="F44" s="135"/>
      <c r="G44" s="131"/>
      <c r="H44" s="134"/>
    </row>
    <row r="45" spans="1:8" ht="18.75">
      <c r="A45" s="699" t="s">
        <v>445</v>
      </c>
      <c r="B45" s="699"/>
      <c r="C45" s="699"/>
      <c r="D45" s="659">
        <v>59.89</v>
      </c>
      <c r="E45" s="660"/>
      <c r="F45" s="131"/>
      <c r="G45" s="131"/>
      <c r="H45" s="134"/>
    </row>
    <row r="46" spans="1:8" ht="18.75">
      <c r="A46" s="699" t="s">
        <v>46</v>
      </c>
      <c r="B46" s="699"/>
      <c r="C46" s="699"/>
      <c r="D46" s="659">
        <v>353.32</v>
      </c>
      <c r="E46" s="660"/>
      <c r="F46" s="131"/>
      <c r="G46" s="131"/>
      <c r="H46" s="134"/>
    </row>
    <row r="47" spans="1:8" ht="18.75">
      <c r="A47" s="699" t="s">
        <v>47</v>
      </c>
      <c r="B47" s="699"/>
      <c r="C47" s="699"/>
      <c r="D47" s="659">
        <f>233.18+380.04+421.04+332.3+325.73+133.56+404.74+402.2+306.57+470+321.49+224.97</f>
        <v>3955.82</v>
      </c>
      <c r="E47" s="660"/>
      <c r="F47" s="131"/>
      <c r="G47" s="131"/>
      <c r="H47" s="134"/>
    </row>
    <row r="48" spans="1:8" ht="18.75">
      <c r="A48" s="699" t="s">
        <v>48</v>
      </c>
      <c r="B48" s="699"/>
      <c r="C48" s="699"/>
      <c r="D48" s="659">
        <v>0</v>
      </c>
      <c r="E48" s="660"/>
      <c r="F48" s="131"/>
      <c r="G48" s="131"/>
      <c r="H48" s="134"/>
    </row>
    <row r="49" spans="1:8" ht="18.75">
      <c r="A49" s="706" t="s">
        <v>49</v>
      </c>
      <c r="B49" s="706"/>
      <c r="C49" s="706"/>
      <c r="D49" s="707">
        <f>D50+D52+D54+D57+D60</f>
        <v>544</v>
      </c>
      <c r="E49" s="708"/>
      <c r="F49" s="135"/>
      <c r="G49" s="131"/>
      <c r="H49" s="134"/>
    </row>
    <row r="50" spans="1:8" ht="18.75">
      <c r="A50" s="815" t="s">
        <v>446</v>
      </c>
      <c r="B50" s="815"/>
      <c r="C50" s="815"/>
      <c r="D50" s="709">
        <f>D51</f>
        <v>0</v>
      </c>
      <c r="E50" s="710"/>
      <c r="F50" s="135"/>
      <c r="G50" s="131"/>
      <c r="H50" s="134"/>
    </row>
    <row r="51" spans="1:8" ht="18.75">
      <c r="A51" s="702" t="s">
        <v>447</v>
      </c>
      <c r="B51" s="702"/>
      <c r="C51" s="702"/>
      <c r="D51" s="697">
        <v>0</v>
      </c>
      <c r="E51" s="698"/>
      <c r="F51" s="135"/>
      <c r="G51" s="131"/>
      <c r="H51" s="134"/>
    </row>
    <row r="52" spans="1:8" ht="18.75">
      <c r="A52" s="714" t="s">
        <v>419</v>
      </c>
      <c r="B52" s="714"/>
      <c r="C52" s="714"/>
      <c r="D52" s="709">
        <f>D53</f>
        <v>0</v>
      </c>
      <c r="E52" s="710"/>
      <c r="F52" s="135"/>
      <c r="G52" s="131"/>
      <c r="H52" s="134"/>
    </row>
    <row r="53" spans="1:8" ht="18.75">
      <c r="A53" s="702" t="s">
        <v>421</v>
      </c>
      <c r="B53" s="702"/>
      <c r="C53" s="702"/>
      <c r="D53" s="697">
        <v>0</v>
      </c>
      <c r="E53" s="698"/>
      <c r="F53" s="135"/>
      <c r="G53" s="131"/>
      <c r="H53" s="134"/>
    </row>
    <row r="54" spans="1:8" ht="18.75">
      <c r="A54" s="714" t="s">
        <v>423</v>
      </c>
      <c r="B54" s="714"/>
      <c r="C54" s="714"/>
      <c r="D54" s="695">
        <f>D55+D56</f>
        <v>0</v>
      </c>
      <c r="E54" s="696"/>
      <c r="F54" s="135"/>
      <c r="G54" s="131"/>
      <c r="H54" s="134"/>
    </row>
    <row r="55" spans="1:8" ht="18.75">
      <c r="A55" s="702" t="s">
        <v>425</v>
      </c>
      <c r="B55" s="702"/>
      <c r="C55" s="702"/>
      <c r="D55" s="697">
        <v>0</v>
      </c>
      <c r="E55" s="698"/>
      <c r="F55" s="135"/>
      <c r="G55" s="131"/>
      <c r="H55" s="134"/>
    </row>
    <row r="56" spans="1:8" ht="18.75">
      <c r="A56" s="702" t="s">
        <v>427</v>
      </c>
      <c r="B56" s="702"/>
      <c r="C56" s="702"/>
      <c r="D56" s="697">
        <v>0</v>
      </c>
      <c r="E56" s="698"/>
      <c r="F56" s="135"/>
      <c r="G56" s="131"/>
      <c r="H56" s="134"/>
    </row>
    <row r="57" spans="1:8" ht="18.75">
      <c r="A57" s="714" t="s">
        <v>429</v>
      </c>
      <c r="B57" s="714"/>
      <c r="C57" s="714"/>
      <c r="D57" s="695">
        <f>D58+D59</f>
        <v>544</v>
      </c>
      <c r="E57" s="696"/>
      <c r="F57" s="131"/>
      <c r="G57" s="131"/>
      <c r="H57" s="134"/>
    </row>
    <row r="58" spans="1:8" ht="18.75">
      <c r="A58" s="702" t="s">
        <v>431</v>
      </c>
      <c r="B58" s="702"/>
      <c r="C58" s="702"/>
      <c r="D58" s="697">
        <v>0</v>
      </c>
      <c r="E58" s="698"/>
      <c r="F58" s="131"/>
      <c r="G58" s="131"/>
      <c r="H58" s="134"/>
    </row>
    <row r="59" spans="1:8" ht="18.75">
      <c r="A59" s="702" t="s">
        <v>433</v>
      </c>
      <c r="B59" s="702"/>
      <c r="C59" s="702"/>
      <c r="D59" s="697">
        <v>544</v>
      </c>
      <c r="E59" s="698"/>
      <c r="F59" s="131"/>
      <c r="G59" s="131"/>
      <c r="H59" s="134"/>
    </row>
    <row r="60" spans="1:8" ht="18.75">
      <c r="A60" s="703" t="s">
        <v>448</v>
      </c>
      <c r="B60" s="703"/>
      <c r="C60" s="703"/>
      <c r="D60" s="704">
        <v>0</v>
      </c>
      <c r="E60" s="705"/>
      <c r="F60" s="131"/>
      <c r="G60" s="131"/>
      <c r="H60" s="134"/>
    </row>
    <row r="61" spans="1:8" ht="18.75">
      <c r="A61" s="743" t="s">
        <v>50</v>
      </c>
      <c r="B61" s="743"/>
      <c r="C61" s="743"/>
      <c r="D61" s="697">
        <v>0</v>
      </c>
      <c r="E61" s="698"/>
      <c r="F61" s="138"/>
      <c r="G61" s="138"/>
      <c r="H61" s="139"/>
    </row>
    <row r="62" spans="1:8" ht="18.75">
      <c r="A62" s="742" t="s">
        <v>51</v>
      </c>
      <c r="B62" s="742"/>
      <c r="C62" s="742"/>
      <c r="D62" s="697"/>
      <c r="E62" s="698"/>
      <c r="F62" s="131"/>
      <c r="G62" s="131"/>
      <c r="H62" s="134"/>
    </row>
    <row r="63" spans="1:8" ht="18.75">
      <c r="A63" s="733" t="s">
        <v>449</v>
      </c>
      <c r="B63" s="733"/>
      <c r="C63" s="733"/>
      <c r="D63" s="734">
        <f>D64+D67+D70</f>
        <v>1057.4999999999991</v>
      </c>
      <c r="E63" s="735"/>
      <c r="F63" s="135"/>
      <c r="G63" s="131"/>
      <c r="H63" s="134"/>
    </row>
    <row r="64" spans="1:8" ht="18.75">
      <c r="A64" s="711" t="s">
        <v>450</v>
      </c>
      <c r="B64" s="711"/>
      <c r="C64" s="711"/>
      <c r="D64" s="712">
        <f>SUM(D65:D66)</f>
        <v>0</v>
      </c>
      <c r="E64" s="713"/>
      <c r="F64" s="135"/>
      <c r="G64" s="131"/>
      <c r="H64" s="134"/>
    </row>
    <row r="65" spans="1:8" ht="18.75">
      <c r="A65" s="699" t="s">
        <v>451</v>
      </c>
      <c r="B65" s="699"/>
      <c r="C65" s="699"/>
      <c r="D65" s="700">
        <v>0</v>
      </c>
      <c r="E65" s="701"/>
      <c r="F65" s="135"/>
      <c r="G65" s="131"/>
      <c r="H65" s="134"/>
    </row>
    <row r="66" spans="1:8" ht="18.75">
      <c r="A66" s="699" t="s">
        <v>452</v>
      </c>
      <c r="B66" s="699"/>
      <c r="C66" s="699"/>
      <c r="D66" s="700">
        <v>0</v>
      </c>
      <c r="E66" s="701"/>
      <c r="F66" s="135"/>
      <c r="G66" s="131"/>
      <c r="H66" s="134"/>
    </row>
    <row r="67" spans="1:8" ht="18.75">
      <c r="A67" s="711" t="s">
        <v>52</v>
      </c>
      <c r="B67" s="711"/>
      <c r="C67" s="711"/>
      <c r="D67" s="712">
        <f>SUM(D68:D69)</f>
        <v>0</v>
      </c>
      <c r="E67" s="713"/>
      <c r="F67" s="131"/>
      <c r="G67" s="131"/>
      <c r="H67" s="134"/>
    </row>
    <row r="68" spans="1:8" ht="18.75">
      <c r="A68" s="699" t="s">
        <v>53</v>
      </c>
      <c r="B68" s="699"/>
      <c r="C68" s="699"/>
      <c r="D68" s="700">
        <v>0</v>
      </c>
      <c r="E68" s="701"/>
      <c r="F68" s="135"/>
      <c r="G68" s="131"/>
      <c r="H68" s="134"/>
    </row>
    <row r="69" spans="1:8" ht="18.75">
      <c r="A69" s="699" t="s">
        <v>54</v>
      </c>
      <c r="B69" s="699"/>
      <c r="C69" s="699"/>
      <c r="D69" s="700">
        <v>0</v>
      </c>
      <c r="E69" s="701"/>
      <c r="F69" s="135"/>
      <c r="G69" s="131"/>
      <c r="H69" s="134"/>
    </row>
    <row r="70" spans="1:8" ht="18.75">
      <c r="A70" s="711" t="s">
        <v>453</v>
      </c>
      <c r="B70" s="711"/>
      <c r="C70" s="711"/>
      <c r="D70" s="712">
        <f>SUM(D71:D72)</f>
        <v>1057.4999999999991</v>
      </c>
      <c r="E70" s="713"/>
      <c r="F70" s="135"/>
      <c r="G70" s="131"/>
      <c r="H70" s="134"/>
    </row>
    <row r="71" spans="1:8" ht="18.75">
      <c r="A71" s="699" t="s">
        <v>55</v>
      </c>
      <c r="B71" s="699"/>
      <c r="C71" s="699"/>
      <c r="D71" s="700">
        <f>50.56+10.39+60.95</f>
        <v>121.9</v>
      </c>
      <c r="E71" s="701"/>
      <c r="F71" s="135"/>
      <c r="G71" s="131"/>
      <c r="H71" s="134"/>
    </row>
    <row r="72" spans="1:8" ht="18.75">
      <c r="A72" s="699" t="s">
        <v>56</v>
      </c>
      <c r="B72" s="699"/>
      <c r="C72" s="699"/>
      <c r="D72" s="700">
        <f>9+9+11.65+11.65+11.65+9+11.65+11.65+11.65+11.65+11.65+11.65+11.65+11.65+11.65+11.65+11.65+11.65+11.65+11.65+11.65+11.65+11.65+11.65+11.65+11.65+11.65+11.65+11.65+11.65+11.65+9+9+9+11.65+9+11.65+11.65+11.65+11.65+11.65+11.65+11.65+11.65+11.65+11.65+11.65+11.65+11.65+2.2+9+11.65+2.2+2.2+11.65+11.65+11.65+9+9+9+11.65+11.65+11.65+11.65+11.65+11.65+11.65+9+11.65+11.65+11.65+11.65+11.65+11.65+11.65+4.4+11.65+11.65+11.65+15.4+11.65+9+11.65+11.65+11.65+11.65</f>
        <v>935.59999999999911</v>
      </c>
      <c r="E72" s="701"/>
      <c r="F72" s="135"/>
      <c r="G72" s="131"/>
      <c r="H72" s="134"/>
    </row>
    <row r="73" spans="1:8" ht="15.75">
      <c r="A73" s="140"/>
      <c r="B73" s="140"/>
      <c r="C73" s="141"/>
      <c r="D73" s="715"/>
      <c r="E73" s="716"/>
      <c r="F73" s="134"/>
      <c r="G73" s="131"/>
      <c r="H73" s="134"/>
    </row>
    <row r="74" spans="1:8" ht="24" customHeight="1">
      <c r="A74" s="717" t="s">
        <v>57</v>
      </c>
      <c r="B74" s="717"/>
      <c r="C74" s="142" t="s">
        <v>58</v>
      </c>
      <c r="D74" s="718" t="s">
        <v>57</v>
      </c>
      <c r="E74" s="719"/>
      <c r="F74" s="143"/>
      <c r="G74" s="131"/>
      <c r="H74" s="134"/>
    </row>
    <row r="75" spans="1:8" ht="39" customHeight="1">
      <c r="A75" s="720" t="s">
        <v>59</v>
      </c>
      <c r="B75" s="720"/>
      <c r="C75" s="144" t="s">
        <v>60</v>
      </c>
      <c r="D75" s="721" t="s">
        <v>61</v>
      </c>
      <c r="E75" s="722"/>
      <c r="F75" s="131"/>
      <c r="G75" s="131"/>
      <c r="H75" s="134"/>
    </row>
    <row r="76" spans="1:8" ht="15.75">
      <c r="A76" s="804"/>
      <c r="B76" s="629" t="s">
        <v>0</v>
      </c>
      <c r="C76" s="630"/>
      <c r="D76" s="631" t="s">
        <v>401</v>
      </c>
      <c r="E76" s="632"/>
      <c r="F76" s="131"/>
      <c r="G76" s="131"/>
      <c r="H76" s="134"/>
    </row>
    <row r="77" spans="1:8" ht="15.75" customHeight="1">
      <c r="A77" s="805"/>
      <c r="B77" s="633" t="s">
        <v>1</v>
      </c>
      <c r="C77" s="634"/>
      <c r="D77" s="807" t="s">
        <v>2</v>
      </c>
      <c r="E77" s="807" t="s">
        <v>3</v>
      </c>
      <c r="F77" s="131"/>
      <c r="G77" s="131"/>
      <c r="H77" s="134"/>
    </row>
    <row r="78" spans="1:8" ht="15.75">
      <c r="A78" s="805"/>
      <c r="B78" s="635" t="s">
        <v>4</v>
      </c>
      <c r="C78" s="636"/>
      <c r="D78" s="808"/>
      <c r="E78" s="808"/>
      <c r="F78" s="131"/>
      <c r="G78" s="131"/>
      <c r="H78" s="134"/>
    </row>
    <row r="79" spans="1:8" ht="15.75" customHeight="1">
      <c r="A79" s="805"/>
      <c r="B79"/>
      <c r="C79"/>
      <c r="D79" s="809" t="s">
        <v>508</v>
      </c>
      <c r="E79" s="811">
        <f>E4</f>
        <v>1</v>
      </c>
      <c r="F79" s="131"/>
      <c r="G79" s="131"/>
      <c r="H79" s="134"/>
    </row>
    <row r="80" spans="1:8" ht="15.75" customHeight="1">
      <c r="A80" s="806"/>
      <c r="B80" s="637" t="s">
        <v>5</v>
      </c>
      <c r="C80" s="638"/>
      <c r="D80" s="810"/>
      <c r="E80" s="812"/>
      <c r="F80" s="131"/>
      <c r="G80" s="131"/>
      <c r="H80" s="134"/>
    </row>
    <row r="81" spans="1:8" ht="15.75">
      <c r="A81" s="723" t="s">
        <v>6</v>
      </c>
      <c r="B81" s="724"/>
      <c r="C81" s="725" t="s">
        <v>7</v>
      </c>
      <c r="D81" s="726"/>
      <c r="E81" s="727"/>
      <c r="F81" s="131"/>
      <c r="G81" s="131"/>
      <c r="H81" s="134"/>
    </row>
    <row r="82" spans="1:8" ht="33" customHeight="1">
      <c r="A82" s="728" t="s">
        <v>387</v>
      </c>
      <c r="B82" s="729"/>
      <c r="C82" s="730" t="s">
        <v>513</v>
      </c>
      <c r="D82" s="731"/>
      <c r="E82" s="732"/>
      <c r="F82" s="131"/>
      <c r="G82" s="131"/>
      <c r="H82" s="134"/>
    </row>
    <row r="83" spans="1:8" ht="15.75">
      <c r="A83" s="646" t="s">
        <v>62</v>
      </c>
      <c r="B83" s="647"/>
      <c r="C83" s="648"/>
      <c r="D83" s="643" t="s">
        <v>11</v>
      </c>
      <c r="E83" s="645"/>
      <c r="F83" s="131"/>
      <c r="G83" s="131"/>
      <c r="H83" s="134"/>
    </row>
    <row r="84" spans="1:8" ht="18.75">
      <c r="A84" s="733" t="s">
        <v>63</v>
      </c>
      <c r="B84" s="733"/>
      <c r="C84" s="733"/>
      <c r="D84" s="734">
        <f>D85+D88+D89+D90+D95+D96+D97</f>
        <v>27449.35</v>
      </c>
      <c r="E84" s="735"/>
      <c r="F84" s="135"/>
      <c r="G84" s="131"/>
      <c r="H84" s="134"/>
    </row>
    <row r="85" spans="1:8" ht="18.75">
      <c r="A85" s="818" t="s">
        <v>64</v>
      </c>
      <c r="B85" s="818"/>
      <c r="C85" s="818"/>
      <c r="D85" s="816">
        <f>SUM(D86:D87)</f>
        <v>4045.28</v>
      </c>
      <c r="E85" s="817"/>
      <c r="F85" s="135"/>
      <c r="G85" s="131"/>
      <c r="H85" s="134"/>
    </row>
    <row r="86" spans="1:8" ht="18.75">
      <c r="A86" s="702" t="s">
        <v>454</v>
      </c>
      <c r="B86" s="702"/>
      <c r="C86" s="702"/>
      <c r="D86" s="700">
        <v>0</v>
      </c>
      <c r="E86" s="701"/>
      <c r="F86" s="131"/>
      <c r="G86" s="131"/>
      <c r="H86" s="134"/>
    </row>
    <row r="87" spans="1:8" ht="18.75">
      <c r="A87" s="702" t="s">
        <v>455</v>
      </c>
      <c r="B87" s="702"/>
      <c r="C87" s="702"/>
      <c r="D87" s="700">
        <f>62.64+62.64+3920</f>
        <v>4045.28</v>
      </c>
      <c r="E87" s="701"/>
      <c r="F87" s="131"/>
      <c r="G87" s="131"/>
      <c r="H87" s="134"/>
    </row>
    <row r="88" spans="1:8" ht="18.75">
      <c r="A88" s="699" t="s">
        <v>65</v>
      </c>
      <c r="B88" s="699"/>
      <c r="C88" s="699"/>
      <c r="D88" s="700">
        <v>1574.63</v>
      </c>
      <c r="E88" s="701"/>
      <c r="F88" s="131"/>
      <c r="G88" s="131"/>
      <c r="H88" s="134"/>
    </row>
    <row r="89" spans="1:8" ht="18.75">
      <c r="A89" s="699" t="s">
        <v>66</v>
      </c>
      <c r="B89" s="699"/>
      <c r="C89" s="699"/>
      <c r="D89" s="700">
        <v>18178.12</v>
      </c>
      <c r="E89" s="701"/>
      <c r="F89" s="131"/>
      <c r="G89" s="131"/>
      <c r="H89" s="134"/>
    </row>
    <row r="90" spans="1:8" ht="18.75">
      <c r="A90" s="818" t="s">
        <v>67</v>
      </c>
      <c r="B90" s="818"/>
      <c r="C90" s="818"/>
      <c r="D90" s="816">
        <f>SUM(D91:D94)</f>
        <v>3334</v>
      </c>
      <c r="E90" s="817"/>
      <c r="F90" s="131"/>
      <c r="G90" s="131"/>
      <c r="H90" s="134"/>
    </row>
    <row r="91" spans="1:8" ht="18.75">
      <c r="A91" s="702" t="s">
        <v>456</v>
      </c>
      <c r="B91" s="702"/>
      <c r="C91" s="702"/>
      <c r="D91" s="700">
        <v>0</v>
      </c>
      <c r="E91" s="701"/>
      <c r="F91" s="131"/>
      <c r="G91" s="131"/>
      <c r="H91" s="134"/>
    </row>
    <row r="92" spans="1:8" ht="18.75">
      <c r="A92" s="702" t="s">
        <v>457</v>
      </c>
      <c r="B92" s="702"/>
      <c r="C92" s="702"/>
      <c r="D92" s="700">
        <f>480+2374+480</f>
        <v>3334</v>
      </c>
      <c r="E92" s="701"/>
      <c r="F92" s="131"/>
      <c r="G92" s="131"/>
      <c r="H92" s="134"/>
    </row>
    <row r="93" spans="1:8" ht="18.75">
      <c r="A93" s="702" t="s">
        <v>458</v>
      </c>
      <c r="B93" s="702"/>
      <c r="C93" s="702"/>
      <c r="D93" s="700">
        <v>0</v>
      </c>
      <c r="E93" s="701"/>
      <c r="F93" s="131"/>
      <c r="G93" s="131"/>
      <c r="H93" s="134"/>
    </row>
    <row r="94" spans="1:8" ht="18.75">
      <c r="A94" s="702" t="s">
        <v>459</v>
      </c>
      <c r="B94" s="702"/>
      <c r="C94" s="702"/>
      <c r="D94" s="700">
        <v>0</v>
      </c>
      <c r="E94" s="701"/>
      <c r="F94" s="131"/>
      <c r="G94" s="131"/>
      <c r="H94" s="134"/>
    </row>
    <row r="95" spans="1:8" ht="18.75">
      <c r="A95" s="702" t="s">
        <v>460</v>
      </c>
      <c r="B95" s="702"/>
      <c r="C95" s="702"/>
      <c r="D95" s="697">
        <v>180</v>
      </c>
      <c r="E95" s="698"/>
      <c r="F95" s="131"/>
      <c r="G95" s="131"/>
      <c r="H95" s="134"/>
    </row>
    <row r="96" spans="1:8" ht="18.75">
      <c r="A96" s="702" t="s">
        <v>461</v>
      </c>
      <c r="B96" s="702"/>
      <c r="C96" s="702"/>
      <c r="D96" s="697">
        <v>0</v>
      </c>
      <c r="E96" s="698"/>
      <c r="F96" s="131"/>
      <c r="G96" s="131"/>
      <c r="H96" s="134"/>
    </row>
    <row r="97" spans="1:8" ht="18.75">
      <c r="A97" s="714" t="s">
        <v>462</v>
      </c>
      <c r="B97" s="714"/>
      <c r="C97" s="714"/>
      <c r="D97" s="709">
        <f>SUM(D98:D99)</f>
        <v>137.32</v>
      </c>
      <c r="E97" s="710"/>
      <c r="F97" s="131"/>
      <c r="G97" s="131"/>
      <c r="H97" s="134"/>
    </row>
    <row r="98" spans="1:8" ht="18.75">
      <c r="A98" s="702" t="s">
        <v>463</v>
      </c>
      <c r="B98" s="702"/>
      <c r="C98" s="702"/>
      <c r="D98" s="697">
        <v>0</v>
      </c>
      <c r="E98" s="698"/>
      <c r="F98" s="131"/>
      <c r="G98" s="131"/>
      <c r="H98" s="134"/>
    </row>
    <row r="99" spans="1:8" ht="18.75">
      <c r="A99" s="702" t="s">
        <v>464</v>
      </c>
      <c r="B99" s="702"/>
      <c r="C99" s="702"/>
      <c r="D99" s="697">
        <f>65.96+29.9+41.46</f>
        <v>137.32</v>
      </c>
      <c r="E99" s="698"/>
      <c r="F99" s="131"/>
      <c r="G99" s="131"/>
      <c r="H99" s="134"/>
    </row>
    <row r="100" spans="1:8" ht="18.75">
      <c r="A100" s="733" t="s">
        <v>465</v>
      </c>
      <c r="B100" s="733"/>
      <c r="C100" s="733"/>
      <c r="D100" s="734">
        <f>D101+D108+D110</f>
        <v>108500.33</v>
      </c>
      <c r="E100" s="735"/>
      <c r="F100" s="135"/>
      <c r="G100" s="131"/>
      <c r="H100" s="134"/>
    </row>
    <row r="101" spans="1:8" ht="18.75">
      <c r="A101" s="737" t="s">
        <v>466</v>
      </c>
      <c r="B101" s="737"/>
      <c r="C101" s="737"/>
      <c r="D101" s="738">
        <f>SUM(D102:D107)</f>
        <v>36201.19</v>
      </c>
      <c r="E101" s="739"/>
      <c r="F101" s="135"/>
      <c r="G101" s="131"/>
      <c r="H101" s="134"/>
    </row>
    <row r="102" spans="1:8" ht="18.75">
      <c r="A102" s="699" t="s">
        <v>467</v>
      </c>
      <c r="B102" s="699"/>
      <c r="C102" s="699"/>
      <c r="D102" s="700">
        <v>0</v>
      </c>
      <c r="E102" s="701"/>
      <c r="F102" s="135"/>
      <c r="G102" s="131"/>
      <c r="H102" s="134"/>
    </row>
    <row r="103" spans="1:8" ht="18.75">
      <c r="A103" s="699" t="s">
        <v>468</v>
      </c>
      <c r="B103" s="699"/>
      <c r="C103" s="699"/>
      <c r="D103" s="700">
        <v>0</v>
      </c>
      <c r="E103" s="701"/>
      <c r="F103" s="131"/>
      <c r="G103" s="131"/>
      <c r="H103" s="134"/>
    </row>
    <row r="104" spans="1:8" ht="18.75">
      <c r="A104" s="699" t="s">
        <v>469</v>
      </c>
      <c r="B104" s="699"/>
      <c r="C104" s="699"/>
      <c r="D104" s="700">
        <f>12356.59+6118.2</f>
        <v>18474.79</v>
      </c>
      <c r="E104" s="701"/>
      <c r="F104" s="131"/>
      <c r="G104" s="131"/>
      <c r="H104" s="134"/>
    </row>
    <row r="105" spans="1:8" ht="18.75">
      <c r="A105" s="699" t="s">
        <v>470</v>
      </c>
      <c r="B105" s="699"/>
      <c r="C105" s="699"/>
      <c r="D105" s="700">
        <v>4726.3999999999996</v>
      </c>
      <c r="E105" s="701"/>
      <c r="F105" s="131"/>
      <c r="G105" s="131"/>
      <c r="H105" s="134"/>
    </row>
    <row r="106" spans="1:8" ht="18.75">
      <c r="A106" s="740" t="s">
        <v>471</v>
      </c>
      <c r="B106" s="740"/>
      <c r="C106" s="740"/>
      <c r="D106" s="700">
        <v>13000</v>
      </c>
      <c r="E106" s="701"/>
      <c r="F106" s="131"/>
      <c r="G106" s="131"/>
      <c r="H106" s="134"/>
    </row>
    <row r="107" spans="1:8" ht="18.75">
      <c r="A107" s="699" t="s">
        <v>472</v>
      </c>
      <c r="B107" s="699"/>
      <c r="C107" s="699"/>
      <c r="D107" s="700">
        <v>0</v>
      </c>
      <c r="E107" s="701"/>
      <c r="F107" s="131"/>
      <c r="G107" s="131"/>
      <c r="H107" s="134"/>
    </row>
    <row r="108" spans="1:8" ht="18.75">
      <c r="A108" s="737" t="s">
        <v>68</v>
      </c>
      <c r="B108" s="737"/>
      <c r="C108" s="737"/>
      <c r="D108" s="738">
        <f>D109</f>
        <v>0</v>
      </c>
      <c r="E108" s="739"/>
      <c r="F108" s="131"/>
      <c r="G108" s="131"/>
      <c r="H108" s="134"/>
    </row>
    <row r="109" spans="1:8" ht="18.75">
      <c r="A109" s="699" t="s">
        <v>69</v>
      </c>
      <c r="B109" s="699"/>
      <c r="C109" s="699"/>
      <c r="D109" s="700">
        <v>0</v>
      </c>
      <c r="E109" s="701"/>
      <c r="F109" s="131"/>
      <c r="G109" s="131"/>
      <c r="H109" s="134"/>
    </row>
    <row r="110" spans="1:8" ht="18.75">
      <c r="A110" s="737" t="s">
        <v>473</v>
      </c>
      <c r="B110" s="737"/>
      <c r="C110" s="737"/>
      <c r="D110" s="738">
        <f>D111+D122</f>
        <v>72299.14</v>
      </c>
      <c r="E110" s="739"/>
      <c r="F110" s="131"/>
      <c r="G110" s="131"/>
      <c r="H110" s="134"/>
    </row>
    <row r="111" spans="1:8" ht="18.75">
      <c r="A111" s="741" t="s">
        <v>474</v>
      </c>
      <c r="B111" s="741"/>
      <c r="C111" s="741"/>
      <c r="D111" s="750">
        <f>SUM(D112:D121)</f>
        <v>70799.14</v>
      </c>
      <c r="E111" s="751"/>
      <c r="F111" s="131"/>
      <c r="G111" s="131"/>
      <c r="H111" s="134"/>
    </row>
    <row r="112" spans="1:8" ht="18.75">
      <c r="A112" s="742" t="s">
        <v>475</v>
      </c>
      <c r="B112" s="742"/>
      <c r="C112" s="742"/>
      <c r="D112" s="700">
        <v>1334.59</v>
      </c>
      <c r="E112" s="701"/>
      <c r="F112" s="131"/>
      <c r="G112" s="131"/>
      <c r="H112" s="134"/>
    </row>
    <row r="113" spans="1:8" ht="18.75">
      <c r="A113" s="742" t="s">
        <v>476</v>
      </c>
      <c r="B113" s="742"/>
      <c r="C113" s="742"/>
      <c r="D113" s="819">
        <f>900+14547.17+5700</f>
        <v>21147.17</v>
      </c>
      <c r="E113" s="820"/>
      <c r="F113" s="131"/>
      <c r="G113" s="131"/>
      <c r="H113" s="134"/>
    </row>
    <row r="114" spans="1:8" ht="18.75">
      <c r="A114" s="743" t="s">
        <v>477</v>
      </c>
      <c r="B114" s="743"/>
      <c r="C114" s="743"/>
      <c r="D114" s="700">
        <v>0</v>
      </c>
      <c r="E114" s="701"/>
      <c r="F114" s="131"/>
      <c r="G114" s="131"/>
      <c r="H114" s="134"/>
    </row>
    <row r="115" spans="1:8" ht="18.75">
      <c r="A115" s="742" t="s">
        <v>478</v>
      </c>
      <c r="B115" s="742"/>
      <c r="C115" s="742"/>
      <c r="D115" s="700">
        <f>10000+10000+10000</f>
        <v>30000</v>
      </c>
      <c r="E115" s="701"/>
      <c r="F115" s="131"/>
      <c r="G115" s="131"/>
      <c r="H115" s="134"/>
    </row>
    <row r="116" spans="1:8" ht="18.75">
      <c r="A116" s="742" t="s">
        <v>479</v>
      </c>
      <c r="B116" s="742"/>
      <c r="C116" s="742"/>
      <c r="D116" s="700">
        <v>0</v>
      </c>
      <c r="E116" s="701"/>
      <c r="F116" s="131"/>
      <c r="G116" s="131"/>
      <c r="H116" s="134"/>
    </row>
    <row r="117" spans="1:8" ht="18.75">
      <c r="A117" s="702" t="s">
        <v>480</v>
      </c>
      <c r="B117" s="702"/>
      <c r="C117" s="702"/>
      <c r="D117" s="700">
        <v>5000</v>
      </c>
      <c r="E117" s="701"/>
      <c r="F117" s="131"/>
      <c r="G117" s="131"/>
      <c r="H117" s="134"/>
    </row>
    <row r="118" spans="1:8" ht="18.75">
      <c r="A118" s="702" t="s">
        <v>481</v>
      </c>
      <c r="B118" s="702"/>
      <c r="C118" s="702"/>
      <c r="D118" s="700">
        <v>10000</v>
      </c>
      <c r="E118" s="701"/>
      <c r="F118" s="131"/>
      <c r="G118" s="131"/>
      <c r="H118" s="134"/>
    </row>
    <row r="119" spans="1:8" ht="18.75">
      <c r="A119" s="702" t="s">
        <v>482</v>
      </c>
      <c r="B119" s="702"/>
      <c r="C119" s="702"/>
      <c r="D119" s="700">
        <v>563.33000000000004</v>
      </c>
      <c r="E119" s="701"/>
      <c r="F119" s="131"/>
      <c r="G119" s="131"/>
      <c r="H119" s="134"/>
    </row>
    <row r="120" spans="1:8" ht="18.75">
      <c r="A120" s="742" t="s">
        <v>483</v>
      </c>
      <c r="B120" s="742"/>
      <c r="C120" s="742"/>
      <c r="D120" s="700">
        <v>0</v>
      </c>
      <c r="E120" s="701"/>
      <c r="F120" s="131"/>
      <c r="G120" s="131"/>
      <c r="H120" s="134"/>
    </row>
    <row r="121" spans="1:8" ht="18.75">
      <c r="A121" s="742" t="s">
        <v>484</v>
      </c>
      <c r="B121" s="742"/>
      <c r="C121" s="742"/>
      <c r="D121" s="700">
        <v>2754.05</v>
      </c>
      <c r="E121" s="701"/>
      <c r="F121" s="131"/>
      <c r="G121" s="131"/>
      <c r="H121" s="134"/>
    </row>
    <row r="122" spans="1:8" ht="18.75">
      <c r="A122" s="741" t="s">
        <v>485</v>
      </c>
      <c r="B122" s="741"/>
      <c r="C122" s="741"/>
      <c r="D122" s="750">
        <f>SUM(D123:D125)</f>
        <v>1500</v>
      </c>
      <c r="E122" s="751"/>
      <c r="F122" s="131"/>
      <c r="G122" s="131"/>
      <c r="H122" s="134"/>
    </row>
    <row r="123" spans="1:8" ht="18.75">
      <c r="A123" s="742" t="s">
        <v>486</v>
      </c>
      <c r="B123" s="742"/>
      <c r="C123" s="742"/>
      <c r="D123" s="700">
        <v>1500</v>
      </c>
      <c r="E123" s="701"/>
      <c r="F123" s="131"/>
      <c r="G123" s="131"/>
      <c r="H123" s="134"/>
    </row>
    <row r="124" spans="1:8" ht="18.75">
      <c r="A124" s="702" t="s">
        <v>487</v>
      </c>
      <c r="B124" s="702"/>
      <c r="C124" s="702"/>
      <c r="D124" s="700">
        <v>0</v>
      </c>
      <c r="E124" s="701"/>
      <c r="F124" s="131"/>
      <c r="G124" s="131"/>
      <c r="H124" s="134"/>
    </row>
    <row r="125" spans="1:8" ht="18.75">
      <c r="A125" s="702" t="s">
        <v>488</v>
      </c>
      <c r="B125" s="702"/>
      <c r="C125" s="702"/>
      <c r="D125" s="700">
        <v>0</v>
      </c>
      <c r="E125" s="701"/>
      <c r="F125" s="131"/>
      <c r="G125" s="131"/>
      <c r="H125" s="134"/>
    </row>
    <row r="126" spans="1:8" ht="18.75">
      <c r="A126" s="733" t="s">
        <v>70</v>
      </c>
      <c r="B126" s="733"/>
      <c r="C126" s="733"/>
      <c r="D126" s="734">
        <f>D127+D135</f>
        <v>13593.75</v>
      </c>
      <c r="E126" s="735"/>
      <c r="F126" s="135"/>
      <c r="G126" s="131"/>
      <c r="H126" s="134"/>
    </row>
    <row r="127" spans="1:8" ht="18.75">
      <c r="A127" s="747" t="s">
        <v>489</v>
      </c>
      <c r="B127" s="747"/>
      <c r="C127" s="747"/>
      <c r="D127" s="748">
        <f>D128+D132+D133+D134</f>
        <v>0</v>
      </c>
      <c r="E127" s="749"/>
      <c r="F127" s="135"/>
      <c r="G127" s="131"/>
      <c r="H127" s="134"/>
    </row>
    <row r="128" spans="1:8" ht="18.75">
      <c r="A128" s="741" t="s">
        <v>490</v>
      </c>
      <c r="B128" s="741"/>
      <c r="C128" s="741"/>
      <c r="D128" s="750">
        <f>SUM(D129:D131)</f>
        <v>0</v>
      </c>
      <c r="E128" s="751"/>
      <c r="F128" s="135"/>
      <c r="G128" s="131"/>
      <c r="H128" s="134"/>
    </row>
    <row r="129" spans="1:8" ht="18.75">
      <c r="A129" s="702" t="s">
        <v>491</v>
      </c>
      <c r="B129" s="702"/>
      <c r="C129" s="702"/>
      <c r="D129" s="700">
        <v>0</v>
      </c>
      <c r="E129" s="701"/>
      <c r="F129" s="135"/>
      <c r="G129" s="131"/>
      <c r="H129" s="134"/>
    </row>
    <row r="130" spans="1:8" ht="18.75">
      <c r="A130" s="702" t="s">
        <v>492</v>
      </c>
      <c r="B130" s="702"/>
      <c r="C130" s="702"/>
      <c r="D130" s="700">
        <v>0</v>
      </c>
      <c r="E130" s="701"/>
      <c r="F130" s="135"/>
      <c r="G130" s="131"/>
      <c r="H130" s="134"/>
    </row>
    <row r="131" spans="1:8" ht="18.75">
      <c r="A131" s="702" t="s">
        <v>493</v>
      </c>
      <c r="B131" s="702"/>
      <c r="C131" s="702"/>
      <c r="D131" s="700">
        <v>0</v>
      </c>
      <c r="E131" s="701"/>
      <c r="F131" s="135"/>
      <c r="G131" s="131"/>
      <c r="H131" s="134"/>
    </row>
    <row r="132" spans="1:8" ht="18.75">
      <c r="A132" s="702" t="s">
        <v>494</v>
      </c>
      <c r="B132" s="702"/>
      <c r="C132" s="702"/>
      <c r="D132" s="700">
        <v>0</v>
      </c>
      <c r="E132" s="701"/>
      <c r="F132" s="135"/>
      <c r="G132" s="131"/>
      <c r="H132" s="134"/>
    </row>
    <row r="133" spans="1:8" ht="18.75">
      <c r="A133" s="702" t="s">
        <v>495</v>
      </c>
      <c r="B133" s="702"/>
      <c r="C133" s="702"/>
      <c r="D133" s="700">
        <v>0</v>
      </c>
      <c r="E133" s="701"/>
      <c r="F133" s="135"/>
      <c r="G133" s="131"/>
      <c r="H133" s="134"/>
    </row>
    <row r="134" spans="1:8" ht="18.75">
      <c r="A134" s="702" t="s">
        <v>496</v>
      </c>
      <c r="B134" s="702"/>
      <c r="C134" s="702"/>
      <c r="D134" s="700">
        <v>0</v>
      </c>
      <c r="E134" s="701"/>
      <c r="F134" s="135"/>
      <c r="G134" s="131"/>
      <c r="H134" s="134"/>
    </row>
    <row r="135" spans="1:8" ht="18.75">
      <c r="A135" s="736" t="s">
        <v>497</v>
      </c>
      <c r="B135" s="736"/>
      <c r="C135" s="736"/>
      <c r="D135" s="748">
        <f>D136+D141+D142+D143</f>
        <v>13593.75</v>
      </c>
      <c r="E135" s="749"/>
      <c r="F135" s="135"/>
      <c r="G135" s="131"/>
      <c r="H135" s="134"/>
    </row>
    <row r="136" spans="1:8" ht="18.75">
      <c r="A136" s="752" t="s">
        <v>498</v>
      </c>
      <c r="B136" s="752"/>
      <c r="C136" s="752"/>
      <c r="D136" s="750">
        <f>SUM(D137:D140)</f>
        <v>13593.75</v>
      </c>
      <c r="E136" s="751"/>
      <c r="F136" s="135"/>
      <c r="G136" s="131"/>
      <c r="H136" s="134"/>
    </row>
    <row r="137" spans="1:8" ht="18.75">
      <c r="A137" s="702" t="s">
        <v>499</v>
      </c>
      <c r="B137" s="702"/>
      <c r="C137" s="702"/>
      <c r="D137" s="700">
        <f>3443.75</f>
        <v>3443.75</v>
      </c>
      <c r="E137" s="701"/>
      <c r="F137" s="135"/>
      <c r="G137" s="131"/>
      <c r="H137" s="134"/>
    </row>
    <row r="138" spans="1:8" ht="18.75">
      <c r="A138" s="702" t="s">
        <v>500</v>
      </c>
      <c r="B138" s="702"/>
      <c r="C138" s="702"/>
      <c r="D138" s="700">
        <v>0</v>
      </c>
      <c r="E138" s="701"/>
      <c r="F138" s="135"/>
      <c r="G138" s="131"/>
      <c r="H138" s="134"/>
    </row>
    <row r="139" spans="1:8" ht="18.75">
      <c r="A139" s="702" t="s">
        <v>501</v>
      </c>
      <c r="B139" s="702"/>
      <c r="C139" s="702"/>
      <c r="D139" s="700">
        <v>3150</v>
      </c>
      <c r="E139" s="701"/>
      <c r="F139" s="135"/>
      <c r="G139" s="131"/>
      <c r="H139" s="134"/>
    </row>
    <row r="140" spans="1:8" ht="18.75">
      <c r="A140" s="702" t="s">
        <v>502</v>
      </c>
      <c r="B140" s="702"/>
      <c r="C140" s="702"/>
      <c r="D140" s="700">
        <f>200+500+300+4000+2000</f>
        <v>7000</v>
      </c>
      <c r="E140" s="701"/>
      <c r="F140" s="135"/>
      <c r="G140" s="131"/>
      <c r="H140" s="134"/>
    </row>
    <row r="141" spans="1:8" ht="18.75">
      <c r="A141" s="702" t="s">
        <v>503</v>
      </c>
      <c r="B141" s="702"/>
      <c r="C141" s="702"/>
      <c r="D141" s="700">
        <v>0</v>
      </c>
      <c r="E141" s="701"/>
      <c r="F141" s="135"/>
      <c r="G141" s="131"/>
      <c r="H141" s="134"/>
    </row>
    <row r="142" spans="1:8" ht="18.75">
      <c r="A142" s="702" t="s">
        <v>504</v>
      </c>
      <c r="B142" s="702"/>
      <c r="C142" s="702"/>
      <c r="D142" s="700">
        <v>0</v>
      </c>
      <c r="E142" s="701"/>
      <c r="F142" s="135"/>
      <c r="G142" s="131"/>
      <c r="H142" s="134"/>
    </row>
    <row r="143" spans="1:8" ht="18.75">
      <c r="A143" s="702" t="s">
        <v>505</v>
      </c>
      <c r="B143" s="702"/>
      <c r="C143" s="702"/>
      <c r="D143" s="700">
        <v>0</v>
      </c>
      <c r="E143" s="701"/>
      <c r="F143" s="135"/>
      <c r="G143" s="131"/>
      <c r="H143" s="134"/>
    </row>
    <row r="144" spans="1:8" ht="18.75">
      <c r="A144" s="744" t="s">
        <v>71</v>
      </c>
      <c r="B144" s="665"/>
      <c r="C144" s="666"/>
      <c r="D144" s="745">
        <f>SUM(D145:E148)</f>
        <v>0</v>
      </c>
      <c r="E144" s="746"/>
      <c r="F144" s="135"/>
      <c r="G144" s="131"/>
      <c r="H144" s="134"/>
    </row>
    <row r="145" spans="1:8" ht="18.75">
      <c r="A145" s="753" t="s">
        <v>72</v>
      </c>
      <c r="B145" s="754"/>
      <c r="C145" s="755"/>
      <c r="D145" s="657">
        <v>0</v>
      </c>
      <c r="E145" s="658"/>
      <c r="F145" s="135"/>
      <c r="G145" s="127"/>
      <c r="H145" s="127"/>
    </row>
    <row r="146" spans="1:8" ht="18.75">
      <c r="A146" s="753" t="s">
        <v>73</v>
      </c>
      <c r="B146" s="754"/>
      <c r="C146" s="755"/>
      <c r="D146" s="657">
        <v>0</v>
      </c>
      <c r="E146" s="658"/>
      <c r="F146" s="127"/>
      <c r="G146" s="127"/>
      <c r="H146" s="127"/>
    </row>
    <row r="147" spans="1:8" ht="18.75">
      <c r="A147" s="753" t="s">
        <v>74</v>
      </c>
      <c r="B147" s="754"/>
      <c r="C147" s="755"/>
      <c r="D147" s="657">
        <v>0</v>
      </c>
      <c r="E147" s="658"/>
      <c r="F147" s="127"/>
      <c r="G147" s="127"/>
      <c r="H147" s="127"/>
    </row>
    <row r="148" spans="1:8" ht="18.75">
      <c r="A148" s="753" t="s">
        <v>75</v>
      </c>
      <c r="B148" s="754"/>
      <c r="C148" s="755"/>
      <c r="D148" s="657">
        <v>0</v>
      </c>
      <c r="E148" s="658"/>
      <c r="F148" s="127"/>
      <c r="G148" s="127"/>
      <c r="H148" s="127"/>
    </row>
    <row r="149" spans="1:8" ht="18.75">
      <c r="A149" s="756" t="s">
        <v>76</v>
      </c>
      <c r="B149" s="757"/>
      <c r="C149" s="758"/>
      <c r="D149" s="759">
        <f>D12</f>
        <v>0</v>
      </c>
      <c r="E149" s="760"/>
      <c r="F149" s="135"/>
      <c r="G149" s="145"/>
      <c r="H149" s="127"/>
    </row>
    <row r="150" spans="1:8" ht="18.75">
      <c r="A150" s="680" t="s">
        <v>77</v>
      </c>
      <c r="B150" s="681"/>
      <c r="C150" s="682"/>
      <c r="D150" s="761">
        <f>10000+18266.7+5000</f>
        <v>33266.699999999997</v>
      </c>
      <c r="E150" s="762"/>
      <c r="F150" s="135"/>
      <c r="G150" s="131"/>
      <c r="H150" s="134"/>
    </row>
    <row r="151" spans="1:8" ht="18.75">
      <c r="A151" s="646" t="s">
        <v>78</v>
      </c>
      <c r="B151" s="647"/>
      <c r="C151" s="648"/>
      <c r="D151" s="675">
        <f>D23+D34+D43+D63+D84+D100+D126+D144+D149+D150</f>
        <v>1127949.4210856</v>
      </c>
      <c r="E151" s="676"/>
      <c r="F151" s="135"/>
      <c r="G151" s="131"/>
      <c r="H151" s="134"/>
    </row>
    <row r="152" spans="1:8" ht="18.75">
      <c r="A152" s="763" t="s">
        <v>79</v>
      </c>
      <c r="B152" s="671"/>
      <c r="C152" s="672"/>
      <c r="D152" s="673">
        <f>D20-D151</f>
        <v>34557.198914399836</v>
      </c>
      <c r="E152" s="674"/>
      <c r="F152" s="135"/>
      <c r="G152" s="131"/>
      <c r="H152" s="134"/>
    </row>
    <row r="153" spans="1:8" ht="18.75">
      <c r="A153" s="764" t="s">
        <v>80</v>
      </c>
      <c r="B153" s="765"/>
      <c r="C153" s="766"/>
      <c r="D153" s="659">
        <v>0</v>
      </c>
      <c r="E153" s="660"/>
      <c r="F153" s="131"/>
      <c r="G153" s="131"/>
      <c r="H153" s="131"/>
    </row>
    <row r="154" spans="1:8" ht="18.75">
      <c r="A154" s="764" t="s">
        <v>81</v>
      </c>
      <c r="B154" s="765"/>
      <c r="C154" s="766"/>
      <c r="D154" s="659">
        <v>0</v>
      </c>
      <c r="E154" s="660"/>
      <c r="F154" s="127"/>
      <c r="G154" s="127"/>
      <c r="H154" s="127"/>
    </row>
    <row r="155" spans="1:8" ht="18.75">
      <c r="A155" s="646" t="s">
        <v>82</v>
      </c>
      <c r="B155" s="647"/>
      <c r="C155" s="648"/>
      <c r="D155" s="675">
        <f>TURNOVER!B22</f>
        <v>4.0816326530612246</v>
      </c>
      <c r="E155" s="676"/>
      <c r="F155" s="127"/>
      <c r="G155" s="127"/>
      <c r="H155" s="127"/>
    </row>
    <row r="156" spans="1:8" ht="15.75">
      <c r="A156" s="146"/>
      <c r="B156" s="147"/>
      <c r="C156" s="141"/>
      <c r="D156" s="715"/>
      <c r="E156" s="716"/>
      <c r="F156" s="148"/>
      <c r="G156" s="148"/>
      <c r="H156" s="148"/>
    </row>
    <row r="157" spans="1:8" ht="33.75" customHeight="1">
      <c r="A157" s="717" t="s">
        <v>57</v>
      </c>
      <c r="B157" s="717"/>
      <c r="C157" s="142" t="s">
        <v>58</v>
      </c>
      <c r="D157" s="718" t="s">
        <v>57</v>
      </c>
      <c r="E157" s="719"/>
      <c r="F157" s="148"/>
      <c r="G157" s="148"/>
      <c r="H157" s="148"/>
    </row>
    <row r="158" spans="1:8" ht="32.25" customHeight="1">
      <c r="A158" s="720" t="s">
        <v>59</v>
      </c>
      <c r="B158" s="720"/>
      <c r="C158" s="144" t="s">
        <v>60</v>
      </c>
      <c r="D158" s="721" t="s">
        <v>61</v>
      </c>
      <c r="E158" s="722"/>
      <c r="F158" s="148"/>
      <c r="G158" s="148"/>
      <c r="H158" s="148"/>
    </row>
    <row r="159" spans="1:8" ht="15.75">
      <c r="A159" s="804"/>
      <c r="B159" s="629" t="s">
        <v>0</v>
      </c>
      <c r="C159" s="630"/>
      <c r="D159" s="631" t="s">
        <v>401</v>
      </c>
      <c r="E159" s="632"/>
      <c r="F159" s="148"/>
      <c r="G159" s="148"/>
      <c r="H159" s="148"/>
    </row>
    <row r="160" spans="1:8" ht="15.75" customHeight="1">
      <c r="A160" s="805"/>
      <c r="B160" s="633" t="s">
        <v>1</v>
      </c>
      <c r="C160" s="634"/>
      <c r="D160" s="807" t="s">
        <v>2</v>
      </c>
      <c r="E160" s="807" t="s">
        <v>3</v>
      </c>
      <c r="F160" s="148"/>
      <c r="G160" s="148"/>
      <c r="H160" s="148"/>
    </row>
    <row r="161" spans="1:8" ht="15.75">
      <c r="A161" s="805"/>
      <c r="B161" s="635" t="s">
        <v>4</v>
      </c>
      <c r="C161" s="636"/>
      <c r="D161" s="808"/>
      <c r="E161" s="808"/>
      <c r="F161" s="148"/>
      <c r="G161" s="148"/>
      <c r="H161" s="148"/>
    </row>
    <row r="162" spans="1:8" ht="15.75" customHeight="1">
      <c r="A162" s="805"/>
      <c r="B162" s="767" t="s">
        <v>83</v>
      </c>
      <c r="C162" s="768"/>
      <c r="D162" s="809" t="s">
        <v>508</v>
      </c>
      <c r="E162" s="811">
        <f>E4</f>
        <v>1</v>
      </c>
      <c r="F162" s="148"/>
      <c r="G162" s="148"/>
      <c r="H162" s="148"/>
    </row>
    <row r="163" spans="1:8" ht="15.75" customHeight="1">
      <c r="A163" s="806"/>
      <c r="B163" s="637" t="s">
        <v>5</v>
      </c>
      <c r="C163" s="638"/>
      <c r="D163" s="810"/>
      <c r="E163" s="812"/>
      <c r="F163" s="148"/>
      <c r="G163" s="148"/>
      <c r="H163" s="148"/>
    </row>
    <row r="164" spans="1:8" ht="15.75">
      <c r="A164" s="723" t="s">
        <v>6</v>
      </c>
      <c r="B164" s="724"/>
      <c r="C164" s="725" t="s">
        <v>7</v>
      </c>
      <c r="D164" s="726"/>
      <c r="E164" s="727"/>
      <c r="F164" s="148"/>
      <c r="G164" s="148"/>
      <c r="H164" s="148"/>
    </row>
    <row r="165" spans="1:8" ht="36.75" customHeight="1">
      <c r="A165" s="728" t="s">
        <v>387</v>
      </c>
      <c r="B165" s="729"/>
      <c r="C165" s="730" t="s">
        <v>513</v>
      </c>
      <c r="D165" s="731"/>
      <c r="E165" s="732"/>
      <c r="F165" s="148"/>
      <c r="G165" s="148"/>
      <c r="H165" s="148"/>
    </row>
    <row r="166" spans="1:8" ht="21">
      <c r="A166" s="149" t="s">
        <v>84</v>
      </c>
      <c r="B166" s="304"/>
      <c r="C166" s="304"/>
      <c r="D166" s="128"/>
      <c r="E166" s="150"/>
      <c r="F166" s="127"/>
    </row>
    <row r="167" spans="1:8" ht="15.75">
      <c r="A167" s="643" t="s">
        <v>10</v>
      </c>
      <c r="B167" s="644"/>
      <c r="C167" s="645"/>
      <c r="D167" s="769" t="s">
        <v>11</v>
      </c>
      <c r="E167" s="770"/>
      <c r="F167" s="127"/>
    </row>
    <row r="168" spans="1:8" ht="18.75">
      <c r="A168" s="771" t="s">
        <v>85</v>
      </c>
      <c r="B168" s="772"/>
      <c r="C168" s="773"/>
      <c r="D168" s="659">
        <v>228</v>
      </c>
      <c r="E168" s="660"/>
      <c r="F168" s="151"/>
    </row>
    <row r="169" spans="1:8" ht="18.75">
      <c r="A169" s="771" t="s">
        <v>86</v>
      </c>
      <c r="B169" s="772"/>
      <c r="C169" s="773"/>
      <c r="D169" s="659">
        <v>617.32000000000005</v>
      </c>
      <c r="E169" s="660"/>
      <c r="F169" s="127"/>
    </row>
    <row r="170" spans="1:8" ht="18.75">
      <c r="A170" s="771" t="s">
        <v>87</v>
      </c>
      <c r="B170" s="772"/>
      <c r="C170" s="773"/>
      <c r="D170" s="659">
        <v>0</v>
      </c>
      <c r="E170" s="660"/>
      <c r="F170" s="127"/>
    </row>
    <row r="171" spans="1:8" ht="18.75">
      <c r="A171" s="774" t="s">
        <v>88</v>
      </c>
      <c r="B171" s="775"/>
      <c r="C171" s="776"/>
      <c r="D171" s="675">
        <f>D168-D169+D170</f>
        <v>-389.32000000000005</v>
      </c>
      <c r="E171" s="676"/>
      <c r="F171" s="135"/>
    </row>
    <row r="172" spans="1:8" ht="15.75">
      <c r="A172" s="152"/>
      <c r="B172" s="153"/>
      <c r="C172" s="153"/>
      <c r="D172" s="154"/>
      <c r="E172" s="155"/>
      <c r="F172" s="135"/>
    </row>
    <row r="173" spans="1:8" ht="21">
      <c r="A173" s="156" t="s">
        <v>89</v>
      </c>
      <c r="B173" s="153"/>
      <c r="C173" s="153"/>
      <c r="D173" s="154"/>
      <c r="E173" s="155"/>
      <c r="F173" s="127"/>
    </row>
    <row r="174" spans="1:8" ht="15.75">
      <c r="A174" s="643" t="s">
        <v>10</v>
      </c>
      <c r="B174" s="644"/>
      <c r="C174" s="645"/>
      <c r="D174" s="769" t="s">
        <v>11</v>
      </c>
      <c r="E174" s="770"/>
      <c r="F174" s="127"/>
    </row>
    <row r="175" spans="1:8" ht="18.75">
      <c r="A175" s="771" t="s">
        <v>85</v>
      </c>
      <c r="B175" s="772"/>
      <c r="C175" s="773"/>
      <c r="D175" s="669">
        <f>'1 CONTA CORRENTE (D E C)'!D13+'2. CONTA CORRENTE (D E C)'!D13</f>
        <v>6309.69</v>
      </c>
      <c r="E175" s="670"/>
      <c r="F175" s="151"/>
    </row>
    <row r="176" spans="1:8" ht="18.75">
      <c r="A176" s="771" t="s">
        <v>86</v>
      </c>
      <c r="B176" s="772"/>
      <c r="C176" s="773"/>
      <c r="D176" s="669">
        <f>'1 CONTA CORRENTE (D E C)'!C350+'2. CONTA CORRENTE (D E C)'!C350</f>
        <v>806575.70000000077</v>
      </c>
      <c r="E176" s="670"/>
      <c r="F176" s="127"/>
    </row>
    <row r="177" spans="1:6" ht="18.75">
      <c r="A177" s="771" t="s">
        <v>87</v>
      </c>
      <c r="B177" s="772"/>
      <c r="C177" s="773"/>
      <c r="D177" s="669">
        <f>'1 CONTA CORRENTE (D E C)'!D350+'2. CONTA CORRENTE (D E C)'!D350</f>
        <v>1173002.4100000001</v>
      </c>
      <c r="E177" s="670"/>
      <c r="F177" s="127"/>
    </row>
    <row r="178" spans="1:6" ht="18.75">
      <c r="A178" s="774" t="s">
        <v>88</v>
      </c>
      <c r="B178" s="775"/>
      <c r="C178" s="776"/>
      <c r="D178" s="675">
        <f>D175-D176+D177</f>
        <v>372736.39999999932</v>
      </c>
      <c r="E178" s="676"/>
      <c r="F178" s="135"/>
    </row>
    <row r="179" spans="1:6" ht="15.75">
      <c r="A179" s="152"/>
      <c r="B179" s="153"/>
      <c r="C179" s="153"/>
      <c r="D179" s="154"/>
      <c r="E179" s="155"/>
      <c r="F179" s="135"/>
    </row>
    <row r="180" spans="1:6" ht="21">
      <c r="A180" s="156" t="s">
        <v>90</v>
      </c>
      <c r="B180" s="153"/>
      <c r="C180" s="153"/>
      <c r="D180" s="154"/>
      <c r="E180" s="155"/>
      <c r="F180" s="127"/>
    </row>
    <row r="181" spans="1:6" ht="15.75">
      <c r="A181" s="643" t="s">
        <v>10</v>
      </c>
      <c r="B181" s="644"/>
      <c r="C181" s="645"/>
      <c r="D181" s="769" t="s">
        <v>11</v>
      </c>
      <c r="E181" s="770"/>
      <c r="F181" s="127"/>
    </row>
    <row r="182" spans="1:6" ht="18.75">
      <c r="A182" s="771" t="s">
        <v>91</v>
      </c>
      <c r="B182" s="772"/>
      <c r="C182" s="773"/>
      <c r="D182" s="669">
        <f>'SALDO DE ESTOQUE'!D23</f>
        <v>248064.67999999996</v>
      </c>
      <c r="E182" s="670"/>
      <c r="F182" s="135"/>
    </row>
    <row r="183" spans="1:6" ht="18.75">
      <c r="A183" s="771" t="s">
        <v>92</v>
      </c>
      <c r="B183" s="772"/>
      <c r="C183" s="773"/>
      <c r="D183" s="669">
        <f>'SALDO DE ESTOQUE'!D46</f>
        <v>35166.590000000004</v>
      </c>
      <c r="E183" s="670"/>
      <c r="F183" s="135"/>
    </row>
    <row r="184" spans="1:6" ht="18.75">
      <c r="A184" s="771" t="s">
        <v>506</v>
      </c>
      <c r="B184" s="772"/>
      <c r="C184" s="773"/>
      <c r="D184" s="669">
        <f>'SALDO DE ESTOQUE'!D53</f>
        <v>0</v>
      </c>
      <c r="E184" s="670"/>
      <c r="F184" s="135"/>
    </row>
    <row r="185" spans="1:6" ht="18.75">
      <c r="A185" s="774" t="s">
        <v>507</v>
      </c>
      <c r="B185" s="775"/>
      <c r="C185" s="776"/>
      <c r="D185" s="675">
        <f>SUM(D182:E184)</f>
        <v>283231.26999999996</v>
      </c>
      <c r="E185" s="676"/>
      <c r="F185" s="135"/>
    </row>
    <row r="186" spans="1:6" ht="18.75">
      <c r="A186" s="157"/>
      <c r="B186" s="158"/>
      <c r="C186" s="158"/>
      <c r="D186" s="159"/>
      <c r="E186" s="160"/>
      <c r="F186" s="135"/>
    </row>
    <row r="187" spans="1:6" ht="21">
      <c r="A187" s="156" t="s">
        <v>93</v>
      </c>
      <c r="B187" s="153"/>
      <c r="C187" s="153"/>
      <c r="D187" s="154"/>
      <c r="E187" s="155"/>
      <c r="F187" s="127"/>
    </row>
    <row r="188" spans="1:6" ht="15.75">
      <c r="A188" s="643" t="s">
        <v>10</v>
      </c>
      <c r="B188" s="644"/>
      <c r="C188" s="645"/>
      <c r="D188" s="769" t="s">
        <v>11</v>
      </c>
      <c r="E188" s="770"/>
      <c r="F188" s="127"/>
    </row>
    <row r="189" spans="1:6" ht="18.75">
      <c r="A189" s="771" t="s">
        <v>85</v>
      </c>
      <c r="B189" s="772"/>
      <c r="C189" s="773"/>
      <c r="D189" s="669">
        <f>'APLICAÇÃO FINANCEIRA'!B24</f>
        <v>6573.25</v>
      </c>
      <c r="E189" s="670"/>
      <c r="F189" s="151"/>
    </row>
    <row r="190" spans="1:6" ht="18.75">
      <c r="A190" s="771" t="s">
        <v>94</v>
      </c>
      <c r="B190" s="772"/>
      <c r="C190" s="773"/>
      <c r="D190" s="669">
        <f>'APLICAÇÃO FINANCEIRA'!C24</f>
        <v>2791.68</v>
      </c>
      <c r="E190" s="670"/>
      <c r="F190" s="127"/>
    </row>
    <row r="191" spans="1:6" ht="18.75">
      <c r="A191" s="771" t="s">
        <v>95</v>
      </c>
      <c r="B191" s="772"/>
      <c r="C191" s="773"/>
      <c r="D191" s="669">
        <f>'APLICAÇÃO FINANCEIRA'!D24</f>
        <v>0</v>
      </c>
      <c r="E191" s="670"/>
      <c r="F191" s="127"/>
    </row>
    <row r="192" spans="1:6" ht="18.75">
      <c r="A192" s="771" t="s">
        <v>96</v>
      </c>
      <c r="B192" s="772"/>
      <c r="C192" s="773"/>
      <c r="D192" s="669">
        <f>'APLICAÇÃO FINANCEIRA'!E24</f>
        <v>49.900000000000006</v>
      </c>
      <c r="E192" s="670"/>
      <c r="F192" s="127"/>
    </row>
    <row r="193" spans="1:8" ht="18.75">
      <c r="A193" s="771" t="s">
        <v>97</v>
      </c>
      <c r="B193" s="772"/>
      <c r="C193" s="773"/>
      <c r="D193" s="669">
        <f>'APLICAÇÃO FINANCEIRA'!F24</f>
        <v>0</v>
      </c>
      <c r="E193" s="670"/>
      <c r="F193" s="127"/>
    </row>
    <row r="194" spans="1:8" ht="18.75">
      <c r="A194" s="774" t="s">
        <v>98</v>
      </c>
      <c r="B194" s="775"/>
      <c r="C194" s="776"/>
      <c r="D194" s="675">
        <f>D189-D190+D191+D192-D193</f>
        <v>3831.4700000000003</v>
      </c>
      <c r="E194" s="676"/>
      <c r="F194" s="135"/>
    </row>
    <row r="195" spans="1:8" ht="15.75">
      <c r="A195" s="161"/>
      <c r="B195" s="153"/>
      <c r="C195" s="153"/>
      <c r="D195" s="154"/>
      <c r="E195" s="155"/>
      <c r="F195" s="135"/>
    </row>
    <row r="196" spans="1:8" ht="18.75">
      <c r="A196" s="643" t="s">
        <v>99</v>
      </c>
      <c r="B196" s="644"/>
      <c r="C196" s="645"/>
      <c r="D196" s="675">
        <f>D194+D178+D171+D185</f>
        <v>659409.81999999925</v>
      </c>
      <c r="E196" s="676"/>
      <c r="F196" s="135"/>
    </row>
    <row r="197" spans="1:8" ht="15.75">
      <c r="A197" s="777"/>
      <c r="B197" s="778"/>
      <c r="C197" s="778"/>
      <c r="D197" s="154"/>
      <c r="E197" s="155"/>
      <c r="F197" s="135"/>
      <c r="G197" s="127"/>
      <c r="H197" s="127"/>
    </row>
    <row r="198" spans="1:8" ht="21">
      <c r="A198" s="162" t="s">
        <v>100</v>
      </c>
      <c r="B198" s="153"/>
      <c r="C198" s="153"/>
      <c r="D198" s="154"/>
      <c r="E198" s="163"/>
      <c r="F198" s="127"/>
      <c r="G198" s="127"/>
      <c r="H198" s="127"/>
    </row>
    <row r="199" spans="1:8" ht="15.75">
      <c r="A199" s="779" t="s">
        <v>10</v>
      </c>
      <c r="B199" s="780"/>
      <c r="C199" s="781"/>
      <c r="D199" s="782" t="s">
        <v>11</v>
      </c>
      <c r="E199" s="783"/>
      <c r="F199" s="127"/>
      <c r="G199" s="127"/>
      <c r="H199" s="127"/>
    </row>
    <row r="200" spans="1:8" ht="18.75" customHeight="1">
      <c r="A200" s="784" t="s">
        <v>101</v>
      </c>
      <c r="B200" s="785"/>
      <c r="C200" s="786"/>
      <c r="D200" s="787">
        <v>0</v>
      </c>
      <c r="E200" s="788"/>
      <c r="F200" s="127"/>
      <c r="G200" s="127"/>
      <c r="H200" s="127"/>
    </row>
    <row r="201" spans="1:8" ht="18.75" customHeight="1">
      <c r="A201" s="784" t="s">
        <v>102</v>
      </c>
      <c r="B201" s="785"/>
      <c r="C201" s="786"/>
      <c r="D201" s="789">
        <v>735.02</v>
      </c>
      <c r="E201" s="790"/>
      <c r="F201" s="127"/>
      <c r="G201" s="127"/>
      <c r="H201" s="127"/>
    </row>
    <row r="202" spans="1:8" ht="18.75" customHeight="1">
      <c r="A202" s="784" t="s">
        <v>103</v>
      </c>
      <c r="B202" s="785"/>
      <c r="C202" s="786"/>
      <c r="D202" s="789">
        <v>74173.03</v>
      </c>
      <c r="E202" s="790"/>
      <c r="F202" s="127"/>
      <c r="G202" s="127"/>
      <c r="H202" s="127"/>
    </row>
    <row r="203" spans="1:8" ht="18.75" customHeight="1">
      <c r="A203" s="784" t="s">
        <v>104</v>
      </c>
      <c r="B203" s="785"/>
      <c r="C203" s="786"/>
      <c r="D203" s="794">
        <v>17064.689999999999</v>
      </c>
      <c r="E203" s="795"/>
      <c r="F203" s="164"/>
      <c r="G203" s="127"/>
      <c r="H203" s="127"/>
    </row>
    <row r="204" spans="1:8" ht="18.75">
      <c r="A204" s="643" t="s">
        <v>105</v>
      </c>
      <c r="B204" s="644"/>
      <c r="C204" s="645"/>
      <c r="D204" s="675">
        <f>SUM(D200:E203)</f>
        <v>91972.74</v>
      </c>
      <c r="E204" s="676"/>
      <c r="F204" s="135"/>
      <c r="G204" s="127"/>
      <c r="H204" s="127"/>
    </row>
    <row r="205" spans="1:8" ht="15.75">
      <c r="A205" s="152"/>
      <c r="B205" s="153"/>
      <c r="C205" s="153"/>
      <c r="D205" s="154"/>
      <c r="E205" s="155"/>
      <c r="F205" s="135"/>
      <c r="G205" s="127"/>
      <c r="H205" s="163"/>
    </row>
    <row r="206" spans="1:8" ht="21">
      <c r="A206" s="162" t="s">
        <v>106</v>
      </c>
      <c r="B206" s="153"/>
      <c r="C206" s="153"/>
      <c r="D206" s="154"/>
      <c r="E206" s="163"/>
      <c r="F206" s="127"/>
      <c r="G206" s="127"/>
      <c r="H206" s="127"/>
    </row>
    <row r="207" spans="1:8" ht="15.75">
      <c r="A207" s="779" t="s">
        <v>10</v>
      </c>
      <c r="B207" s="780"/>
      <c r="C207" s="781"/>
      <c r="D207" s="782" t="s">
        <v>11</v>
      </c>
      <c r="E207" s="783"/>
      <c r="F207" s="127"/>
      <c r="G207" s="127"/>
      <c r="H207" s="127"/>
    </row>
    <row r="208" spans="1:8" ht="18.75">
      <c r="A208" s="791" t="s">
        <v>85</v>
      </c>
      <c r="B208" s="792"/>
      <c r="C208" s="793"/>
      <c r="D208" s="659">
        <v>963677.67</v>
      </c>
      <c r="E208" s="660"/>
      <c r="F208" s="151"/>
      <c r="G208" s="127"/>
      <c r="H208" s="127"/>
    </row>
    <row r="209" spans="1:8" ht="15.75" customHeight="1">
      <c r="A209" s="791" t="s">
        <v>107</v>
      </c>
      <c r="B209" s="792"/>
      <c r="C209" s="793"/>
      <c r="D209" s="669">
        <f>D33</f>
        <v>192414.52108559999</v>
      </c>
      <c r="E209" s="670"/>
      <c r="F209" s="135"/>
      <c r="G209" s="127"/>
      <c r="H209" s="127"/>
    </row>
    <row r="210" spans="1:8" ht="18.75">
      <c r="A210" s="791" t="s">
        <v>108</v>
      </c>
      <c r="B210" s="792"/>
      <c r="C210" s="793"/>
      <c r="D210" s="669">
        <f>'CÁLCULO FOLHA DE PAGAMENTO'!H15</f>
        <v>0</v>
      </c>
      <c r="E210" s="670"/>
      <c r="F210" s="135"/>
      <c r="G210" s="127"/>
      <c r="H210" s="127"/>
    </row>
    <row r="211" spans="1:8" ht="18.75">
      <c r="A211" s="791" t="s">
        <v>109</v>
      </c>
      <c r="B211" s="792"/>
      <c r="C211" s="793"/>
      <c r="D211" s="669">
        <f>'CÁLCULO FOLHA DE PAGAMENTO'!H17</f>
        <v>0</v>
      </c>
      <c r="E211" s="670"/>
      <c r="F211" s="135"/>
      <c r="G211" s="127"/>
      <c r="H211" s="127"/>
    </row>
    <row r="212" spans="1:8" ht="15.75" customHeight="1">
      <c r="A212" s="791" t="s">
        <v>110</v>
      </c>
      <c r="B212" s="792"/>
      <c r="C212" s="793"/>
      <c r="D212" s="669">
        <f>'CÁLCULO FOLHA DE PAGAMENTO'!H19</f>
        <v>12980.240000000002</v>
      </c>
      <c r="E212" s="670"/>
      <c r="F212" s="135"/>
      <c r="G212" s="127"/>
      <c r="H212" s="127"/>
    </row>
    <row r="213" spans="1:8" ht="18.75">
      <c r="A213" s="774" t="s">
        <v>111</v>
      </c>
      <c r="B213" s="775"/>
      <c r="C213" s="776"/>
      <c r="D213" s="675">
        <f>D208+D209-D210-D211-D212</f>
        <v>1143111.9510856001</v>
      </c>
      <c r="E213" s="676"/>
      <c r="F213" s="135"/>
      <c r="G213" s="127"/>
      <c r="H213" s="127"/>
    </row>
    <row r="214" spans="1:8" ht="15.75">
      <c r="A214" s="152"/>
      <c r="B214" s="153"/>
      <c r="C214" s="153"/>
      <c r="D214" s="154"/>
      <c r="E214" s="155"/>
      <c r="F214" s="135"/>
      <c r="G214" s="127"/>
      <c r="H214" s="127"/>
    </row>
    <row r="215" spans="1:8" ht="21" customHeight="1">
      <c r="A215" s="796" t="s">
        <v>112</v>
      </c>
      <c r="B215" s="796"/>
      <c r="C215" s="796"/>
      <c r="D215" s="154"/>
      <c r="E215" s="163"/>
      <c r="F215" s="127"/>
      <c r="G215" s="127"/>
      <c r="H215" s="127"/>
    </row>
    <row r="216" spans="1:8" ht="15.75">
      <c r="A216" s="779" t="s">
        <v>10</v>
      </c>
      <c r="B216" s="780"/>
      <c r="C216" s="781"/>
      <c r="D216" s="782" t="s">
        <v>11</v>
      </c>
      <c r="E216" s="783"/>
      <c r="F216" s="127"/>
      <c r="G216" s="127"/>
      <c r="H216" s="127"/>
    </row>
    <row r="217" spans="1:8" ht="18.75">
      <c r="A217" s="791" t="s">
        <v>113</v>
      </c>
      <c r="B217" s="792"/>
      <c r="C217" s="793"/>
      <c r="D217" s="659">
        <v>0</v>
      </c>
      <c r="E217" s="660"/>
      <c r="F217" s="127"/>
      <c r="G217" s="127"/>
      <c r="H217" s="127"/>
    </row>
    <row r="218" spans="1:8" ht="18.75">
      <c r="A218" s="791" t="s">
        <v>114</v>
      </c>
      <c r="B218" s="792"/>
      <c r="C218" s="793"/>
      <c r="D218" s="659">
        <v>0</v>
      </c>
      <c r="E218" s="660"/>
      <c r="F218" s="127"/>
      <c r="G218" s="127"/>
      <c r="H218" s="127"/>
    </row>
    <row r="219" spans="1:8" ht="21" customHeight="1">
      <c r="A219" s="791" t="s">
        <v>115</v>
      </c>
      <c r="B219" s="792"/>
      <c r="C219" s="793"/>
      <c r="D219" s="659">
        <v>0</v>
      </c>
      <c r="E219" s="660"/>
      <c r="F219" s="127"/>
      <c r="G219" s="127"/>
      <c r="H219" s="127"/>
    </row>
    <row r="220" spans="1:8" ht="18.75">
      <c r="A220" s="791" t="s">
        <v>116</v>
      </c>
      <c r="B220" s="792"/>
      <c r="C220" s="793"/>
      <c r="D220" s="659">
        <v>0</v>
      </c>
      <c r="E220" s="660"/>
      <c r="F220" s="127"/>
      <c r="G220" s="127"/>
      <c r="H220" s="127"/>
    </row>
    <row r="221" spans="1:8" ht="18.75">
      <c r="A221" s="791" t="s">
        <v>117</v>
      </c>
      <c r="B221" s="792"/>
      <c r="C221" s="793"/>
      <c r="D221" s="659">
        <v>0</v>
      </c>
      <c r="E221" s="660"/>
      <c r="F221" s="127"/>
      <c r="G221" s="127"/>
      <c r="H221" s="127"/>
    </row>
    <row r="222" spans="1:8" ht="18.75">
      <c r="A222" s="643" t="s">
        <v>105</v>
      </c>
      <c r="B222" s="644"/>
      <c r="C222" s="645"/>
      <c r="D222" s="675">
        <f>SUM(D217:E221)</f>
        <v>0</v>
      </c>
      <c r="E222" s="676"/>
      <c r="F222" s="135"/>
      <c r="G222" s="127"/>
      <c r="H222" s="165"/>
    </row>
    <row r="223" spans="1:8" ht="18.75">
      <c r="A223" s="166"/>
      <c r="B223" s="166"/>
      <c r="C223" s="166"/>
      <c r="D223" s="167"/>
      <c r="E223" s="167"/>
      <c r="F223" s="135"/>
      <c r="G223" s="127"/>
      <c r="H223" s="127"/>
    </row>
    <row r="224" spans="1:8" ht="21" customHeight="1">
      <c r="A224" s="796" t="s">
        <v>118</v>
      </c>
      <c r="B224" s="796"/>
      <c r="C224" s="796"/>
      <c r="D224" s="796"/>
      <c r="E224" s="796"/>
      <c r="F224" s="127"/>
      <c r="G224" s="127"/>
      <c r="H224" s="127"/>
    </row>
    <row r="225" spans="1:8" ht="15.75">
      <c r="A225" s="643" t="s">
        <v>10</v>
      </c>
      <c r="B225" s="644"/>
      <c r="C225" s="645"/>
      <c r="D225" s="782" t="s">
        <v>11</v>
      </c>
      <c r="E225" s="783"/>
      <c r="F225" s="127"/>
      <c r="G225" s="127"/>
      <c r="H225" s="127"/>
    </row>
    <row r="226" spans="1:8" ht="18.75">
      <c r="A226" s="791" t="s">
        <v>85</v>
      </c>
      <c r="B226" s="792"/>
      <c r="C226" s="793"/>
      <c r="D226" s="659">
        <v>0</v>
      </c>
      <c r="E226" s="660"/>
      <c r="F226" s="151"/>
      <c r="G226" s="127"/>
      <c r="H226" s="127"/>
    </row>
    <row r="227" spans="1:8" ht="18.75">
      <c r="A227" s="791" t="s">
        <v>119</v>
      </c>
      <c r="B227" s="792"/>
      <c r="C227" s="793"/>
      <c r="D227" s="659">
        <v>0</v>
      </c>
      <c r="E227" s="660"/>
      <c r="F227" s="127"/>
      <c r="G227" s="127"/>
      <c r="H227" s="127"/>
    </row>
    <row r="228" spans="1:8" ht="18.75">
      <c r="A228" s="791" t="s">
        <v>120</v>
      </c>
      <c r="B228" s="792"/>
      <c r="C228" s="793"/>
      <c r="D228" s="669">
        <f>D222</f>
        <v>0</v>
      </c>
      <c r="E228" s="670"/>
      <c r="F228" s="135"/>
      <c r="G228" s="127"/>
      <c r="H228" s="127"/>
    </row>
    <row r="229" spans="1:8" ht="18.75">
      <c r="A229" s="774" t="s">
        <v>121</v>
      </c>
      <c r="B229" s="775"/>
      <c r="C229" s="776"/>
      <c r="D229" s="675">
        <f>D226+D227-D228</f>
        <v>0</v>
      </c>
      <c r="E229" s="676"/>
      <c r="F229" s="135"/>
      <c r="G229" s="127"/>
      <c r="H229" s="127"/>
    </row>
    <row r="230" spans="1:8" ht="15.75">
      <c r="A230" s="168"/>
      <c r="B230" s="168"/>
      <c r="C230" s="169"/>
      <c r="D230" s="797"/>
      <c r="E230" s="798"/>
      <c r="F230" s="127"/>
      <c r="G230" s="127"/>
      <c r="H230" s="165"/>
    </row>
    <row r="231" spans="1:8" ht="15.75" customHeight="1">
      <c r="A231" s="717" t="s">
        <v>57</v>
      </c>
      <c r="B231" s="717"/>
      <c r="C231" s="142" t="s">
        <v>58</v>
      </c>
      <c r="D231" s="800" t="s">
        <v>57</v>
      </c>
      <c r="E231" s="801"/>
      <c r="F231" s="127"/>
      <c r="G231" s="127"/>
      <c r="H231" s="165"/>
    </row>
    <row r="232" spans="1:8" ht="36.75" customHeight="1">
      <c r="A232" s="720" t="s">
        <v>59</v>
      </c>
      <c r="B232" s="720"/>
      <c r="C232" s="144" t="s">
        <v>60</v>
      </c>
      <c r="D232" s="802" t="s">
        <v>61</v>
      </c>
      <c r="E232" s="803"/>
      <c r="F232" s="127"/>
      <c r="G232" s="127"/>
      <c r="H232" s="165"/>
    </row>
  </sheetData>
  <sheetProtection password="B090" sheet="1" objects="1" scenarios="1"/>
  <mergeCells count="431">
    <mergeCell ref="D143:E143"/>
    <mergeCell ref="A184:C184"/>
    <mergeCell ref="D184:E184"/>
    <mergeCell ref="D42:E42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A124:C124"/>
    <mergeCell ref="A125:C12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24:E124"/>
    <mergeCell ref="D125:E125"/>
    <mergeCell ref="A115:C115"/>
    <mergeCell ref="A116:C116"/>
    <mergeCell ref="A117:C117"/>
    <mergeCell ref="A118:C118"/>
    <mergeCell ref="A119:C119"/>
    <mergeCell ref="A120:C120"/>
    <mergeCell ref="A121:C121"/>
    <mergeCell ref="A122:C122"/>
    <mergeCell ref="A123:C123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A104:C104"/>
    <mergeCell ref="A99:C99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85:C85"/>
    <mergeCell ref="A86:C86"/>
    <mergeCell ref="A87:C87"/>
    <mergeCell ref="A88:C88"/>
    <mergeCell ref="A98:C98"/>
    <mergeCell ref="A89:C89"/>
    <mergeCell ref="A90:C90"/>
    <mergeCell ref="B77:C77"/>
    <mergeCell ref="A50:C50"/>
    <mergeCell ref="A51:C51"/>
    <mergeCell ref="A52:C52"/>
    <mergeCell ref="A53:C53"/>
    <mergeCell ref="A54:C54"/>
    <mergeCell ref="A55:C55"/>
    <mergeCell ref="A57:C57"/>
    <mergeCell ref="A61:C61"/>
    <mergeCell ref="A66:C66"/>
    <mergeCell ref="A72:C72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G5:H5"/>
    <mergeCell ref="G4:H4"/>
    <mergeCell ref="A231:B231"/>
    <mergeCell ref="D231:E231"/>
    <mergeCell ref="A232:B232"/>
    <mergeCell ref="D232:E232"/>
    <mergeCell ref="A1:A5"/>
    <mergeCell ref="A76:A80"/>
    <mergeCell ref="A159:A163"/>
    <mergeCell ref="D2:D3"/>
    <mergeCell ref="D4:D5"/>
    <mergeCell ref="D77:D78"/>
    <mergeCell ref="D79:D80"/>
    <mergeCell ref="D160:D161"/>
    <mergeCell ref="D162:D163"/>
    <mergeCell ref="E2:E3"/>
    <mergeCell ref="E4:E5"/>
    <mergeCell ref="E77:E78"/>
    <mergeCell ref="E79:E80"/>
    <mergeCell ref="E160:E161"/>
    <mergeCell ref="E162:E163"/>
    <mergeCell ref="D8:E9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D230:E230"/>
    <mergeCell ref="A220:C220"/>
    <mergeCell ref="D220:E220"/>
    <mergeCell ref="A221:C221"/>
    <mergeCell ref="D221:E221"/>
    <mergeCell ref="A222:C222"/>
    <mergeCell ref="D222:E222"/>
    <mergeCell ref="A224:E224"/>
    <mergeCell ref="A225:C225"/>
    <mergeCell ref="D225:E22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02:C202"/>
    <mergeCell ref="A203:C203"/>
    <mergeCell ref="A204:C204"/>
    <mergeCell ref="D204:E204"/>
    <mergeCell ref="A207:C207"/>
    <mergeCell ref="D207:E207"/>
    <mergeCell ref="A208:C208"/>
    <mergeCell ref="D208:E208"/>
    <mergeCell ref="D202:E202"/>
    <mergeCell ref="D203:E203"/>
    <mergeCell ref="A196:C196"/>
    <mergeCell ref="D196:E196"/>
    <mergeCell ref="A197:C197"/>
    <mergeCell ref="A199:C199"/>
    <mergeCell ref="D199:E199"/>
    <mergeCell ref="A200:C200"/>
    <mergeCell ref="A201:C201"/>
    <mergeCell ref="D200:E200"/>
    <mergeCell ref="D201:E201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82:C182"/>
    <mergeCell ref="D182:E182"/>
    <mergeCell ref="A183:C183"/>
    <mergeCell ref="D183:E183"/>
    <mergeCell ref="A185:C185"/>
    <mergeCell ref="D185:E185"/>
    <mergeCell ref="A188:C188"/>
    <mergeCell ref="D188:E188"/>
    <mergeCell ref="A189:C189"/>
    <mergeCell ref="D189:E189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81:C181"/>
    <mergeCell ref="D181:E181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4:C174"/>
    <mergeCell ref="D174:E174"/>
    <mergeCell ref="B160:C160"/>
    <mergeCell ref="B161:C161"/>
    <mergeCell ref="B162:C162"/>
    <mergeCell ref="B163:C163"/>
    <mergeCell ref="A164:B164"/>
    <mergeCell ref="C164:E164"/>
    <mergeCell ref="A165:B165"/>
    <mergeCell ref="C165:E165"/>
    <mergeCell ref="A167:C167"/>
    <mergeCell ref="D167:E167"/>
    <mergeCell ref="A155:C155"/>
    <mergeCell ref="D155:E155"/>
    <mergeCell ref="D156:E156"/>
    <mergeCell ref="A157:B157"/>
    <mergeCell ref="D157:E157"/>
    <mergeCell ref="A158:B158"/>
    <mergeCell ref="D158:E158"/>
    <mergeCell ref="B159:C159"/>
    <mergeCell ref="D159:E15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44:C144"/>
    <mergeCell ref="D144:E144"/>
    <mergeCell ref="A141:C141"/>
    <mergeCell ref="D141:E141"/>
    <mergeCell ref="A142:C142"/>
    <mergeCell ref="D142:E142"/>
    <mergeCell ref="A126:C126"/>
    <mergeCell ref="D126:E126"/>
    <mergeCell ref="A127:C127"/>
    <mergeCell ref="D127:E127"/>
    <mergeCell ref="A128:C128"/>
    <mergeCell ref="A129:C129"/>
    <mergeCell ref="A130:C130"/>
    <mergeCell ref="A143:C143"/>
    <mergeCell ref="D128:E128"/>
    <mergeCell ref="D129:E129"/>
    <mergeCell ref="D130:E130"/>
    <mergeCell ref="D131:E131"/>
    <mergeCell ref="A136:C136"/>
    <mergeCell ref="A137:C137"/>
    <mergeCell ref="A138:C138"/>
    <mergeCell ref="A139:C139"/>
    <mergeCell ref="A140:C140"/>
    <mergeCell ref="A131:C131"/>
    <mergeCell ref="A132:C132"/>
    <mergeCell ref="A133:C133"/>
    <mergeCell ref="A134:C134"/>
    <mergeCell ref="A135:C135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6:C106"/>
    <mergeCell ref="A107:C107"/>
    <mergeCell ref="A108:C108"/>
    <mergeCell ref="A109:C109"/>
    <mergeCell ref="A110:C110"/>
    <mergeCell ref="A111:C111"/>
    <mergeCell ref="A112:C112"/>
    <mergeCell ref="A113:C113"/>
    <mergeCell ref="A114:C114"/>
    <mergeCell ref="D105:E105"/>
    <mergeCell ref="A105:C105"/>
    <mergeCell ref="D104:E104"/>
    <mergeCell ref="A91:C91"/>
    <mergeCell ref="A92:C92"/>
    <mergeCell ref="A93:C93"/>
    <mergeCell ref="A94:C94"/>
    <mergeCell ref="A95:C95"/>
    <mergeCell ref="A96:C96"/>
    <mergeCell ref="A97:C97"/>
    <mergeCell ref="D73:E73"/>
    <mergeCell ref="A74:B74"/>
    <mergeCell ref="D74:E74"/>
    <mergeCell ref="A75:B75"/>
    <mergeCell ref="D75:E75"/>
    <mergeCell ref="B76:C76"/>
    <mergeCell ref="D76:E76"/>
    <mergeCell ref="B80:C80"/>
    <mergeCell ref="A81:B81"/>
    <mergeCell ref="C81:E81"/>
    <mergeCell ref="A82:B82"/>
    <mergeCell ref="C82:E82"/>
    <mergeCell ref="A83:C83"/>
    <mergeCell ref="D83:E83"/>
    <mergeCell ref="A84:C84"/>
    <mergeCell ref="D84:E84"/>
    <mergeCell ref="B78:C78"/>
    <mergeCell ref="D66:E66"/>
    <mergeCell ref="A67:C67"/>
    <mergeCell ref="D67:E67"/>
    <mergeCell ref="A68:C68"/>
    <mergeCell ref="D68:E68"/>
    <mergeCell ref="A69:C69"/>
    <mergeCell ref="D69:E69"/>
    <mergeCell ref="A70:C70"/>
    <mergeCell ref="A71:C71"/>
    <mergeCell ref="D70:E70"/>
    <mergeCell ref="D71:E71"/>
    <mergeCell ref="D72:E72"/>
    <mergeCell ref="A58:C58"/>
    <mergeCell ref="D58:E58"/>
    <mergeCell ref="A59:C59"/>
    <mergeCell ref="D59:E59"/>
    <mergeCell ref="A60:C60"/>
    <mergeCell ref="D60:E60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D50:E50"/>
    <mergeCell ref="D51:E51"/>
    <mergeCell ref="D52:E52"/>
    <mergeCell ref="D53:E53"/>
    <mergeCell ref="D54:E54"/>
    <mergeCell ref="D55:E55"/>
    <mergeCell ref="A56:C56"/>
    <mergeCell ref="D57:E57"/>
    <mergeCell ref="A42:C42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D56:E56"/>
    <mergeCell ref="A40:C40"/>
    <mergeCell ref="D40:E40"/>
    <mergeCell ref="A41:C41"/>
    <mergeCell ref="D41:E41"/>
    <mergeCell ref="A43:C43"/>
    <mergeCell ref="D43:E43"/>
    <mergeCell ref="A44:C44"/>
    <mergeCell ref="D44:E44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20:C20"/>
    <mergeCell ref="D20:E20"/>
    <mergeCell ref="A21:C21"/>
    <mergeCell ref="A22:C22"/>
    <mergeCell ref="D22:E22"/>
    <mergeCell ref="A23:C23"/>
    <mergeCell ref="D23:E23"/>
    <mergeCell ref="A24:C24"/>
    <mergeCell ref="D24:E2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B1:C1"/>
    <mergeCell ref="D1:E1"/>
    <mergeCell ref="B2:C2"/>
    <mergeCell ref="B3:C3"/>
    <mergeCell ref="B5:C5"/>
    <mergeCell ref="A6:B6"/>
    <mergeCell ref="A7:B7"/>
    <mergeCell ref="A8:C8"/>
    <mergeCell ref="A9:C9"/>
  </mergeCells>
  <pageMargins left="0.59055118110236227" right="0" top="0" bottom="0" header="0" footer="0"/>
  <pageSetup paperSize="9" scale="19" orientation="portrait" r:id="rId1"/>
  <rowBreaks count="2" manualBreakCount="2">
    <brk id="75" max="16383" man="1"/>
    <brk id="158" max="16383" man="1"/>
  </rowBreaks>
  <colBreaks count="1" manualBreakCount="1">
    <brk id="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86"/>
  <sheetViews>
    <sheetView topLeftCell="E76" zoomScale="80" zoomScaleNormal="80" workbookViewId="0">
      <selection activeCell="H88" sqref="H88"/>
    </sheetView>
  </sheetViews>
  <sheetFormatPr defaultColWidth="9" defaultRowHeight="15.75"/>
  <cols>
    <col min="1" max="1" width="27.28515625" style="218" customWidth="1"/>
    <col min="2" max="2" width="71.42578125" style="218" customWidth="1"/>
    <col min="3" max="3" width="31.140625" style="219" customWidth="1"/>
    <col min="4" max="4" width="46.7109375" style="219" customWidth="1"/>
    <col min="5" max="5" width="21.85546875" style="223" customWidth="1"/>
    <col min="6" max="6" width="17.28515625" style="223" customWidth="1"/>
    <col min="7" max="7" width="20.28515625" style="223" customWidth="1"/>
    <col min="8" max="8" width="14.28515625" style="220" customWidth="1"/>
    <col min="9" max="9" width="20.85546875" style="220" bestFit="1" customWidth="1"/>
    <col min="10" max="10" width="15.5703125" style="342" customWidth="1"/>
    <col min="11" max="11" width="10.7109375" style="221" customWidth="1"/>
    <col min="12" max="12" width="13.140625" style="221" customWidth="1"/>
    <col min="13" max="13" width="15.85546875" style="221" customWidth="1"/>
    <col min="14" max="14" width="16.85546875" style="221" customWidth="1"/>
    <col min="15" max="15" width="18" style="221" customWidth="1"/>
    <col min="16" max="16" width="15.28515625" style="221" customWidth="1"/>
    <col min="17" max="17" width="14.85546875" style="222" customWidth="1"/>
    <col min="18" max="18" width="13.85546875" style="222" customWidth="1"/>
    <col min="19" max="240" width="9.140625" style="222" customWidth="1"/>
    <col min="241" max="241" width="9" style="222"/>
    <col min="242" max="242" width="6.5703125" style="222" customWidth="1"/>
    <col min="243" max="243" width="79.5703125" style="222" customWidth="1"/>
    <col min="244" max="244" width="23.5703125" style="222" customWidth="1"/>
    <col min="245" max="245" width="27.85546875" style="222" customWidth="1"/>
    <col min="246" max="246" width="22.28515625" style="222" customWidth="1"/>
    <col min="247" max="247" width="23.5703125" style="222" customWidth="1"/>
    <col min="248" max="248" width="39" style="222" customWidth="1"/>
    <col min="249" max="249" width="36.42578125" style="222" customWidth="1"/>
    <col min="250" max="250" width="8" style="222" customWidth="1"/>
    <col min="251" max="251" width="15.5703125" style="222" customWidth="1"/>
    <col min="252" max="252" width="17.28515625" style="222" customWidth="1"/>
    <col min="253" max="253" width="18.85546875" style="222" customWidth="1"/>
    <col min="254" max="254" width="81" style="222" customWidth="1"/>
    <col min="255" max="255" width="14.85546875" style="222" customWidth="1"/>
    <col min="256" max="256" width="15.7109375" style="222" customWidth="1"/>
    <col min="257" max="257" width="17.5703125" style="222" customWidth="1"/>
    <col min="258" max="258" width="18.42578125" style="222" customWidth="1"/>
    <col min="259" max="259" width="16.5703125" style="222" customWidth="1"/>
    <col min="260" max="260" width="17.7109375" style="222" customWidth="1"/>
    <col min="261" max="261" width="17.85546875" style="222" customWidth="1"/>
    <col min="262" max="262" width="18.42578125" style="222" customWidth="1"/>
    <col min="263" max="263" width="15.42578125" style="222" customWidth="1"/>
    <col min="264" max="264" width="14.5703125" style="222" customWidth="1"/>
    <col min="265" max="265" width="15" style="222" customWidth="1"/>
    <col min="266" max="266" width="6.7109375" style="222" customWidth="1"/>
    <col min="267" max="267" width="14.28515625" style="222" customWidth="1"/>
    <col min="268" max="268" width="17.5703125" style="222" customWidth="1"/>
    <col min="269" max="269" width="27.7109375" style="222" customWidth="1"/>
    <col min="270" max="272" width="9.140625" style="222" customWidth="1"/>
    <col min="273" max="273" width="14.85546875" style="222" customWidth="1"/>
    <col min="274" max="274" width="13.85546875" style="222" customWidth="1"/>
    <col min="275" max="496" width="9.140625" style="222" customWidth="1"/>
    <col min="497" max="497" width="9" style="222"/>
    <col min="498" max="498" width="6.5703125" style="222" customWidth="1"/>
    <col min="499" max="499" width="79.5703125" style="222" customWidth="1"/>
    <col min="500" max="500" width="23.5703125" style="222" customWidth="1"/>
    <col min="501" max="501" width="27.85546875" style="222" customWidth="1"/>
    <col min="502" max="502" width="22.28515625" style="222" customWidth="1"/>
    <col min="503" max="503" width="23.5703125" style="222" customWidth="1"/>
    <col min="504" max="504" width="39" style="222" customWidth="1"/>
    <col min="505" max="505" width="36.42578125" style="222" customWidth="1"/>
    <col min="506" max="506" width="8" style="222" customWidth="1"/>
    <col min="507" max="507" width="15.5703125" style="222" customWidth="1"/>
    <col min="508" max="508" width="17.28515625" style="222" customWidth="1"/>
    <col min="509" max="509" width="18.85546875" style="222" customWidth="1"/>
    <col min="510" max="510" width="81" style="222" customWidth="1"/>
    <col min="511" max="511" width="14.85546875" style="222" customWidth="1"/>
    <col min="512" max="512" width="15.7109375" style="222" customWidth="1"/>
    <col min="513" max="513" width="17.5703125" style="222" customWidth="1"/>
    <col min="514" max="514" width="18.42578125" style="222" customWidth="1"/>
    <col min="515" max="515" width="16.5703125" style="222" customWidth="1"/>
    <col min="516" max="516" width="17.7109375" style="222" customWidth="1"/>
    <col min="517" max="517" width="17.85546875" style="222" customWidth="1"/>
    <col min="518" max="518" width="18.42578125" style="222" customWidth="1"/>
    <col min="519" max="519" width="15.42578125" style="222" customWidth="1"/>
    <col min="520" max="520" width="14.5703125" style="222" customWidth="1"/>
    <col min="521" max="521" width="15" style="222" customWidth="1"/>
    <col min="522" max="522" width="6.7109375" style="222" customWidth="1"/>
    <col min="523" max="523" width="14.28515625" style="222" customWidth="1"/>
    <col min="524" max="524" width="17.5703125" style="222" customWidth="1"/>
    <col min="525" max="525" width="27.7109375" style="222" customWidth="1"/>
    <col min="526" max="528" width="9.140625" style="222" customWidth="1"/>
    <col min="529" max="529" width="14.85546875" style="222" customWidth="1"/>
    <col min="530" max="530" width="13.85546875" style="222" customWidth="1"/>
    <col min="531" max="752" width="9.140625" style="222" customWidth="1"/>
    <col min="753" max="753" width="9" style="222"/>
    <col min="754" max="754" width="6.5703125" style="222" customWidth="1"/>
    <col min="755" max="755" width="79.5703125" style="222" customWidth="1"/>
    <col min="756" max="756" width="23.5703125" style="222" customWidth="1"/>
    <col min="757" max="757" width="27.85546875" style="222" customWidth="1"/>
    <col min="758" max="758" width="22.28515625" style="222" customWidth="1"/>
    <col min="759" max="759" width="23.5703125" style="222" customWidth="1"/>
    <col min="760" max="760" width="39" style="222" customWidth="1"/>
    <col min="761" max="761" width="36.42578125" style="222" customWidth="1"/>
    <col min="762" max="762" width="8" style="222" customWidth="1"/>
    <col min="763" max="763" width="15.5703125" style="222" customWidth="1"/>
    <col min="764" max="764" width="17.28515625" style="222" customWidth="1"/>
    <col min="765" max="765" width="18.85546875" style="222" customWidth="1"/>
    <col min="766" max="766" width="81" style="222" customWidth="1"/>
    <col min="767" max="767" width="14.85546875" style="222" customWidth="1"/>
    <col min="768" max="768" width="15.7109375" style="222" customWidth="1"/>
    <col min="769" max="769" width="17.5703125" style="222" customWidth="1"/>
    <col min="770" max="770" width="18.42578125" style="222" customWidth="1"/>
    <col min="771" max="771" width="16.5703125" style="222" customWidth="1"/>
    <col min="772" max="772" width="17.7109375" style="222" customWidth="1"/>
    <col min="773" max="773" width="17.85546875" style="222" customWidth="1"/>
    <col min="774" max="774" width="18.42578125" style="222" customWidth="1"/>
    <col min="775" max="775" width="15.42578125" style="222" customWidth="1"/>
    <col min="776" max="776" width="14.5703125" style="222" customWidth="1"/>
    <col min="777" max="777" width="15" style="222" customWidth="1"/>
    <col min="778" max="778" width="6.7109375" style="222" customWidth="1"/>
    <col min="779" max="779" width="14.28515625" style="222" customWidth="1"/>
    <col min="780" max="780" width="17.5703125" style="222" customWidth="1"/>
    <col min="781" max="781" width="27.7109375" style="222" customWidth="1"/>
    <col min="782" max="784" width="9.140625" style="222" customWidth="1"/>
    <col min="785" max="785" width="14.85546875" style="222" customWidth="1"/>
    <col min="786" max="786" width="13.85546875" style="222" customWidth="1"/>
    <col min="787" max="1008" width="9.140625" style="222" customWidth="1"/>
    <col min="1009" max="1009" width="9" style="222"/>
    <col min="1010" max="1010" width="6.5703125" style="222" customWidth="1"/>
    <col min="1011" max="1011" width="79.5703125" style="222" customWidth="1"/>
    <col min="1012" max="1012" width="23.5703125" style="222" customWidth="1"/>
    <col min="1013" max="1013" width="27.85546875" style="222" customWidth="1"/>
    <col min="1014" max="1014" width="22.28515625" style="222" customWidth="1"/>
    <col min="1015" max="1015" width="23.5703125" style="222" customWidth="1"/>
    <col min="1016" max="1016" width="39" style="222" customWidth="1"/>
    <col min="1017" max="1017" width="36.42578125" style="222" customWidth="1"/>
    <col min="1018" max="1018" width="8" style="222" customWidth="1"/>
    <col min="1019" max="1019" width="15.5703125" style="222" customWidth="1"/>
    <col min="1020" max="1020" width="17.28515625" style="222" customWidth="1"/>
    <col min="1021" max="1021" width="18.85546875" style="222" customWidth="1"/>
    <col min="1022" max="1022" width="81" style="222" customWidth="1"/>
    <col min="1023" max="1023" width="14.85546875" style="222" customWidth="1"/>
    <col min="1024" max="1024" width="15.7109375" style="222" customWidth="1"/>
    <col min="1025" max="1025" width="17.5703125" style="222" customWidth="1"/>
    <col min="1026" max="1026" width="18.42578125" style="222" customWidth="1"/>
    <col min="1027" max="1027" width="16.5703125" style="222" customWidth="1"/>
    <col min="1028" max="1028" width="17.7109375" style="222" customWidth="1"/>
    <col min="1029" max="1029" width="17.85546875" style="222" customWidth="1"/>
    <col min="1030" max="1030" width="18.42578125" style="222" customWidth="1"/>
    <col min="1031" max="1031" width="15.42578125" style="222" customWidth="1"/>
    <col min="1032" max="1032" width="14.5703125" style="222" customWidth="1"/>
    <col min="1033" max="1033" width="15" style="222" customWidth="1"/>
    <col min="1034" max="1034" width="6.7109375" style="222" customWidth="1"/>
    <col min="1035" max="1035" width="14.28515625" style="222" customWidth="1"/>
    <col min="1036" max="1036" width="17.5703125" style="222" customWidth="1"/>
    <col min="1037" max="1037" width="27.7109375" style="222" customWidth="1"/>
    <col min="1038" max="1040" width="9.140625" style="222" customWidth="1"/>
    <col min="1041" max="1041" width="14.85546875" style="222" customWidth="1"/>
    <col min="1042" max="1042" width="13.85546875" style="222" customWidth="1"/>
    <col min="1043" max="1264" width="9.140625" style="222" customWidth="1"/>
    <col min="1265" max="1265" width="9" style="222"/>
    <col min="1266" max="1266" width="6.5703125" style="222" customWidth="1"/>
    <col min="1267" max="1267" width="79.5703125" style="222" customWidth="1"/>
    <col min="1268" max="1268" width="23.5703125" style="222" customWidth="1"/>
    <col min="1269" max="1269" width="27.85546875" style="222" customWidth="1"/>
    <col min="1270" max="1270" width="22.28515625" style="222" customWidth="1"/>
    <col min="1271" max="1271" width="23.5703125" style="222" customWidth="1"/>
    <col min="1272" max="1272" width="39" style="222" customWidth="1"/>
    <col min="1273" max="1273" width="36.42578125" style="222" customWidth="1"/>
    <col min="1274" max="1274" width="8" style="222" customWidth="1"/>
    <col min="1275" max="1275" width="15.5703125" style="222" customWidth="1"/>
    <col min="1276" max="1276" width="17.28515625" style="222" customWidth="1"/>
    <col min="1277" max="1277" width="18.85546875" style="222" customWidth="1"/>
    <col min="1278" max="1278" width="81" style="222" customWidth="1"/>
    <col min="1279" max="1279" width="14.85546875" style="222" customWidth="1"/>
    <col min="1280" max="1280" width="15.7109375" style="222" customWidth="1"/>
    <col min="1281" max="1281" width="17.5703125" style="222" customWidth="1"/>
    <col min="1282" max="1282" width="18.42578125" style="222" customWidth="1"/>
    <col min="1283" max="1283" width="16.5703125" style="222" customWidth="1"/>
    <col min="1284" max="1284" width="17.7109375" style="222" customWidth="1"/>
    <col min="1285" max="1285" width="17.85546875" style="222" customWidth="1"/>
    <col min="1286" max="1286" width="18.42578125" style="222" customWidth="1"/>
    <col min="1287" max="1287" width="15.42578125" style="222" customWidth="1"/>
    <col min="1288" max="1288" width="14.5703125" style="222" customWidth="1"/>
    <col min="1289" max="1289" width="15" style="222" customWidth="1"/>
    <col min="1290" max="1290" width="6.7109375" style="222" customWidth="1"/>
    <col min="1291" max="1291" width="14.28515625" style="222" customWidth="1"/>
    <col min="1292" max="1292" width="17.5703125" style="222" customWidth="1"/>
    <col min="1293" max="1293" width="27.7109375" style="222" customWidth="1"/>
    <col min="1294" max="1296" width="9.140625" style="222" customWidth="1"/>
    <col min="1297" max="1297" width="14.85546875" style="222" customWidth="1"/>
    <col min="1298" max="1298" width="13.85546875" style="222" customWidth="1"/>
    <col min="1299" max="1520" width="9.140625" style="222" customWidth="1"/>
    <col min="1521" max="1521" width="9" style="222"/>
    <col min="1522" max="1522" width="6.5703125" style="222" customWidth="1"/>
    <col min="1523" max="1523" width="79.5703125" style="222" customWidth="1"/>
    <col min="1524" max="1524" width="23.5703125" style="222" customWidth="1"/>
    <col min="1525" max="1525" width="27.85546875" style="222" customWidth="1"/>
    <col min="1526" max="1526" width="22.28515625" style="222" customWidth="1"/>
    <col min="1527" max="1527" width="23.5703125" style="222" customWidth="1"/>
    <col min="1528" max="1528" width="39" style="222" customWidth="1"/>
    <col min="1529" max="1529" width="36.42578125" style="222" customWidth="1"/>
    <col min="1530" max="1530" width="8" style="222" customWidth="1"/>
    <col min="1531" max="1531" width="15.5703125" style="222" customWidth="1"/>
    <col min="1532" max="1532" width="17.28515625" style="222" customWidth="1"/>
    <col min="1533" max="1533" width="18.85546875" style="222" customWidth="1"/>
    <col min="1534" max="1534" width="81" style="222" customWidth="1"/>
    <col min="1535" max="1535" width="14.85546875" style="222" customWidth="1"/>
    <col min="1536" max="1536" width="15.7109375" style="222" customWidth="1"/>
    <col min="1537" max="1537" width="17.5703125" style="222" customWidth="1"/>
    <col min="1538" max="1538" width="18.42578125" style="222" customWidth="1"/>
    <col min="1539" max="1539" width="16.5703125" style="222" customWidth="1"/>
    <col min="1540" max="1540" width="17.7109375" style="222" customWidth="1"/>
    <col min="1541" max="1541" width="17.85546875" style="222" customWidth="1"/>
    <col min="1542" max="1542" width="18.42578125" style="222" customWidth="1"/>
    <col min="1543" max="1543" width="15.42578125" style="222" customWidth="1"/>
    <col min="1544" max="1544" width="14.5703125" style="222" customWidth="1"/>
    <col min="1545" max="1545" width="15" style="222" customWidth="1"/>
    <col min="1546" max="1546" width="6.7109375" style="222" customWidth="1"/>
    <col min="1547" max="1547" width="14.28515625" style="222" customWidth="1"/>
    <col min="1548" max="1548" width="17.5703125" style="222" customWidth="1"/>
    <col min="1549" max="1549" width="27.7109375" style="222" customWidth="1"/>
    <col min="1550" max="1552" width="9.140625" style="222" customWidth="1"/>
    <col min="1553" max="1553" width="14.85546875" style="222" customWidth="1"/>
    <col min="1554" max="1554" width="13.85546875" style="222" customWidth="1"/>
    <col min="1555" max="1776" width="9.140625" style="222" customWidth="1"/>
    <col min="1777" max="1777" width="9" style="222"/>
    <col min="1778" max="1778" width="6.5703125" style="222" customWidth="1"/>
    <col min="1779" max="1779" width="79.5703125" style="222" customWidth="1"/>
    <col min="1780" max="1780" width="23.5703125" style="222" customWidth="1"/>
    <col min="1781" max="1781" width="27.85546875" style="222" customWidth="1"/>
    <col min="1782" max="1782" width="22.28515625" style="222" customWidth="1"/>
    <col min="1783" max="1783" width="23.5703125" style="222" customWidth="1"/>
    <col min="1784" max="1784" width="39" style="222" customWidth="1"/>
    <col min="1785" max="1785" width="36.42578125" style="222" customWidth="1"/>
    <col min="1786" max="1786" width="8" style="222" customWidth="1"/>
    <col min="1787" max="1787" width="15.5703125" style="222" customWidth="1"/>
    <col min="1788" max="1788" width="17.28515625" style="222" customWidth="1"/>
    <col min="1789" max="1789" width="18.85546875" style="222" customWidth="1"/>
    <col min="1790" max="1790" width="81" style="222" customWidth="1"/>
    <col min="1791" max="1791" width="14.85546875" style="222" customWidth="1"/>
    <col min="1792" max="1792" width="15.7109375" style="222" customWidth="1"/>
    <col min="1793" max="1793" width="17.5703125" style="222" customWidth="1"/>
    <col min="1794" max="1794" width="18.42578125" style="222" customWidth="1"/>
    <col min="1795" max="1795" width="16.5703125" style="222" customWidth="1"/>
    <col min="1796" max="1796" width="17.7109375" style="222" customWidth="1"/>
    <col min="1797" max="1797" width="17.85546875" style="222" customWidth="1"/>
    <col min="1798" max="1798" width="18.42578125" style="222" customWidth="1"/>
    <col min="1799" max="1799" width="15.42578125" style="222" customWidth="1"/>
    <col min="1800" max="1800" width="14.5703125" style="222" customWidth="1"/>
    <col min="1801" max="1801" width="15" style="222" customWidth="1"/>
    <col min="1802" max="1802" width="6.7109375" style="222" customWidth="1"/>
    <col min="1803" max="1803" width="14.28515625" style="222" customWidth="1"/>
    <col min="1804" max="1804" width="17.5703125" style="222" customWidth="1"/>
    <col min="1805" max="1805" width="27.7109375" style="222" customWidth="1"/>
    <col min="1806" max="1808" width="9.140625" style="222" customWidth="1"/>
    <col min="1809" max="1809" width="14.85546875" style="222" customWidth="1"/>
    <col min="1810" max="1810" width="13.85546875" style="222" customWidth="1"/>
    <col min="1811" max="2032" width="9.140625" style="222" customWidth="1"/>
    <col min="2033" max="2033" width="9" style="222"/>
    <col min="2034" max="2034" width="6.5703125" style="222" customWidth="1"/>
    <col min="2035" max="2035" width="79.5703125" style="222" customWidth="1"/>
    <col min="2036" max="2036" width="23.5703125" style="222" customWidth="1"/>
    <col min="2037" max="2037" width="27.85546875" style="222" customWidth="1"/>
    <col min="2038" max="2038" width="22.28515625" style="222" customWidth="1"/>
    <col min="2039" max="2039" width="23.5703125" style="222" customWidth="1"/>
    <col min="2040" max="2040" width="39" style="222" customWidth="1"/>
    <col min="2041" max="2041" width="36.42578125" style="222" customWidth="1"/>
    <col min="2042" max="2042" width="8" style="222" customWidth="1"/>
    <col min="2043" max="2043" width="15.5703125" style="222" customWidth="1"/>
    <col min="2044" max="2044" width="17.28515625" style="222" customWidth="1"/>
    <col min="2045" max="2045" width="18.85546875" style="222" customWidth="1"/>
    <col min="2046" max="2046" width="81" style="222" customWidth="1"/>
    <col min="2047" max="2047" width="14.85546875" style="222" customWidth="1"/>
    <col min="2048" max="2048" width="15.7109375" style="222" customWidth="1"/>
    <col min="2049" max="2049" width="17.5703125" style="222" customWidth="1"/>
    <col min="2050" max="2050" width="18.42578125" style="222" customWidth="1"/>
    <col min="2051" max="2051" width="16.5703125" style="222" customWidth="1"/>
    <col min="2052" max="2052" width="17.7109375" style="222" customWidth="1"/>
    <col min="2053" max="2053" width="17.85546875" style="222" customWidth="1"/>
    <col min="2054" max="2054" width="18.42578125" style="222" customWidth="1"/>
    <col min="2055" max="2055" width="15.42578125" style="222" customWidth="1"/>
    <col min="2056" max="2056" width="14.5703125" style="222" customWidth="1"/>
    <col min="2057" max="2057" width="15" style="222" customWidth="1"/>
    <col min="2058" max="2058" width="6.7109375" style="222" customWidth="1"/>
    <col min="2059" max="2059" width="14.28515625" style="222" customWidth="1"/>
    <col min="2060" max="2060" width="17.5703125" style="222" customWidth="1"/>
    <col min="2061" max="2061" width="27.7109375" style="222" customWidth="1"/>
    <col min="2062" max="2064" width="9.140625" style="222" customWidth="1"/>
    <col min="2065" max="2065" width="14.85546875" style="222" customWidth="1"/>
    <col min="2066" max="2066" width="13.85546875" style="222" customWidth="1"/>
    <col min="2067" max="2288" width="9.140625" style="222" customWidth="1"/>
    <col min="2289" max="2289" width="9" style="222"/>
    <col min="2290" max="2290" width="6.5703125" style="222" customWidth="1"/>
    <col min="2291" max="2291" width="79.5703125" style="222" customWidth="1"/>
    <col min="2292" max="2292" width="23.5703125" style="222" customWidth="1"/>
    <col min="2293" max="2293" width="27.85546875" style="222" customWidth="1"/>
    <col min="2294" max="2294" width="22.28515625" style="222" customWidth="1"/>
    <col min="2295" max="2295" width="23.5703125" style="222" customWidth="1"/>
    <col min="2296" max="2296" width="39" style="222" customWidth="1"/>
    <col min="2297" max="2297" width="36.42578125" style="222" customWidth="1"/>
    <col min="2298" max="2298" width="8" style="222" customWidth="1"/>
    <col min="2299" max="2299" width="15.5703125" style="222" customWidth="1"/>
    <col min="2300" max="2300" width="17.28515625" style="222" customWidth="1"/>
    <col min="2301" max="2301" width="18.85546875" style="222" customWidth="1"/>
    <col min="2302" max="2302" width="81" style="222" customWidth="1"/>
    <col min="2303" max="2303" width="14.85546875" style="222" customWidth="1"/>
    <col min="2304" max="2304" width="15.7109375" style="222" customWidth="1"/>
    <col min="2305" max="2305" width="17.5703125" style="222" customWidth="1"/>
    <col min="2306" max="2306" width="18.42578125" style="222" customWidth="1"/>
    <col min="2307" max="2307" width="16.5703125" style="222" customWidth="1"/>
    <col min="2308" max="2308" width="17.7109375" style="222" customWidth="1"/>
    <col min="2309" max="2309" width="17.85546875" style="222" customWidth="1"/>
    <col min="2310" max="2310" width="18.42578125" style="222" customWidth="1"/>
    <col min="2311" max="2311" width="15.42578125" style="222" customWidth="1"/>
    <col min="2312" max="2312" width="14.5703125" style="222" customWidth="1"/>
    <col min="2313" max="2313" width="15" style="222" customWidth="1"/>
    <col min="2314" max="2314" width="6.7109375" style="222" customWidth="1"/>
    <col min="2315" max="2315" width="14.28515625" style="222" customWidth="1"/>
    <col min="2316" max="2316" width="17.5703125" style="222" customWidth="1"/>
    <col min="2317" max="2317" width="27.7109375" style="222" customWidth="1"/>
    <col min="2318" max="2320" width="9.140625" style="222" customWidth="1"/>
    <col min="2321" max="2321" width="14.85546875" style="222" customWidth="1"/>
    <col min="2322" max="2322" width="13.85546875" style="222" customWidth="1"/>
    <col min="2323" max="2544" width="9.140625" style="222" customWidth="1"/>
    <col min="2545" max="2545" width="9" style="222"/>
    <col min="2546" max="2546" width="6.5703125" style="222" customWidth="1"/>
    <col min="2547" max="2547" width="79.5703125" style="222" customWidth="1"/>
    <col min="2548" max="2548" width="23.5703125" style="222" customWidth="1"/>
    <col min="2549" max="2549" width="27.85546875" style="222" customWidth="1"/>
    <col min="2550" max="2550" width="22.28515625" style="222" customWidth="1"/>
    <col min="2551" max="2551" width="23.5703125" style="222" customWidth="1"/>
    <col min="2552" max="2552" width="39" style="222" customWidth="1"/>
    <col min="2553" max="2553" width="36.42578125" style="222" customWidth="1"/>
    <col min="2554" max="2554" width="8" style="222" customWidth="1"/>
    <col min="2555" max="2555" width="15.5703125" style="222" customWidth="1"/>
    <col min="2556" max="2556" width="17.28515625" style="222" customWidth="1"/>
    <col min="2557" max="2557" width="18.85546875" style="222" customWidth="1"/>
    <col min="2558" max="2558" width="81" style="222" customWidth="1"/>
    <col min="2559" max="2559" width="14.85546875" style="222" customWidth="1"/>
    <col min="2560" max="2560" width="15.7109375" style="222" customWidth="1"/>
    <col min="2561" max="2561" width="17.5703125" style="222" customWidth="1"/>
    <col min="2562" max="2562" width="18.42578125" style="222" customWidth="1"/>
    <col min="2563" max="2563" width="16.5703125" style="222" customWidth="1"/>
    <col min="2564" max="2564" width="17.7109375" style="222" customWidth="1"/>
    <col min="2565" max="2565" width="17.85546875" style="222" customWidth="1"/>
    <col min="2566" max="2566" width="18.42578125" style="222" customWidth="1"/>
    <col min="2567" max="2567" width="15.42578125" style="222" customWidth="1"/>
    <col min="2568" max="2568" width="14.5703125" style="222" customWidth="1"/>
    <col min="2569" max="2569" width="15" style="222" customWidth="1"/>
    <col min="2570" max="2570" width="6.7109375" style="222" customWidth="1"/>
    <col min="2571" max="2571" width="14.28515625" style="222" customWidth="1"/>
    <col min="2572" max="2572" width="17.5703125" style="222" customWidth="1"/>
    <col min="2573" max="2573" width="27.7109375" style="222" customWidth="1"/>
    <col min="2574" max="2576" width="9.140625" style="222" customWidth="1"/>
    <col min="2577" max="2577" width="14.85546875" style="222" customWidth="1"/>
    <col min="2578" max="2578" width="13.85546875" style="222" customWidth="1"/>
    <col min="2579" max="2800" width="9.140625" style="222" customWidth="1"/>
    <col min="2801" max="2801" width="9" style="222"/>
    <col min="2802" max="2802" width="6.5703125" style="222" customWidth="1"/>
    <col min="2803" max="2803" width="79.5703125" style="222" customWidth="1"/>
    <col min="2804" max="2804" width="23.5703125" style="222" customWidth="1"/>
    <col min="2805" max="2805" width="27.85546875" style="222" customWidth="1"/>
    <col min="2806" max="2806" width="22.28515625" style="222" customWidth="1"/>
    <col min="2807" max="2807" width="23.5703125" style="222" customWidth="1"/>
    <col min="2808" max="2808" width="39" style="222" customWidth="1"/>
    <col min="2809" max="2809" width="36.42578125" style="222" customWidth="1"/>
    <col min="2810" max="2810" width="8" style="222" customWidth="1"/>
    <col min="2811" max="2811" width="15.5703125" style="222" customWidth="1"/>
    <col min="2812" max="2812" width="17.28515625" style="222" customWidth="1"/>
    <col min="2813" max="2813" width="18.85546875" style="222" customWidth="1"/>
    <col min="2814" max="2814" width="81" style="222" customWidth="1"/>
    <col min="2815" max="2815" width="14.85546875" style="222" customWidth="1"/>
    <col min="2816" max="2816" width="15.7109375" style="222" customWidth="1"/>
    <col min="2817" max="2817" width="17.5703125" style="222" customWidth="1"/>
    <col min="2818" max="2818" width="18.42578125" style="222" customWidth="1"/>
    <col min="2819" max="2819" width="16.5703125" style="222" customWidth="1"/>
    <col min="2820" max="2820" width="17.7109375" style="222" customWidth="1"/>
    <col min="2821" max="2821" width="17.85546875" style="222" customWidth="1"/>
    <col min="2822" max="2822" width="18.42578125" style="222" customWidth="1"/>
    <col min="2823" max="2823" width="15.42578125" style="222" customWidth="1"/>
    <col min="2824" max="2824" width="14.5703125" style="222" customWidth="1"/>
    <col min="2825" max="2825" width="15" style="222" customWidth="1"/>
    <col min="2826" max="2826" width="6.7109375" style="222" customWidth="1"/>
    <col min="2827" max="2827" width="14.28515625" style="222" customWidth="1"/>
    <col min="2828" max="2828" width="17.5703125" style="222" customWidth="1"/>
    <col min="2829" max="2829" width="27.7109375" style="222" customWidth="1"/>
    <col min="2830" max="2832" width="9.140625" style="222" customWidth="1"/>
    <col min="2833" max="2833" width="14.85546875" style="222" customWidth="1"/>
    <col min="2834" max="2834" width="13.85546875" style="222" customWidth="1"/>
    <col min="2835" max="3056" width="9.140625" style="222" customWidth="1"/>
    <col min="3057" max="3057" width="9" style="222"/>
    <col min="3058" max="3058" width="6.5703125" style="222" customWidth="1"/>
    <col min="3059" max="3059" width="79.5703125" style="222" customWidth="1"/>
    <col min="3060" max="3060" width="23.5703125" style="222" customWidth="1"/>
    <col min="3061" max="3061" width="27.85546875" style="222" customWidth="1"/>
    <col min="3062" max="3062" width="22.28515625" style="222" customWidth="1"/>
    <col min="3063" max="3063" width="23.5703125" style="222" customWidth="1"/>
    <col min="3064" max="3064" width="39" style="222" customWidth="1"/>
    <col min="3065" max="3065" width="36.42578125" style="222" customWidth="1"/>
    <col min="3066" max="3066" width="8" style="222" customWidth="1"/>
    <col min="3067" max="3067" width="15.5703125" style="222" customWidth="1"/>
    <col min="3068" max="3068" width="17.28515625" style="222" customWidth="1"/>
    <col min="3069" max="3069" width="18.85546875" style="222" customWidth="1"/>
    <col min="3070" max="3070" width="81" style="222" customWidth="1"/>
    <col min="3071" max="3071" width="14.85546875" style="222" customWidth="1"/>
    <col min="3072" max="3072" width="15.7109375" style="222" customWidth="1"/>
    <col min="3073" max="3073" width="17.5703125" style="222" customWidth="1"/>
    <col min="3074" max="3074" width="18.42578125" style="222" customWidth="1"/>
    <col min="3075" max="3075" width="16.5703125" style="222" customWidth="1"/>
    <col min="3076" max="3076" width="17.7109375" style="222" customWidth="1"/>
    <col min="3077" max="3077" width="17.85546875" style="222" customWidth="1"/>
    <col min="3078" max="3078" width="18.42578125" style="222" customWidth="1"/>
    <col min="3079" max="3079" width="15.42578125" style="222" customWidth="1"/>
    <col min="3080" max="3080" width="14.5703125" style="222" customWidth="1"/>
    <col min="3081" max="3081" width="15" style="222" customWidth="1"/>
    <col min="3082" max="3082" width="6.7109375" style="222" customWidth="1"/>
    <col min="3083" max="3083" width="14.28515625" style="222" customWidth="1"/>
    <col min="3084" max="3084" width="17.5703125" style="222" customWidth="1"/>
    <col min="3085" max="3085" width="27.7109375" style="222" customWidth="1"/>
    <col min="3086" max="3088" width="9.140625" style="222" customWidth="1"/>
    <col min="3089" max="3089" width="14.85546875" style="222" customWidth="1"/>
    <col min="3090" max="3090" width="13.85546875" style="222" customWidth="1"/>
    <col min="3091" max="3312" width="9.140625" style="222" customWidth="1"/>
    <col min="3313" max="3313" width="9" style="222"/>
    <col min="3314" max="3314" width="6.5703125" style="222" customWidth="1"/>
    <col min="3315" max="3315" width="79.5703125" style="222" customWidth="1"/>
    <col min="3316" max="3316" width="23.5703125" style="222" customWidth="1"/>
    <col min="3317" max="3317" width="27.85546875" style="222" customWidth="1"/>
    <col min="3318" max="3318" width="22.28515625" style="222" customWidth="1"/>
    <col min="3319" max="3319" width="23.5703125" style="222" customWidth="1"/>
    <col min="3320" max="3320" width="39" style="222" customWidth="1"/>
    <col min="3321" max="3321" width="36.42578125" style="222" customWidth="1"/>
    <col min="3322" max="3322" width="8" style="222" customWidth="1"/>
    <col min="3323" max="3323" width="15.5703125" style="222" customWidth="1"/>
    <col min="3324" max="3324" width="17.28515625" style="222" customWidth="1"/>
    <col min="3325" max="3325" width="18.85546875" style="222" customWidth="1"/>
    <col min="3326" max="3326" width="81" style="222" customWidth="1"/>
    <col min="3327" max="3327" width="14.85546875" style="222" customWidth="1"/>
    <col min="3328" max="3328" width="15.7109375" style="222" customWidth="1"/>
    <col min="3329" max="3329" width="17.5703125" style="222" customWidth="1"/>
    <col min="3330" max="3330" width="18.42578125" style="222" customWidth="1"/>
    <col min="3331" max="3331" width="16.5703125" style="222" customWidth="1"/>
    <col min="3332" max="3332" width="17.7109375" style="222" customWidth="1"/>
    <col min="3333" max="3333" width="17.85546875" style="222" customWidth="1"/>
    <col min="3334" max="3334" width="18.42578125" style="222" customWidth="1"/>
    <col min="3335" max="3335" width="15.42578125" style="222" customWidth="1"/>
    <col min="3336" max="3336" width="14.5703125" style="222" customWidth="1"/>
    <col min="3337" max="3337" width="15" style="222" customWidth="1"/>
    <col min="3338" max="3338" width="6.7109375" style="222" customWidth="1"/>
    <col min="3339" max="3339" width="14.28515625" style="222" customWidth="1"/>
    <col min="3340" max="3340" width="17.5703125" style="222" customWidth="1"/>
    <col min="3341" max="3341" width="27.7109375" style="222" customWidth="1"/>
    <col min="3342" max="3344" width="9.140625" style="222" customWidth="1"/>
    <col min="3345" max="3345" width="14.85546875" style="222" customWidth="1"/>
    <col min="3346" max="3346" width="13.85546875" style="222" customWidth="1"/>
    <col min="3347" max="3568" width="9.140625" style="222" customWidth="1"/>
    <col min="3569" max="3569" width="9" style="222"/>
    <col min="3570" max="3570" width="6.5703125" style="222" customWidth="1"/>
    <col min="3571" max="3571" width="79.5703125" style="222" customWidth="1"/>
    <col min="3572" max="3572" width="23.5703125" style="222" customWidth="1"/>
    <col min="3573" max="3573" width="27.85546875" style="222" customWidth="1"/>
    <col min="3574" max="3574" width="22.28515625" style="222" customWidth="1"/>
    <col min="3575" max="3575" width="23.5703125" style="222" customWidth="1"/>
    <col min="3576" max="3576" width="39" style="222" customWidth="1"/>
    <col min="3577" max="3577" width="36.42578125" style="222" customWidth="1"/>
    <col min="3578" max="3578" width="8" style="222" customWidth="1"/>
    <col min="3579" max="3579" width="15.5703125" style="222" customWidth="1"/>
    <col min="3580" max="3580" width="17.28515625" style="222" customWidth="1"/>
    <col min="3581" max="3581" width="18.85546875" style="222" customWidth="1"/>
    <col min="3582" max="3582" width="81" style="222" customWidth="1"/>
    <col min="3583" max="3583" width="14.85546875" style="222" customWidth="1"/>
    <col min="3584" max="3584" width="15.7109375" style="222" customWidth="1"/>
    <col min="3585" max="3585" width="17.5703125" style="222" customWidth="1"/>
    <col min="3586" max="3586" width="18.42578125" style="222" customWidth="1"/>
    <col min="3587" max="3587" width="16.5703125" style="222" customWidth="1"/>
    <col min="3588" max="3588" width="17.7109375" style="222" customWidth="1"/>
    <col min="3589" max="3589" width="17.85546875" style="222" customWidth="1"/>
    <col min="3590" max="3590" width="18.42578125" style="222" customWidth="1"/>
    <col min="3591" max="3591" width="15.42578125" style="222" customWidth="1"/>
    <col min="3592" max="3592" width="14.5703125" style="222" customWidth="1"/>
    <col min="3593" max="3593" width="15" style="222" customWidth="1"/>
    <col min="3594" max="3594" width="6.7109375" style="222" customWidth="1"/>
    <col min="3595" max="3595" width="14.28515625" style="222" customWidth="1"/>
    <col min="3596" max="3596" width="17.5703125" style="222" customWidth="1"/>
    <col min="3597" max="3597" width="27.7109375" style="222" customWidth="1"/>
    <col min="3598" max="3600" width="9.140625" style="222" customWidth="1"/>
    <col min="3601" max="3601" width="14.85546875" style="222" customWidth="1"/>
    <col min="3602" max="3602" width="13.85546875" style="222" customWidth="1"/>
    <col min="3603" max="3824" width="9.140625" style="222" customWidth="1"/>
    <col min="3825" max="3825" width="9" style="222"/>
    <col min="3826" max="3826" width="6.5703125" style="222" customWidth="1"/>
    <col min="3827" max="3827" width="79.5703125" style="222" customWidth="1"/>
    <col min="3828" max="3828" width="23.5703125" style="222" customWidth="1"/>
    <col min="3829" max="3829" width="27.85546875" style="222" customWidth="1"/>
    <col min="3830" max="3830" width="22.28515625" style="222" customWidth="1"/>
    <col min="3831" max="3831" width="23.5703125" style="222" customWidth="1"/>
    <col min="3832" max="3832" width="39" style="222" customWidth="1"/>
    <col min="3833" max="3833" width="36.42578125" style="222" customWidth="1"/>
    <col min="3834" max="3834" width="8" style="222" customWidth="1"/>
    <col min="3835" max="3835" width="15.5703125" style="222" customWidth="1"/>
    <col min="3836" max="3836" width="17.28515625" style="222" customWidth="1"/>
    <col min="3837" max="3837" width="18.85546875" style="222" customWidth="1"/>
    <col min="3838" max="3838" width="81" style="222" customWidth="1"/>
    <col min="3839" max="3839" width="14.85546875" style="222" customWidth="1"/>
    <col min="3840" max="3840" width="15.7109375" style="222" customWidth="1"/>
    <col min="3841" max="3841" width="17.5703125" style="222" customWidth="1"/>
    <col min="3842" max="3842" width="18.42578125" style="222" customWidth="1"/>
    <col min="3843" max="3843" width="16.5703125" style="222" customWidth="1"/>
    <col min="3844" max="3844" width="17.7109375" style="222" customWidth="1"/>
    <col min="3845" max="3845" width="17.85546875" style="222" customWidth="1"/>
    <col min="3846" max="3846" width="18.42578125" style="222" customWidth="1"/>
    <col min="3847" max="3847" width="15.42578125" style="222" customWidth="1"/>
    <col min="3848" max="3848" width="14.5703125" style="222" customWidth="1"/>
    <col min="3849" max="3849" width="15" style="222" customWidth="1"/>
    <col min="3850" max="3850" width="6.7109375" style="222" customWidth="1"/>
    <col min="3851" max="3851" width="14.28515625" style="222" customWidth="1"/>
    <col min="3852" max="3852" width="17.5703125" style="222" customWidth="1"/>
    <col min="3853" max="3853" width="27.7109375" style="222" customWidth="1"/>
    <col min="3854" max="3856" width="9.140625" style="222" customWidth="1"/>
    <col min="3857" max="3857" width="14.85546875" style="222" customWidth="1"/>
    <col min="3858" max="3858" width="13.85546875" style="222" customWidth="1"/>
    <col min="3859" max="4080" width="9.140625" style="222" customWidth="1"/>
    <col min="4081" max="4081" width="9" style="222"/>
    <col min="4082" max="4082" width="6.5703125" style="222" customWidth="1"/>
    <col min="4083" max="4083" width="79.5703125" style="222" customWidth="1"/>
    <col min="4084" max="4084" width="23.5703125" style="222" customWidth="1"/>
    <col min="4085" max="4085" width="27.85546875" style="222" customWidth="1"/>
    <col min="4086" max="4086" width="22.28515625" style="222" customWidth="1"/>
    <col min="4087" max="4087" width="23.5703125" style="222" customWidth="1"/>
    <col min="4088" max="4088" width="39" style="222" customWidth="1"/>
    <col min="4089" max="4089" width="36.42578125" style="222" customWidth="1"/>
    <col min="4090" max="4090" width="8" style="222" customWidth="1"/>
    <col min="4091" max="4091" width="15.5703125" style="222" customWidth="1"/>
    <col min="4092" max="4092" width="17.28515625" style="222" customWidth="1"/>
    <col min="4093" max="4093" width="18.85546875" style="222" customWidth="1"/>
    <col min="4094" max="4094" width="81" style="222" customWidth="1"/>
    <col min="4095" max="4095" width="14.85546875" style="222" customWidth="1"/>
    <col min="4096" max="4096" width="15.7109375" style="222" customWidth="1"/>
    <col min="4097" max="4097" width="17.5703125" style="222" customWidth="1"/>
    <col min="4098" max="4098" width="18.42578125" style="222" customWidth="1"/>
    <col min="4099" max="4099" width="16.5703125" style="222" customWidth="1"/>
    <col min="4100" max="4100" width="17.7109375" style="222" customWidth="1"/>
    <col min="4101" max="4101" width="17.85546875" style="222" customWidth="1"/>
    <col min="4102" max="4102" width="18.42578125" style="222" customWidth="1"/>
    <col min="4103" max="4103" width="15.42578125" style="222" customWidth="1"/>
    <col min="4104" max="4104" width="14.5703125" style="222" customWidth="1"/>
    <col min="4105" max="4105" width="15" style="222" customWidth="1"/>
    <col min="4106" max="4106" width="6.7109375" style="222" customWidth="1"/>
    <col min="4107" max="4107" width="14.28515625" style="222" customWidth="1"/>
    <col min="4108" max="4108" width="17.5703125" style="222" customWidth="1"/>
    <col min="4109" max="4109" width="27.7109375" style="222" customWidth="1"/>
    <col min="4110" max="4112" width="9.140625" style="222" customWidth="1"/>
    <col min="4113" max="4113" width="14.85546875" style="222" customWidth="1"/>
    <col min="4114" max="4114" width="13.85546875" style="222" customWidth="1"/>
    <col min="4115" max="4336" width="9.140625" style="222" customWidth="1"/>
    <col min="4337" max="4337" width="9" style="222"/>
    <col min="4338" max="4338" width="6.5703125" style="222" customWidth="1"/>
    <col min="4339" max="4339" width="79.5703125" style="222" customWidth="1"/>
    <col min="4340" max="4340" width="23.5703125" style="222" customWidth="1"/>
    <col min="4341" max="4341" width="27.85546875" style="222" customWidth="1"/>
    <col min="4342" max="4342" width="22.28515625" style="222" customWidth="1"/>
    <col min="4343" max="4343" width="23.5703125" style="222" customWidth="1"/>
    <col min="4344" max="4344" width="39" style="222" customWidth="1"/>
    <col min="4345" max="4345" width="36.42578125" style="222" customWidth="1"/>
    <col min="4346" max="4346" width="8" style="222" customWidth="1"/>
    <col min="4347" max="4347" width="15.5703125" style="222" customWidth="1"/>
    <col min="4348" max="4348" width="17.28515625" style="222" customWidth="1"/>
    <col min="4349" max="4349" width="18.85546875" style="222" customWidth="1"/>
    <col min="4350" max="4350" width="81" style="222" customWidth="1"/>
    <col min="4351" max="4351" width="14.85546875" style="222" customWidth="1"/>
    <col min="4352" max="4352" width="15.7109375" style="222" customWidth="1"/>
    <col min="4353" max="4353" width="17.5703125" style="222" customWidth="1"/>
    <col min="4354" max="4354" width="18.42578125" style="222" customWidth="1"/>
    <col min="4355" max="4355" width="16.5703125" style="222" customWidth="1"/>
    <col min="4356" max="4356" width="17.7109375" style="222" customWidth="1"/>
    <col min="4357" max="4357" width="17.85546875" style="222" customWidth="1"/>
    <col min="4358" max="4358" width="18.42578125" style="222" customWidth="1"/>
    <col min="4359" max="4359" width="15.42578125" style="222" customWidth="1"/>
    <col min="4360" max="4360" width="14.5703125" style="222" customWidth="1"/>
    <col min="4361" max="4361" width="15" style="222" customWidth="1"/>
    <col min="4362" max="4362" width="6.7109375" style="222" customWidth="1"/>
    <col min="4363" max="4363" width="14.28515625" style="222" customWidth="1"/>
    <col min="4364" max="4364" width="17.5703125" style="222" customWidth="1"/>
    <col min="4365" max="4365" width="27.7109375" style="222" customWidth="1"/>
    <col min="4366" max="4368" width="9.140625" style="222" customWidth="1"/>
    <col min="4369" max="4369" width="14.85546875" style="222" customWidth="1"/>
    <col min="4370" max="4370" width="13.85546875" style="222" customWidth="1"/>
    <col min="4371" max="4592" width="9.140625" style="222" customWidth="1"/>
    <col min="4593" max="4593" width="9" style="222"/>
    <col min="4594" max="4594" width="6.5703125" style="222" customWidth="1"/>
    <col min="4595" max="4595" width="79.5703125" style="222" customWidth="1"/>
    <col min="4596" max="4596" width="23.5703125" style="222" customWidth="1"/>
    <col min="4597" max="4597" width="27.85546875" style="222" customWidth="1"/>
    <col min="4598" max="4598" width="22.28515625" style="222" customWidth="1"/>
    <col min="4599" max="4599" width="23.5703125" style="222" customWidth="1"/>
    <col min="4600" max="4600" width="39" style="222" customWidth="1"/>
    <col min="4601" max="4601" width="36.42578125" style="222" customWidth="1"/>
    <col min="4602" max="4602" width="8" style="222" customWidth="1"/>
    <col min="4603" max="4603" width="15.5703125" style="222" customWidth="1"/>
    <col min="4604" max="4604" width="17.28515625" style="222" customWidth="1"/>
    <col min="4605" max="4605" width="18.85546875" style="222" customWidth="1"/>
    <col min="4606" max="4606" width="81" style="222" customWidth="1"/>
    <col min="4607" max="4607" width="14.85546875" style="222" customWidth="1"/>
    <col min="4608" max="4608" width="15.7109375" style="222" customWidth="1"/>
    <col min="4609" max="4609" width="17.5703125" style="222" customWidth="1"/>
    <col min="4610" max="4610" width="18.42578125" style="222" customWidth="1"/>
    <col min="4611" max="4611" width="16.5703125" style="222" customWidth="1"/>
    <col min="4612" max="4612" width="17.7109375" style="222" customWidth="1"/>
    <col min="4613" max="4613" width="17.85546875" style="222" customWidth="1"/>
    <col min="4614" max="4614" width="18.42578125" style="222" customWidth="1"/>
    <col min="4615" max="4615" width="15.42578125" style="222" customWidth="1"/>
    <col min="4616" max="4616" width="14.5703125" style="222" customWidth="1"/>
    <col min="4617" max="4617" width="15" style="222" customWidth="1"/>
    <col min="4618" max="4618" width="6.7109375" style="222" customWidth="1"/>
    <col min="4619" max="4619" width="14.28515625" style="222" customWidth="1"/>
    <col min="4620" max="4620" width="17.5703125" style="222" customWidth="1"/>
    <col min="4621" max="4621" width="27.7109375" style="222" customWidth="1"/>
    <col min="4622" max="4624" width="9.140625" style="222" customWidth="1"/>
    <col min="4625" max="4625" width="14.85546875" style="222" customWidth="1"/>
    <col min="4626" max="4626" width="13.85546875" style="222" customWidth="1"/>
    <col min="4627" max="4848" width="9.140625" style="222" customWidth="1"/>
    <col min="4849" max="4849" width="9" style="222"/>
    <col min="4850" max="4850" width="6.5703125" style="222" customWidth="1"/>
    <col min="4851" max="4851" width="79.5703125" style="222" customWidth="1"/>
    <col min="4852" max="4852" width="23.5703125" style="222" customWidth="1"/>
    <col min="4853" max="4853" width="27.85546875" style="222" customWidth="1"/>
    <col min="4854" max="4854" width="22.28515625" style="222" customWidth="1"/>
    <col min="4855" max="4855" width="23.5703125" style="222" customWidth="1"/>
    <col min="4856" max="4856" width="39" style="222" customWidth="1"/>
    <col min="4857" max="4857" width="36.42578125" style="222" customWidth="1"/>
    <col min="4858" max="4858" width="8" style="222" customWidth="1"/>
    <col min="4859" max="4859" width="15.5703125" style="222" customWidth="1"/>
    <col min="4860" max="4860" width="17.28515625" style="222" customWidth="1"/>
    <col min="4861" max="4861" width="18.85546875" style="222" customWidth="1"/>
    <col min="4862" max="4862" width="81" style="222" customWidth="1"/>
    <col min="4863" max="4863" width="14.85546875" style="222" customWidth="1"/>
    <col min="4864" max="4864" width="15.7109375" style="222" customWidth="1"/>
    <col min="4865" max="4865" width="17.5703125" style="222" customWidth="1"/>
    <col min="4866" max="4866" width="18.42578125" style="222" customWidth="1"/>
    <col min="4867" max="4867" width="16.5703125" style="222" customWidth="1"/>
    <col min="4868" max="4868" width="17.7109375" style="222" customWidth="1"/>
    <col min="4869" max="4869" width="17.85546875" style="222" customWidth="1"/>
    <col min="4870" max="4870" width="18.42578125" style="222" customWidth="1"/>
    <col min="4871" max="4871" width="15.42578125" style="222" customWidth="1"/>
    <col min="4872" max="4872" width="14.5703125" style="222" customWidth="1"/>
    <col min="4873" max="4873" width="15" style="222" customWidth="1"/>
    <col min="4874" max="4874" width="6.7109375" style="222" customWidth="1"/>
    <col min="4875" max="4875" width="14.28515625" style="222" customWidth="1"/>
    <col min="4876" max="4876" width="17.5703125" style="222" customWidth="1"/>
    <col min="4877" max="4877" width="27.7109375" style="222" customWidth="1"/>
    <col min="4878" max="4880" width="9.140625" style="222" customWidth="1"/>
    <col min="4881" max="4881" width="14.85546875" style="222" customWidth="1"/>
    <col min="4882" max="4882" width="13.85546875" style="222" customWidth="1"/>
    <col min="4883" max="5104" width="9.140625" style="222" customWidth="1"/>
    <col min="5105" max="5105" width="9" style="222"/>
    <col min="5106" max="5106" width="6.5703125" style="222" customWidth="1"/>
    <col min="5107" max="5107" width="79.5703125" style="222" customWidth="1"/>
    <col min="5108" max="5108" width="23.5703125" style="222" customWidth="1"/>
    <col min="5109" max="5109" width="27.85546875" style="222" customWidth="1"/>
    <col min="5110" max="5110" width="22.28515625" style="222" customWidth="1"/>
    <col min="5111" max="5111" width="23.5703125" style="222" customWidth="1"/>
    <col min="5112" max="5112" width="39" style="222" customWidth="1"/>
    <col min="5113" max="5113" width="36.42578125" style="222" customWidth="1"/>
    <col min="5114" max="5114" width="8" style="222" customWidth="1"/>
    <col min="5115" max="5115" width="15.5703125" style="222" customWidth="1"/>
    <col min="5116" max="5116" width="17.28515625" style="222" customWidth="1"/>
    <col min="5117" max="5117" width="18.85546875" style="222" customWidth="1"/>
    <col min="5118" max="5118" width="81" style="222" customWidth="1"/>
    <col min="5119" max="5119" width="14.85546875" style="222" customWidth="1"/>
    <col min="5120" max="5120" width="15.7109375" style="222" customWidth="1"/>
    <col min="5121" max="5121" width="17.5703125" style="222" customWidth="1"/>
    <col min="5122" max="5122" width="18.42578125" style="222" customWidth="1"/>
    <col min="5123" max="5123" width="16.5703125" style="222" customWidth="1"/>
    <col min="5124" max="5124" width="17.7109375" style="222" customWidth="1"/>
    <col min="5125" max="5125" width="17.85546875" style="222" customWidth="1"/>
    <col min="5126" max="5126" width="18.42578125" style="222" customWidth="1"/>
    <col min="5127" max="5127" width="15.42578125" style="222" customWidth="1"/>
    <col min="5128" max="5128" width="14.5703125" style="222" customWidth="1"/>
    <col min="5129" max="5129" width="15" style="222" customWidth="1"/>
    <col min="5130" max="5130" width="6.7109375" style="222" customWidth="1"/>
    <col min="5131" max="5131" width="14.28515625" style="222" customWidth="1"/>
    <col min="5132" max="5132" width="17.5703125" style="222" customWidth="1"/>
    <col min="5133" max="5133" width="27.7109375" style="222" customWidth="1"/>
    <col min="5134" max="5136" width="9.140625" style="222" customWidth="1"/>
    <col min="5137" max="5137" width="14.85546875" style="222" customWidth="1"/>
    <col min="5138" max="5138" width="13.85546875" style="222" customWidth="1"/>
    <col min="5139" max="5360" width="9.140625" style="222" customWidth="1"/>
    <col min="5361" max="5361" width="9" style="222"/>
    <col min="5362" max="5362" width="6.5703125" style="222" customWidth="1"/>
    <col min="5363" max="5363" width="79.5703125" style="222" customWidth="1"/>
    <col min="5364" max="5364" width="23.5703125" style="222" customWidth="1"/>
    <col min="5365" max="5365" width="27.85546875" style="222" customWidth="1"/>
    <col min="5366" max="5366" width="22.28515625" style="222" customWidth="1"/>
    <col min="5367" max="5367" width="23.5703125" style="222" customWidth="1"/>
    <col min="5368" max="5368" width="39" style="222" customWidth="1"/>
    <col min="5369" max="5369" width="36.42578125" style="222" customWidth="1"/>
    <col min="5370" max="5370" width="8" style="222" customWidth="1"/>
    <col min="5371" max="5371" width="15.5703125" style="222" customWidth="1"/>
    <col min="5372" max="5372" width="17.28515625" style="222" customWidth="1"/>
    <col min="5373" max="5373" width="18.85546875" style="222" customWidth="1"/>
    <col min="5374" max="5374" width="81" style="222" customWidth="1"/>
    <col min="5375" max="5375" width="14.85546875" style="222" customWidth="1"/>
    <col min="5376" max="5376" width="15.7109375" style="222" customWidth="1"/>
    <col min="5377" max="5377" width="17.5703125" style="222" customWidth="1"/>
    <col min="5378" max="5378" width="18.42578125" style="222" customWidth="1"/>
    <col min="5379" max="5379" width="16.5703125" style="222" customWidth="1"/>
    <col min="5380" max="5380" width="17.7109375" style="222" customWidth="1"/>
    <col min="5381" max="5381" width="17.85546875" style="222" customWidth="1"/>
    <col min="5382" max="5382" width="18.42578125" style="222" customWidth="1"/>
    <col min="5383" max="5383" width="15.42578125" style="222" customWidth="1"/>
    <col min="5384" max="5384" width="14.5703125" style="222" customWidth="1"/>
    <col min="5385" max="5385" width="15" style="222" customWidth="1"/>
    <col min="5386" max="5386" width="6.7109375" style="222" customWidth="1"/>
    <col min="5387" max="5387" width="14.28515625" style="222" customWidth="1"/>
    <col min="5388" max="5388" width="17.5703125" style="222" customWidth="1"/>
    <col min="5389" max="5389" width="27.7109375" style="222" customWidth="1"/>
    <col min="5390" max="5392" width="9.140625" style="222" customWidth="1"/>
    <col min="5393" max="5393" width="14.85546875" style="222" customWidth="1"/>
    <col min="5394" max="5394" width="13.85546875" style="222" customWidth="1"/>
    <col min="5395" max="5616" width="9.140625" style="222" customWidth="1"/>
    <col min="5617" max="5617" width="9" style="222"/>
    <col min="5618" max="5618" width="6.5703125" style="222" customWidth="1"/>
    <col min="5619" max="5619" width="79.5703125" style="222" customWidth="1"/>
    <col min="5620" max="5620" width="23.5703125" style="222" customWidth="1"/>
    <col min="5621" max="5621" width="27.85546875" style="222" customWidth="1"/>
    <col min="5622" max="5622" width="22.28515625" style="222" customWidth="1"/>
    <col min="5623" max="5623" width="23.5703125" style="222" customWidth="1"/>
    <col min="5624" max="5624" width="39" style="222" customWidth="1"/>
    <col min="5625" max="5625" width="36.42578125" style="222" customWidth="1"/>
    <col min="5626" max="5626" width="8" style="222" customWidth="1"/>
    <col min="5627" max="5627" width="15.5703125" style="222" customWidth="1"/>
    <col min="5628" max="5628" width="17.28515625" style="222" customWidth="1"/>
    <col min="5629" max="5629" width="18.85546875" style="222" customWidth="1"/>
    <col min="5630" max="5630" width="81" style="222" customWidth="1"/>
    <col min="5631" max="5631" width="14.85546875" style="222" customWidth="1"/>
    <col min="5632" max="5632" width="15.7109375" style="222" customWidth="1"/>
    <col min="5633" max="5633" width="17.5703125" style="222" customWidth="1"/>
    <col min="5634" max="5634" width="18.42578125" style="222" customWidth="1"/>
    <col min="5635" max="5635" width="16.5703125" style="222" customWidth="1"/>
    <col min="5636" max="5636" width="17.7109375" style="222" customWidth="1"/>
    <col min="5637" max="5637" width="17.85546875" style="222" customWidth="1"/>
    <col min="5638" max="5638" width="18.42578125" style="222" customWidth="1"/>
    <col min="5639" max="5639" width="15.42578125" style="222" customWidth="1"/>
    <col min="5640" max="5640" width="14.5703125" style="222" customWidth="1"/>
    <col min="5641" max="5641" width="15" style="222" customWidth="1"/>
    <col min="5642" max="5642" width="6.7109375" style="222" customWidth="1"/>
    <col min="5643" max="5643" width="14.28515625" style="222" customWidth="1"/>
    <col min="5644" max="5644" width="17.5703125" style="222" customWidth="1"/>
    <col min="5645" max="5645" width="27.7109375" style="222" customWidth="1"/>
    <col min="5646" max="5648" width="9.140625" style="222" customWidth="1"/>
    <col min="5649" max="5649" width="14.85546875" style="222" customWidth="1"/>
    <col min="5650" max="5650" width="13.85546875" style="222" customWidth="1"/>
    <col min="5651" max="5872" width="9.140625" style="222" customWidth="1"/>
    <col min="5873" max="5873" width="9" style="222"/>
    <col min="5874" max="5874" width="6.5703125" style="222" customWidth="1"/>
    <col min="5875" max="5875" width="79.5703125" style="222" customWidth="1"/>
    <col min="5876" max="5876" width="23.5703125" style="222" customWidth="1"/>
    <col min="5877" max="5877" width="27.85546875" style="222" customWidth="1"/>
    <col min="5878" max="5878" width="22.28515625" style="222" customWidth="1"/>
    <col min="5879" max="5879" width="23.5703125" style="222" customWidth="1"/>
    <col min="5880" max="5880" width="39" style="222" customWidth="1"/>
    <col min="5881" max="5881" width="36.42578125" style="222" customWidth="1"/>
    <col min="5882" max="5882" width="8" style="222" customWidth="1"/>
    <col min="5883" max="5883" width="15.5703125" style="222" customWidth="1"/>
    <col min="5884" max="5884" width="17.28515625" style="222" customWidth="1"/>
    <col min="5885" max="5885" width="18.85546875" style="222" customWidth="1"/>
    <col min="5886" max="5886" width="81" style="222" customWidth="1"/>
    <col min="5887" max="5887" width="14.85546875" style="222" customWidth="1"/>
    <col min="5888" max="5888" width="15.7109375" style="222" customWidth="1"/>
    <col min="5889" max="5889" width="17.5703125" style="222" customWidth="1"/>
    <col min="5890" max="5890" width="18.42578125" style="222" customWidth="1"/>
    <col min="5891" max="5891" width="16.5703125" style="222" customWidth="1"/>
    <col min="5892" max="5892" width="17.7109375" style="222" customWidth="1"/>
    <col min="5893" max="5893" width="17.85546875" style="222" customWidth="1"/>
    <col min="5894" max="5894" width="18.42578125" style="222" customWidth="1"/>
    <col min="5895" max="5895" width="15.42578125" style="222" customWidth="1"/>
    <col min="5896" max="5896" width="14.5703125" style="222" customWidth="1"/>
    <col min="5897" max="5897" width="15" style="222" customWidth="1"/>
    <col min="5898" max="5898" width="6.7109375" style="222" customWidth="1"/>
    <col min="5899" max="5899" width="14.28515625" style="222" customWidth="1"/>
    <col min="5900" max="5900" width="17.5703125" style="222" customWidth="1"/>
    <col min="5901" max="5901" width="27.7109375" style="222" customWidth="1"/>
    <col min="5902" max="5904" width="9.140625" style="222" customWidth="1"/>
    <col min="5905" max="5905" width="14.85546875" style="222" customWidth="1"/>
    <col min="5906" max="5906" width="13.85546875" style="222" customWidth="1"/>
    <col min="5907" max="6128" width="9.140625" style="222" customWidth="1"/>
    <col min="6129" max="6129" width="9" style="222"/>
    <col min="6130" max="6130" width="6.5703125" style="222" customWidth="1"/>
    <col min="6131" max="6131" width="79.5703125" style="222" customWidth="1"/>
    <col min="6132" max="6132" width="23.5703125" style="222" customWidth="1"/>
    <col min="6133" max="6133" width="27.85546875" style="222" customWidth="1"/>
    <col min="6134" max="6134" width="22.28515625" style="222" customWidth="1"/>
    <col min="6135" max="6135" width="23.5703125" style="222" customWidth="1"/>
    <col min="6136" max="6136" width="39" style="222" customWidth="1"/>
    <col min="6137" max="6137" width="36.42578125" style="222" customWidth="1"/>
    <col min="6138" max="6138" width="8" style="222" customWidth="1"/>
    <col min="6139" max="6139" width="15.5703125" style="222" customWidth="1"/>
    <col min="6140" max="6140" width="17.28515625" style="222" customWidth="1"/>
    <col min="6141" max="6141" width="18.85546875" style="222" customWidth="1"/>
    <col min="6142" max="6142" width="81" style="222" customWidth="1"/>
    <col min="6143" max="6143" width="14.85546875" style="222" customWidth="1"/>
    <col min="6144" max="6144" width="15.7109375" style="222" customWidth="1"/>
    <col min="6145" max="6145" width="17.5703125" style="222" customWidth="1"/>
    <col min="6146" max="6146" width="18.42578125" style="222" customWidth="1"/>
    <col min="6147" max="6147" width="16.5703125" style="222" customWidth="1"/>
    <col min="6148" max="6148" width="17.7109375" style="222" customWidth="1"/>
    <col min="6149" max="6149" width="17.85546875" style="222" customWidth="1"/>
    <col min="6150" max="6150" width="18.42578125" style="222" customWidth="1"/>
    <col min="6151" max="6151" width="15.42578125" style="222" customWidth="1"/>
    <col min="6152" max="6152" width="14.5703125" style="222" customWidth="1"/>
    <col min="6153" max="6153" width="15" style="222" customWidth="1"/>
    <col min="6154" max="6154" width="6.7109375" style="222" customWidth="1"/>
    <col min="6155" max="6155" width="14.28515625" style="222" customWidth="1"/>
    <col min="6156" max="6156" width="17.5703125" style="222" customWidth="1"/>
    <col min="6157" max="6157" width="27.7109375" style="222" customWidth="1"/>
    <col min="6158" max="6160" width="9.140625" style="222" customWidth="1"/>
    <col min="6161" max="6161" width="14.85546875" style="222" customWidth="1"/>
    <col min="6162" max="6162" width="13.85546875" style="222" customWidth="1"/>
    <col min="6163" max="6384" width="9.140625" style="222" customWidth="1"/>
    <col min="6385" max="6385" width="9" style="222"/>
    <col min="6386" max="6386" width="6.5703125" style="222" customWidth="1"/>
    <col min="6387" max="6387" width="79.5703125" style="222" customWidth="1"/>
    <col min="6388" max="6388" width="23.5703125" style="222" customWidth="1"/>
    <col min="6389" max="6389" width="27.85546875" style="222" customWidth="1"/>
    <col min="6390" max="6390" width="22.28515625" style="222" customWidth="1"/>
    <col min="6391" max="6391" width="23.5703125" style="222" customWidth="1"/>
    <col min="6392" max="6392" width="39" style="222" customWidth="1"/>
    <col min="6393" max="6393" width="36.42578125" style="222" customWidth="1"/>
    <col min="6394" max="6394" width="8" style="222" customWidth="1"/>
    <col min="6395" max="6395" width="15.5703125" style="222" customWidth="1"/>
    <col min="6396" max="6396" width="17.28515625" style="222" customWidth="1"/>
    <col min="6397" max="6397" width="18.85546875" style="222" customWidth="1"/>
    <col min="6398" max="6398" width="81" style="222" customWidth="1"/>
    <col min="6399" max="6399" width="14.85546875" style="222" customWidth="1"/>
    <col min="6400" max="6400" width="15.7109375" style="222" customWidth="1"/>
    <col min="6401" max="6401" width="17.5703125" style="222" customWidth="1"/>
    <col min="6402" max="6402" width="18.42578125" style="222" customWidth="1"/>
    <col min="6403" max="6403" width="16.5703125" style="222" customWidth="1"/>
    <col min="6404" max="6404" width="17.7109375" style="222" customWidth="1"/>
    <col min="6405" max="6405" width="17.85546875" style="222" customWidth="1"/>
    <col min="6406" max="6406" width="18.42578125" style="222" customWidth="1"/>
    <col min="6407" max="6407" width="15.42578125" style="222" customWidth="1"/>
    <col min="6408" max="6408" width="14.5703125" style="222" customWidth="1"/>
    <col min="6409" max="6409" width="15" style="222" customWidth="1"/>
    <col min="6410" max="6410" width="6.7109375" style="222" customWidth="1"/>
    <col min="6411" max="6411" width="14.28515625" style="222" customWidth="1"/>
    <col min="6412" max="6412" width="17.5703125" style="222" customWidth="1"/>
    <col min="6413" max="6413" width="27.7109375" style="222" customWidth="1"/>
    <col min="6414" max="6416" width="9.140625" style="222" customWidth="1"/>
    <col min="6417" max="6417" width="14.85546875" style="222" customWidth="1"/>
    <col min="6418" max="6418" width="13.85546875" style="222" customWidth="1"/>
    <col min="6419" max="6640" width="9.140625" style="222" customWidth="1"/>
    <col min="6641" max="6641" width="9" style="222"/>
    <col min="6642" max="6642" width="6.5703125" style="222" customWidth="1"/>
    <col min="6643" max="6643" width="79.5703125" style="222" customWidth="1"/>
    <col min="6644" max="6644" width="23.5703125" style="222" customWidth="1"/>
    <col min="6645" max="6645" width="27.85546875" style="222" customWidth="1"/>
    <col min="6646" max="6646" width="22.28515625" style="222" customWidth="1"/>
    <col min="6647" max="6647" width="23.5703125" style="222" customWidth="1"/>
    <col min="6648" max="6648" width="39" style="222" customWidth="1"/>
    <col min="6649" max="6649" width="36.42578125" style="222" customWidth="1"/>
    <col min="6650" max="6650" width="8" style="222" customWidth="1"/>
    <col min="6651" max="6651" width="15.5703125" style="222" customWidth="1"/>
    <col min="6652" max="6652" width="17.28515625" style="222" customWidth="1"/>
    <col min="6653" max="6653" width="18.85546875" style="222" customWidth="1"/>
    <col min="6654" max="6654" width="81" style="222" customWidth="1"/>
    <col min="6655" max="6655" width="14.85546875" style="222" customWidth="1"/>
    <col min="6656" max="6656" width="15.7109375" style="222" customWidth="1"/>
    <col min="6657" max="6657" width="17.5703125" style="222" customWidth="1"/>
    <col min="6658" max="6658" width="18.42578125" style="222" customWidth="1"/>
    <col min="6659" max="6659" width="16.5703125" style="222" customWidth="1"/>
    <col min="6660" max="6660" width="17.7109375" style="222" customWidth="1"/>
    <col min="6661" max="6661" width="17.85546875" style="222" customWidth="1"/>
    <col min="6662" max="6662" width="18.42578125" style="222" customWidth="1"/>
    <col min="6663" max="6663" width="15.42578125" style="222" customWidth="1"/>
    <col min="6664" max="6664" width="14.5703125" style="222" customWidth="1"/>
    <col min="6665" max="6665" width="15" style="222" customWidth="1"/>
    <col min="6666" max="6666" width="6.7109375" style="222" customWidth="1"/>
    <col min="6667" max="6667" width="14.28515625" style="222" customWidth="1"/>
    <col min="6668" max="6668" width="17.5703125" style="222" customWidth="1"/>
    <col min="6669" max="6669" width="27.7109375" style="222" customWidth="1"/>
    <col min="6670" max="6672" width="9.140625" style="222" customWidth="1"/>
    <col min="6673" max="6673" width="14.85546875" style="222" customWidth="1"/>
    <col min="6674" max="6674" width="13.85546875" style="222" customWidth="1"/>
    <col min="6675" max="6896" width="9.140625" style="222" customWidth="1"/>
    <col min="6897" max="6897" width="9" style="222"/>
    <col min="6898" max="6898" width="6.5703125" style="222" customWidth="1"/>
    <col min="6899" max="6899" width="79.5703125" style="222" customWidth="1"/>
    <col min="6900" max="6900" width="23.5703125" style="222" customWidth="1"/>
    <col min="6901" max="6901" width="27.85546875" style="222" customWidth="1"/>
    <col min="6902" max="6902" width="22.28515625" style="222" customWidth="1"/>
    <col min="6903" max="6903" width="23.5703125" style="222" customWidth="1"/>
    <col min="6904" max="6904" width="39" style="222" customWidth="1"/>
    <col min="6905" max="6905" width="36.42578125" style="222" customWidth="1"/>
    <col min="6906" max="6906" width="8" style="222" customWidth="1"/>
    <col min="6907" max="6907" width="15.5703125" style="222" customWidth="1"/>
    <col min="6908" max="6908" width="17.28515625" style="222" customWidth="1"/>
    <col min="6909" max="6909" width="18.85546875" style="222" customWidth="1"/>
    <col min="6910" max="6910" width="81" style="222" customWidth="1"/>
    <col min="6911" max="6911" width="14.85546875" style="222" customWidth="1"/>
    <col min="6912" max="6912" width="15.7109375" style="222" customWidth="1"/>
    <col min="6913" max="6913" width="17.5703125" style="222" customWidth="1"/>
    <col min="6914" max="6914" width="18.42578125" style="222" customWidth="1"/>
    <col min="6915" max="6915" width="16.5703125" style="222" customWidth="1"/>
    <col min="6916" max="6916" width="17.7109375" style="222" customWidth="1"/>
    <col min="6917" max="6917" width="17.85546875" style="222" customWidth="1"/>
    <col min="6918" max="6918" width="18.42578125" style="222" customWidth="1"/>
    <col min="6919" max="6919" width="15.42578125" style="222" customWidth="1"/>
    <col min="6920" max="6920" width="14.5703125" style="222" customWidth="1"/>
    <col min="6921" max="6921" width="15" style="222" customWidth="1"/>
    <col min="6922" max="6922" width="6.7109375" style="222" customWidth="1"/>
    <col min="6923" max="6923" width="14.28515625" style="222" customWidth="1"/>
    <col min="6924" max="6924" width="17.5703125" style="222" customWidth="1"/>
    <col min="6925" max="6925" width="27.7109375" style="222" customWidth="1"/>
    <col min="6926" max="6928" width="9.140625" style="222" customWidth="1"/>
    <col min="6929" max="6929" width="14.85546875" style="222" customWidth="1"/>
    <col min="6930" max="6930" width="13.85546875" style="222" customWidth="1"/>
    <col min="6931" max="7152" width="9.140625" style="222" customWidth="1"/>
    <col min="7153" max="7153" width="9" style="222"/>
    <col min="7154" max="7154" width="6.5703125" style="222" customWidth="1"/>
    <col min="7155" max="7155" width="79.5703125" style="222" customWidth="1"/>
    <col min="7156" max="7156" width="23.5703125" style="222" customWidth="1"/>
    <col min="7157" max="7157" width="27.85546875" style="222" customWidth="1"/>
    <col min="7158" max="7158" width="22.28515625" style="222" customWidth="1"/>
    <col min="7159" max="7159" width="23.5703125" style="222" customWidth="1"/>
    <col min="7160" max="7160" width="39" style="222" customWidth="1"/>
    <col min="7161" max="7161" width="36.42578125" style="222" customWidth="1"/>
    <col min="7162" max="7162" width="8" style="222" customWidth="1"/>
    <col min="7163" max="7163" width="15.5703125" style="222" customWidth="1"/>
    <col min="7164" max="7164" width="17.28515625" style="222" customWidth="1"/>
    <col min="7165" max="7165" width="18.85546875" style="222" customWidth="1"/>
    <col min="7166" max="7166" width="81" style="222" customWidth="1"/>
    <col min="7167" max="7167" width="14.85546875" style="222" customWidth="1"/>
    <col min="7168" max="7168" width="15.7109375" style="222" customWidth="1"/>
    <col min="7169" max="7169" width="17.5703125" style="222" customWidth="1"/>
    <col min="7170" max="7170" width="18.42578125" style="222" customWidth="1"/>
    <col min="7171" max="7171" width="16.5703125" style="222" customWidth="1"/>
    <col min="7172" max="7172" width="17.7109375" style="222" customWidth="1"/>
    <col min="7173" max="7173" width="17.85546875" style="222" customWidth="1"/>
    <col min="7174" max="7174" width="18.42578125" style="222" customWidth="1"/>
    <col min="7175" max="7175" width="15.42578125" style="222" customWidth="1"/>
    <col min="7176" max="7176" width="14.5703125" style="222" customWidth="1"/>
    <col min="7177" max="7177" width="15" style="222" customWidth="1"/>
    <col min="7178" max="7178" width="6.7109375" style="222" customWidth="1"/>
    <col min="7179" max="7179" width="14.28515625" style="222" customWidth="1"/>
    <col min="7180" max="7180" width="17.5703125" style="222" customWidth="1"/>
    <col min="7181" max="7181" width="27.7109375" style="222" customWidth="1"/>
    <col min="7182" max="7184" width="9.140625" style="222" customWidth="1"/>
    <col min="7185" max="7185" width="14.85546875" style="222" customWidth="1"/>
    <col min="7186" max="7186" width="13.85546875" style="222" customWidth="1"/>
    <col min="7187" max="7408" width="9.140625" style="222" customWidth="1"/>
    <col min="7409" max="7409" width="9" style="222"/>
    <col min="7410" max="7410" width="6.5703125" style="222" customWidth="1"/>
    <col min="7411" max="7411" width="79.5703125" style="222" customWidth="1"/>
    <col min="7412" max="7412" width="23.5703125" style="222" customWidth="1"/>
    <col min="7413" max="7413" width="27.85546875" style="222" customWidth="1"/>
    <col min="7414" max="7414" width="22.28515625" style="222" customWidth="1"/>
    <col min="7415" max="7415" width="23.5703125" style="222" customWidth="1"/>
    <col min="7416" max="7416" width="39" style="222" customWidth="1"/>
    <col min="7417" max="7417" width="36.42578125" style="222" customWidth="1"/>
    <col min="7418" max="7418" width="8" style="222" customWidth="1"/>
    <col min="7419" max="7419" width="15.5703125" style="222" customWidth="1"/>
    <col min="7420" max="7420" width="17.28515625" style="222" customWidth="1"/>
    <col min="7421" max="7421" width="18.85546875" style="222" customWidth="1"/>
    <col min="7422" max="7422" width="81" style="222" customWidth="1"/>
    <col min="7423" max="7423" width="14.85546875" style="222" customWidth="1"/>
    <col min="7424" max="7424" width="15.7109375" style="222" customWidth="1"/>
    <col min="7425" max="7425" width="17.5703125" style="222" customWidth="1"/>
    <col min="7426" max="7426" width="18.42578125" style="222" customWidth="1"/>
    <col min="7427" max="7427" width="16.5703125" style="222" customWidth="1"/>
    <col min="7428" max="7428" width="17.7109375" style="222" customWidth="1"/>
    <col min="7429" max="7429" width="17.85546875" style="222" customWidth="1"/>
    <col min="7430" max="7430" width="18.42578125" style="222" customWidth="1"/>
    <col min="7431" max="7431" width="15.42578125" style="222" customWidth="1"/>
    <col min="7432" max="7432" width="14.5703125" style="222" customWidth="1"/>
    <col min="7433" max="7433" width="15" style="222" customWidth="1"/>
    <col min="7434" max="7434" width="6.7109375" style="222" customWidth="1"/>
    <col min="7435" max="7435" width="14.28515625" style="222" customWidth="1"/>
    <col min="7436" max="7436" width="17.5703125" style="222" customWidth="1"/>
    <col min="7437" max="7437" width="27.7109375" style="222" customWidth="1"/>
    <col min="7438" max="7440" width="9.140625" style="222" customWidth="1"/>
    <col min="7441" max="7441" width="14.85546875" style="222" customWidth="1"/>
    <col min="7442" max="7442" width="13.85546875" style="222" customWidth="1"/>
    <col min="7443" max="7664" width="9.140625" style="222" customWidth="1"/>
    <col min="7665" max="7665" width="9" style="222"/>
    <col min="7666" max="7666" width="6.5703125" style="222" customWidth="1"/>
    <col min="7667" max="7667" width="79.5703125" style="222" customWidth="1"/>
    <col min="7668" max="7668" width="23.5703125" style="222" customWidth="1"/>
    <col min="7669" max="7669" width="27.85546875" style="222" customWidth="1"/>
    <col min="7670" max="7670" width="22.28515625" style="222" customWidth="1"/>
    <col min="7671" max="7671" width="23.5703125" style="222" customWidth="1"/>
    <col min="7672" max="7672" width="39" style="222" customWidth="1"/>
    <col min="7673" max="7673" width="36.42578125" style="222" customWidth="1"/>
    <col min="7674" max="7674" width="8" style="222" customWidth="1"/>
    <col min="7675" max="7675" width="15.5703125" style="222" customWidth="1"/>
    <col min="7676" max="7676" width="17.28515625" style="222" customWidth="1"/>
    <col min="7677" max="7677" width="18.85546875" style="222" customWidth="1"/>
    <col min="7678" max="7678" width="81" style="222" customWidth="1"/>
    <col min="7679" max="7679" width="14.85546875" style="222" customWidth="1"/>
    <col min="7680" max="7680" width="15.7109375" style="222" customWidth="1"/>
    <col min="7681" max="7681" width="17.5703125" style="222" customWidth="1"/>
    <col min="7682" max="7682" width="18.42578125" style="222" customWidth="1"/>
    <col min="7683" max="7683" width="16.5703125" style="222" customWidth="1"/>
    <col min="7684" max="7684" width="17.7109375" style="222" customWidth="1"/>
    <col min="7685" max="7685" width="17.85546875" style="222" customWidth="1"/>
    <col min="7686" max="7686" width="18.42578125" style="222" customWidth="1"/>
    <col min="7687" max="7687" width="15.42578125" style="222" customWidth="1"/>
    <col min="7688" max="7688" width="14.5703125" style="222" customWidth="1"/>
    <col min="7689" max="7689" width="15" style="222" customWidth="1"/>
    <col min="7690" max="7690" width="6.7109375" style="222" customWidth="1"/>
    <col min="7691" max="7691" width="14.28515625" style="222" customWidth="1"/>
    <col min="7692" max="7692" width="17.5703125" style="222" customWidth="1"/>
    <col min="7693" max="7693" width="27.7109375" style="222" customWidth="1"/>
    <col min="7694" max="7696" width="9.140625" style="222" customWidth="1"/>
    <col min="7697" max="7697" width="14.85546875" style="222" customWidth="1"/>
    <col min="7698" max="7698" width="13.85546875" style="222" customWidth="1"/>
    <col min="7699" max="7920" width="9.140625" style="222" customWidth="1"/>
    <col min="7921" max="7921" width="9" style="222"/>
    <col min="7922" max="7922" width="6.5703125" style="222" customWidth="1"/>
    <col min="7923" max="7923" width="79.5703125" style="222" customWidth="1"/>
    <col min="7924" max="7924" width="23.5703125" style="222" customWidth="1"/>
    <col min="7925" max="7925" width="27.85546875" style="222" customWidth="1"/>
    <col min="7926" max="7926" width="22.28515625" style="222" customWidth="1"/>
    <col min="7927" max="7927" width="23.5703125" style="222" customWidth="1"/>
    <col min="7928" max="7928" width="39" style="222" customWidth="1"/>
    <col min="7929" max="7929" width="36.42578125" style="222" customWidth="1"/>
    <col min="7930" max="7930" width="8" style="222" customWidth="1"/>
    <col min="7931" max="7931" width="15.5703125" style="222" customWidth="1"/>
    <col min="7932" max="7932" width="17.28515625" style="222" customWidth="1"/>
    <col min="7933" max="7933" width="18.85546875" style="222" customWidth="1"/>
    <col min="7934" max="7934" width="81" style="222" customWidth="1"/>
    <col min="7935" max="7935" width="14.85546875" style="222" customWidth="1"/>
    <col min="7936" max="7936" width="15.7109375" style="222" customWidth="1"/>
    <col min="7937" max="7937" width="17.5703125" style="222" customWidth="1"/>
    <col min="7938" max="7938" width="18.42578125" style="222" customWidth="1"/>
    <col min="7939" max="7939" width="16.5703125" style="222" customWidth="1"/>
    <col min="7940" max="7940" width="17.7109375" style="222" customWidth="1"/>
    <col min="7941" max="7941" width="17.85546875" style="222" customWidth="1"/>
    <col min="7942" max="7942" width="18.42578125" style="222" customWidth="1"/>
    <col min="7943" max="7943" width="15.42578125" style="222" customWidth="1"/>
    <col min="7944" max="7944" width="14.5703125" style="222" customWidth="1"/>
    <col min="7945" max="7945" width="15" style="222" customWidth="1"/>
    <col min="7946" max="7946" width="6.7109375" style="222" customWidth="1"/>
    <col min="7947" max="7947" width="14.28515625" style="222" customWidth="1"/>
    <col min="7948" max="7948" width="17.5703125" style="222" customWidth="1"/>
    <col min="7949" max="7949" width="27.7109375" style="222" customWidth="1"/>
    <col min="7950" max="7952" width="9.140625" style="222" customWidth="1"/>
    <col min="7953" max="7953" width="14.85546875" style="222" customWidth="1"/>
    <col min="7954" max="7954" width="13.85546875" style="222" customWidth="1"/>
    <col min="7955" max="8176" width="9.140625" style="222" customWidth="1"/>
    <col min="8177" max="8177" width="9" style="222"/>
    <col min="8178" max="8178" width="6.5703125" style="222" customWidth="1"/>
    <col min="8179" max="8179" width="79.5703125" style="222" customWidth="1"/>
    <col min="8180" max="8180" width="23.5703125" style="222" customWidth="1"/>
    <col min="8181" max="8181" width="27.85546875" style="222" customWidth="1"/>
    <col min="8182" max="8182" width="22.28515625" style="222" customWidth="1"/>
    <col min="8183" max="8183" width="23.5703125" style="222" customWidth="1"/>
    <col min="8184" max="8184" width="39" style="222" customWidth="1"/>
    <col min="8185" max="8185" width="36.42578125" style="222" customWidth="1"/>
    <col min="8186" max="8186" width="8" style="222" customWidth="1"/>
    <col min="8187" max="8187" width="15.5703125" style="222" customWidth="1"/>
    <col min="8188" max="8188" width="17.28515625" style="222" customWidth="1"/>
    <col min="8189" max="8189" width="18.85546875" style="222" customWidth="1"/>
    <col min="8190" max="8190" width="81" style="222" customWidth="1"/>
    <col min="8191" max="8191" width="14.85546875" style="222" customWidth="1"/>
    <col min="8192" max="8192" width="15.7109375" style="222" customWidth="1"/>
    <col min="8193" max="8193" width="17.5703125" style="222" customWidth="1"/>
    <col min="8194" max="8194" width="18.42578125" style="222" customWidth="1"/>
    <col min="8195" max="8195" width="16.5703125" style="222" customWidth="1"/>
    <col min="8196" max="8196" width="17.7109375" style="222" customWidth="1"/>
    <col min="8197" max="8197" width="17.85546875" style="222" customWidth="1"/>
    <col min="8198" max="8198" width="18.42578125" style="222" customWidth="1"/>
    <col min="8199" max="8199" width="15.42578125" style="222" customWidth="1"/>
    <col min="8200" max="8200" width="14.5703125" style="222" customWidth="1"/>
    <col min="8201" max="8201" width="15" style="222" customWidth="1"/>
    <col min="8202" max="8202" width="6.7109375" style="222" customWidth="1"/>
    <col min="8203" max="8203" width="14.28515625" style="222" customWidth="1"/>
    <col min="8204" max="8204" width="17.5703125" style="222" customWidth="1"/>
    <col min="8205" max="8205" width="27.7109375" style="222" customWidth="1"/>
    <col min="8206" max="8208" width="9.140625" style="222" customWidth="1"/>
    <col min="8209" max="8209" width="14.85546875" style="222" customWidth="1"/>
    <col min="8210" max="8210" width="13.85546875" style="222" customWidth="1"/>
    <col min="8211" max="8432" width="9.140625" style="222" customWidth="1"/>
    <col min="8433" max="8433" width="9" style="222"/>
    <col min="8434" max="8434" width="6.5703125" style="222" customWidth="1"/>
    <col min="8435" max="8435" width="79.5703125" style="222" customWidth="1"/>
    <col min="8436" max="8436" width="23.5703125" style="222" customWidth="1"/>
    <col min="8437" max="8437" width="27.85546875" style="222" customWidth="1"/>
    <col min="8438" max="8438" width="22.28515625" style="222" customWidth="1"/>
    <col min="8439" max="8439" width="23.5703125" style="222" customWidth="1"/>
    <col min="8440" max="8440" width="39" style="222" customWidth="1"/>
    <col min="8441" max="8441" width="36.42578125" style="222" customWidth="1"/>
    <col min="8442" max="8442" width="8" style="222" customWidth="1"/>
    <col min="8443" max="8443" width="15.5703125" style="222" customWidth="1"/>
    <col min="8444" max="8444" width="17.28515625" style="222" customWidth="1"/>
    <col min="8445" max="8445" width="18.85546875" style="222" customWidth="1"/>
    <col min="8446" max="8446" width="81" style="222" customWidth="1"/>
    <col min="8447" max="8447" width="14.85546875" style="222" customWidth="1"/>
    <col min="8448" max="8448" width="15.7109375" style="222" customWidth="1"/>
    <col min="8449" max="8449" width="17.5703125" style="222" customWidth="1"/>
    <col min="8450" max="8450" width="18.42578125" style="222" customWidth="1"/>
    <col min="8451" max="8451" width="16.5703125" style="222" customWidth="1"/>
    <col min="8452" max="8452" width="17.7109375" style="222" customWidth="1"/>
    <col min="8453" max="8453" width="17.85546875" style="222" customWidth="1"/>
    <col min="8454" max="8454" width="18.42578125" style="222" customWidth="1"/>
    <col min="8455" max="8455" width="15.42578125" style="222" customWidth="1"/>
    <col min="8456" max="8456" width="14.5703125" style="222" customWidth="1"/>
    <col min="8457" max="8457" width="15" style="222" customWidth="1"/>
    <col min="8458" max="8458" width="6.7109375" style="222" customWidth="1"/>
    <col min="8459" max="8459" width="14.28515625" style="222" customWidth="1"/>
    <col min="8460" max="8460" width="17.5703125" style="222" customWidth="1"/>
    <col min="8461" max="8461" width="27.7109375" style="222" customWidth="1"/>
    <col min="8462" max="8464" width="9.140625" style="222" customWidth="1"/>
    <col min="8465" max="8465" width="14.85546875" style="222" customWidth="1"/>
    <col min="8466" max="8466" width="13.85546875" style="222" customWidth="1"/>
    <col min="8467" max="8688" width="9.140625" style="222" customWidth="1"/>
    <col min="8689" max="8689" width="9" style="222"/>
    <col min="8690" max="8690" width="6.5703125" style="222" customWidth="1"/>
    <col min="8691" max="8691" width="79.5703125" style="222" customWidth="1"/>
    <col min="8692" max="8692" width="23.5703125" style="222" customWidth="1"/>
    <col min="8693" max="8693" width="27.85546875" style="222" customWidth="1"/>
    <col min="8694" max="8694" width="22.28515625" style="222" customWidth="1"/>
    <col min="8695" max="8695" width="23.5703125" style="222" customWidth="1"/>
    <col min="8696" max="8696" width="39" style="222" customWidth="1"/>
    <col min="8697" max="8697" width="36.42578125" style="222" customWidth="1"/>
    <col min="8698" max="8698" width="8" style="222" customWidth="1"/>
    <col min="8699" max="8699" width="15.5703125" style="222" customWidth="1"/>
    <col min="8700" max="8700" width="17.28515625" style="222" customWidth="1"/>
    <col min="8701" max="8701" width="18.85546875" style="222" customWidth="1"/>
    <col min="8702" max="8702" width="81" style="222" customWidth="1"/>
    <col min="8703" max="8703" width="14.85546875" style="222" customWidth="1"/>
    <col min="8704" max="8704" width="15.7109375" style="222" customWidth="1"/>
    <col min="8705" max="8705" width="17.5703125" style="222" customWidth="1"/>
    <col min="8706" max="8706" width="18.42578125" style="222" customWidth="1"/>
    <col min="8707" max="8707" width="16.5703125" style="222" customWidth="1"/>
    <col min="8708" max="8708" width="17.7109375" style="222" customWidth="1"/>
    <col min="8709" max="8709" width="17.85546875" style="222" customWidth="1"/>
    <col min="8710" max="8710" width="18.42578125" style="222" customWidth="1"/>
    <col min="8711" max="8711" width="15.42578125" style="222" customWidth="1"/>
    <col min="8712" max="8712" width="14.5703125" style="222" customWidth="1"/>
    <col min="8713" max="8713" width="15" style="222" customWidth="1"/>
    <col min="8714" max="8714" width="6.7109375" style="222" customWidth="1"/>
    <col min="8715" max="8715" width="14.28515625" style="222" customWidth="1"/>
    <col min="8716" max="8716" width="17.5703125" style="222" customWidth="1"/>
    <col min="8717" max="8717" width="27.7109375" style="222" customWidth="1"/>
    <col min="8718" max="8720" width="9.140625" style="222" customWidth="1"/>
    <col min="8721" max="8721" width="14.85546875" style="222" customWidth="1"/>
    <col min="8722" max="8722" width="13.85546875" style="222" customWidth="1"/>
    <col min="8723" max="8944" width="9.140625" style="222" customWidth="1"/>
    <col min="8945" max="8945" width="9" style="222"/>
    <col min="8946" max="8946" width="6.5703125" style="222" customWidth="1"/>
    <col min="8947" max="8947" width="79.5703125" style="222" customWidth="1"/>
    <col min="8948" max="8948" width="23.5703125" style="222" customWidth="1"/>
    <col min="8949" max="8949" width="27.85546875" style="222" customWidth="1"/>
    <col min="8950" max="8950" width="22.28515625" style="222" customWidth="1"/>
    <col min="8951" max="8951" width="23.5703125" style="222" customWidth="1"/>
    <col min="8952" max="8952" width="39" style="222" customWidth="1"/>
    <col min="8953" max="8953" width="36.42578125" style="222" customWidth="1"/>
    <col min="8954" max="8954" width="8" style="222" customWidth="1"/>
    <col min="8955" max="8955" width="15.5703125" style="222" customWidth="1"/>
    <col min="8956" max="8956" width="17.28515625" style="222" customWidth="1"/>
    <col min="8957" max="8957" width="18.85546875" style="222" customWidth="1"/>
    <col min="8958" max="8958" width="81" style="222" customWidth="1"/>
    <col min="8959" max="8959" width="14.85546875" style="222" customWidth="1"/>
    <col min="8960" max="8960" width="15.7109375" style="222" customWidth="1"/>
    <col min="8961" max="8961" width="17.5703125" style="222" customWidth="1"/>
    <col min="8962" max="8962" width="18.42578125" style="222" customWidth="1"/>
    <col min="8963" max="8963" width="16.5703125" style="222" customWidth="1"/>
    <col min="8964" max="8964" width="17.7109375" style="222" customWidth="1"/>
    <col min="8965" max="8965" width="17.85546875" style="222" customWidth="1"/>
    <col min="8966" max="8966" width="18.42578125" style="222" customWidth="1"/>
    <col min="8967" max="8967" width="15.42578125" style="222" customWidth="1"/>
    <col min="8968" max="8968" width="14.5703125" style="222" customWidth="1"/>
    <col min="8969" max="8969" width="15" style="222" customWidth="1"/>
    <col min="8970" max="8970" width="6.7109375" style="222" customWidth="1"/>
    <col min="8971" max="8971" width="14.28515625" style="222" customWidth="1"/>
    <col min="8972" max="8972" width="17.5703125" style="222" customWidth="1"/>
    <col min="8973" max="8973" width="27.7109375" style="222" customWidth="1"/>
    <col min="8974" max="8976" width="9.140625" style="222" customWidth="1"/>
    <col min="8977" max="8977" width="14.85546875" style="222" customWidth="1"/>
    <col min="8978" max="8978" width="13.85546875" style="222" customWidth="1"/>
    <col min="8979" max="9200" width="9.140625" style="222" customWidth="1"/>
    <col min="9201" max="9201" width="9" style="222"/>
    <col min="9202" max="9202" width="6.5703125" style="222" customWidth="1"/>
    <col min="9203" max="9203" width="79.5703125" style="222" customWidth="1"/>
    <col min="9204" max="9204" width="23.5703125" style="222" customWidth="1"/>
    <col min="9205" max="9205" width="27.85546875" style="222" customWidth="1"/>
    <col min="9206" max="9206" width="22.28515625" style="222" customWidth="1"/>
    <col min="9207" max="9207" width="23.5703125" style="222" customWidth="1"/>
    <col min="9208" max="9208" width="39" style="222" customWidth="1"/>
    <col min="9209" max="9209" width="36.42578125" style="222" customWidth="1"/>
    <col min="9210" max="9210" width="8" style="222" customWidth="1"/>
    <col min="9211" max="9211" width="15.5703125" style="222" customWidth="1"/>
    <col min="9212" max="9212" width="17.28515625" style="222" customWidth="1"/>
    <col min="9213" max="9213" width="18.85546875" style="222" customWidth="1"/>
    <col min="9214" max="9214" width="81" style="222" customWidth="1"/>
    <col min="9215" max="9215" width="14.85546875" style="222" customWidth="1"/>
    <col min="9216" max="9216" width="15.7109375" style="222" customWidth="1"/>
    <col min="9217" max="9217" width="17.5703125" style="222" customWidth="1"/>
    <col min="9218" max="9218" width="18.42578125" style="222" customWidth="1"/>
    <col min="9219" max="9219" width="16.5703125" style="222" customWidth="1"/>
    <col min="9220" max="9220" width="17.7109375" style="222" customWidth="1"/>
    <col min="9221" max="9221" width="17.85546875" style="222" customWidth="1"/>
    <col min="9222" max="9222" width="18.42578125" style="222" customWidth="1"/>
    <col min="9223" max="9223" width="15.42578125" style="222" customWidth="1"/>
    <col min="9224" max="9224" width="14.5703125" style="222" customWidth="1"/>
    <col min="9225" max="9225" width="15" style="222" customWidth="1"/>
    <col min="9226" max="9226" width="6.7109375" style="222" customWidth="1"/>
    <col min="9227" max="9227" width="14.28515625" style="222" customWidth="1"/>
    <col min="9228" max="9228" width="17.5703125" style="222" customWidth="1"/>
    <col min="9229" max="9229" width="27.7109375" style="222" customWidth="1"/>
    <col min="9230" max="9232" width="9.140625" style="222" customWidth="1"/>
    <col min="9233" max="9233" width="14.85546875" style="222" customWidth="1"/>
    <col min="9234" max="9234" width="13.85546875" style="222" customWidth="1"/>
    <col min="9235" max="9456" width="9.140625" style="222" customWidth="1"/>
    <col min="9457" max="9457" width="9" style="222"/>
    <col min="9458" max="9458" width="6.5703125" style="222" customWidth="1"/>
    <col min="9459" max="9459" width="79.5703125" style="222" customWidth="1"/>
    <col min="9460" max="9460" width="23.5703125" style="222" customWidth="1"/>
    <col min="9461" max="9461" width="27.85546875" style="222" customWidth="1"/>
    <col min="9462" max="9462" width="22.28515625" style="222" customWidth="1"/>
    <col min="9463" max="9463" width="23.5703125" style="222" customWidth="1"/>
    <col min="9464" max="9464" width="39" style="222" customWidth="1"/>
    <col min="9465" max="9465" width="36.42578125" style="222" customWidth="1"/>
    <col min="9466" max="9466" width="8" style="222" customWidth="1"/>
    <col min="9467" max="9467" width="15.5703125" style="222" customWidth="1"/>
    <col min="9468" max="9468" width="17.28515625" style="222" customWidth="1"/>
    <col min="9469" max="9469" width="18.85546875" style="222" customWidth="1"/>
    <col min="9470" max="9470" width="81" style="222" customWidth="1"/>
    <col min="9471" max="9471" width="14.85546875" style="222" customWidth="1"/>
    <col min="9472" max="9472" width="15.7109375" style="222" customWidth="1"/>
    <col min="9473" max="9473" width="17.5703125" style="222" customWidth="1"/>
    <col min="9474" max="9474" width="18.42578125" style="222" customWidth="1"/>
    <col min="9475" max="9475" width="16.5703125" style="222" customWidth="1"/>
    <col min="9476" max="9476" width="17.7109375" style="222" customWidth="1"/>
    <col min="9477" max="9477" width="17.85546875" style="222" customWidth="1"/>
    <col min="9478" max="9478" width="18.42578125" style="222" customWidth="1"/>
    <col min="9479" max="9479" width="15.42578125" style="222" customWidth="1"/>
    <col min="9480" max="9480" width="14.5703125" style="222" customWidth="1"/>
    <col min="9481" max="9481" width="15" style="222" customWidth="1"/>
    <col min="9482" max="9482" width="6.7109375" style="222" customWidth="1"/>
    <col min="9483" max="9483" width="14.28515625" style="222" customWidth="1"/>
    <col min="9484" max="9484" width="17.5703125" style="222" customWidth="1"/>
    <col min="9485" max="9485" width="27.7109375" style="222" customWidth="1"/>
    <col min="9486" max="9488" width="9.140625" style="222" customWidth="1"/>
    <col min="9489" max="9489" width="14.85546875" style="222" customWidth="1"/>
    <col min="9490" max="9490" width="13.85546875" style="222" customWidth="1"/>
    <col min="9491" max="9712" width="9.140625" style="222" customWidth="1"/>
    <col min="9713" max="9713" width="9" style="222"/>
    <col min="9714" max="9714" width="6.5703125" style="222" customWidth="1"/>
    <col min="9715" max="9715" width="79.5703125" style="222" customWidth="1"/>
    <col min="9716" max="9716" width="23.5703125" style="222" customWidth="1"/>
    <col min="9717" max="9717" width="27.85546875" style="222" customWidth="1"/>
    <col min="9718" max="9718" width="22.28515625" style="222" customWidth="1"/>
    <col min="9719" max="9719" width="23.5703125" style="222" customWidth="1"/>
    <col min="9720" max="9720" width="39" style="222" customWidth="1"/>
    <col min="9721" max="9721" width="36.42578125" style="222" customWidth="1"/>
    <col min="9722" max="9722" width="8" style="222" customWidth="1"/>
    <col min="9723" max="9723" width="15.5703125" style="222" customWidth="1"/>
    <col min="9724" max="9724" width="17.28515625" style="222" customWidth="1"/>
    <col min="9725" max="9725" width="18.85546875" style="222" customWidth="1"/>
    <col min="9726" max="9726" width="81" style="222" customWidth="1"/>
    <col min="9727" max="9727" width="14.85546875" style="222" customWidth="1"/>
    <col min="9728" max="9728" width="15.7109375" style="222" customWidth="1"/>
    <col min="9729" max="9729" width="17.5703125" style="222" customWidth="1"/>
    <col min="9730" max="9730" width="18.42578125" style="222" customWidth="1"/>
    <col min="9731" max="9731" width="16.5703125" style="222" customWidth="1"/>
    <col min="9732" max="9732" width="17.7109375" style="222" customWidth="1"/>
    <col min="9733" max="9733" width="17.85546875" style="222" customWidth="1"/>
    <col min="9734" max="9734" width="18.42578125" style="222" customWidth="1"/>
    <col min="9735" max="9735" width="15.42578125" style="222" customWidth="1"/>
    <col min="9736" max="9736" width="14.5703125" style="222" customWidth="1"/>
    <col min="9737" max="9737" width="15" style="222" customWidth="1"/>
    <col min="9738" max="9738" width="6.7109375" style="222" customWidth="1"/>
    <col min="9739" max="9739" width="14.28515625" style="222" customWidth="1"/>
    <col min="9740" max="9740" width="17.5703125" style="222" customWidth="1"/>
    <col min="9741" max="9741" width="27.7109375" style="222" customWidth="1"/>
    <col min="9742" max="9744" width="9.140625" style="222" customWidth="1"/>
    <col min="9745" max="9745" width="14.85546875" style="222" customWidth="1"/>
    <col min="9746" max="9746" width="13.85546875" style="222" customWidth="1"/>
    <col min="9747" max="9968" width="9.140625" style="222" customWidth="1"/>
    <col min="9969" max="9969" width="9" style="222"/>
    <col min="9970" max="9970" width="6.5703125" style="222" customWidth="1"/>
    <col min="9971" max="9971" width="79.5703125" style="222" customWidth="1"/>
    <col min="9972" max="9972" width="23.5703125" style="222" customWidth="1"/>
    <col min="9973" max="9973" width="27.85546875" style="222" customWidth="1"/>
    <col min="9974" max="9974" width="22.28515625" style="222" customWidth="1"/>
    <col min="9975" max="9975" width="23.5703125" style="222" customWidth="1"/>
    <col min="9976" max="9976" width="39" style="222" customWidth="1"/>
    <col min="9977" max="9977" width="36.42578125" style="222" customWidth="1"/>
    <col min="9978" max="9978" width="8" style="222" customWidth="1"/>
    <col min="9979" max="9979" width="15.5703125" style="222" customWidth="1"/>
    <col min="9980" max="9980" width="17.28515625" style="222" customWidth="1"/>
    <col min="9981" max="9981" width="18.85546875" style="222" customWidth="1"/>
    <col min="9982" max="9982" width="81" style="222" customWidth="1"/>
    <col min="9983" max="9983" width="14.85546875" style="222" customWidth="1"/>
    <col min="9984" max="9984" width="15.7109375" style="222" customWidth="1"/>
    <col min="9985" max="9985" width="17.5703125" style="222" customWidth="1"/>
    <col min="9986" max="9986" width="18.42578125" style="222" customWidth="1"/>
    <col min="9987" max="9987" width="16.5703125" style="222" customWidth="1"/>
    <col min="9988" max="9988" width="17.7109375" style="222" customWidth="1"/>
    <col min="9989" max="9989" width="17.85546875" style="222" customWidth="1"/>
    <col min="9990" max="9990" width="18.42578125" style="222" customWidth="1"/>
    <col min="9991" max="9991" width="15.42578125" style="222" customWidth="1"/>
    <col min="9992" max="9992" width="14.5703125" style="222" customWidth="1"/>
    <col min="9993" max="9993" width="15" style="222" customWidth="1"/>
    <col min="9994" max="9994" width="6.7109375" style="222" customWidth="1"/>
    <col min="9995" max="9995" width="14.28515625" style="222" customWidth="1"/>
    <col min="9996" max="9996" width="17.5703125" style="222" customWidth="1"/>
    <col min="9997" max="9997" width="27.7109375" style="222" customWidth="1"/>
    <col min="9998" max="10000" width="9.140625" style="222" customWidth="1"/>
    <col min="10001" max="10001" width="14.85546875" style="222" customWidth="1"/>
    <col min="10002" max="10002" width="13.85546875" style="222" customWidth="1"/>
    <col min="10003" max="10224" width="9.140625" style="222" customWidth="1"/>
    <col min="10225" max="10225" width="9" style="222"/>
    <col min="10226" max="10226" width="6.5703125" style="222" customWidth="1"/>
    <col min="10227" max="10227" width="79.5703125" style="222" customWidth="1"/>
    <col min="10228" max="10228" width="23.5703125" style="222" customWidth="1"/>
    <col min="10229" max="10229" width="27.85546875" style="222" customWidth="1"/>
    <col min="10230" max="10230" width="22.28515625" style="222" customWidth="1"/>
    <col min="10231" max="10231" width="23.5703125" style="222" customWidth="1"/>
    <col min="10232" max="10232" width="39" style="222" customWidth="1"/>
    <col min="10233" max="10233" width="36.42578125" style="222" customWidth="1"/>
    <col min="10234" max="10234" width="8" style="222" customWidth="1"/>
    <col min="10235" max="10235" width="15.5703125" style="222" customWidth="1"/>
    <col min="10236" max="10236" width="17.28515625" style="222" customWidth="1"/>
    <col min="10237" max="10237" width="18.85546875" style="222" customWidth="1"/>
    <col min="10238" max="10238" width="81" style="222" customWidth="1"/>
    <col min="10239" max="10239" width="14.85546875" style="222" customWidth="1"/>
    <col min="10240" max="10240" width="15.7109375" style="222" customWidth="1"/>
    <col min="10241" max="10241" width="17.5703125" style="222" customWidth="1"/>
    <col min="10242" max="10242" width="18.42578125" style="222" customWidth="1"/>
    <col min="10243" max="10243" width="16.5703125" style="222" customWidth="1"/>
    <col min="10244" max="10244" width="17.7109375" style="222" customWidth="1"/>
    <col min="10245" max="10245" width="17.85546875" style="222" customWidth="1"/>
    <col min="10246" max="10246" width="18.42578125" style="222" customWidth="1"/>
    <col min="10247" max="10247" width="15.42578125" style="222" customWidth="1"/>
    <col min="10248" max="10248" width="14.5703125" style="222" customWidth="1"/>
    <col min="10249" max="10249" width="15" style="222" customWidth="1"/>
    <col min="10250" max="10250" width="6.7109375" style="222" customWidth="1"/>
    <col min="10251" max="10251" width="14.28515625" style="222" customWidth="1"/>
    <col min="10252" max="10252" width="17.5703125" style="222" customWidth="1"/>
    <col min="10253" max="10253" width="27.7109375" style="222" customWidth="1"/>
    <col min="10254" max="10256" width="9.140625" style="222" customWidth="1"/>
    <col min="10257" max="10257" width="14.85546875" style="222" customWidth="1"/>
    <col min="10258" max="10258" width="13.85546875" style="222" customWidth="1"/>
    <col min="10259" max="10480" width="9.140625" style="222" customWidth="1"/>
    <col min="10481" max="10481" width="9" style="222"/>
    <col min="10482" max="10482" width="6.5703125" style="222" customWidth="1"/>
    <col min="10483" max="10483" width="79.5703125" style="222" customWidth="1"/>
    <col min="10484" max="10484" width="23.5703125" style="222" customWidth="1"/>
    <col min="10485" max="10485" width="27.85546875" style="222" customWidth="1"/>
    <col min="10486" max="10486" width="22.28515625" style="222" customWidth="1"/>
    <col min="10487" max="10487" width="23.5703125" style="222" customWidth="1"/>
    <col min="10488" max="10488" width="39" style="222" customWidth="1"/>
    <col min="10489" max="10489" width="36.42578125" style="222" customWidth="1"/>
    <col min="10490" max="10490" width="8" style="222" customWidth="1"/>
    <col min="10491" max="10491" width="15.5703125" style="222" customWidth="1"/>
    <col min="10492" max="10492" width="17.28515625" style="222" customWidth="1"/>
    <col min="10493" max="10493" width="18.85546875" style="222" customWidth="1"/>
    <col min="10494" max="10494" width="81" style="222" customWidth="1"/>
    <col min="10495" max="10495" width="14.85546875" style="222" customWidth="1"/>
    <col min="10496" max="10496" width="15.7109375" style="222" customWidth="1"/>
    <col min="10497" max="10497" width="17.5703125" style="222" customWidth="1"/>
    <col min="10498" max="10498" width="18.42578125" style="222" customWidth="1"/>
    <col min="10499" max="10499" width="16.5703125" style="222" customWidth="1"/>
    <col min="10500" max="10500" width="17.7109375" style="222" customWidth="1"/>
    <col min="10501" max="10501" width="17.85546875" style="222" customWidth="1"/>
    <col min="10502" max="10502" width="18.42578125" style="222" customWidth="1"/>
    <col min="10503" max="10503" width="15.42578125" style="222" customWidth="1"/>
    <col min="10504" max="10504" width="14.5703125" style="222" customWidth="1"/>
    <col min="10505" max="10505" width="15" style="222" customWidth="1"/>
    <col min="10506" max="10506" width="6.7109375" style="222" customWidth="1"/>
    <col min="10507" max="10507" width="14.28515625" style="222" customWidth="1"/>
    <col min="10508" max="10508" width="17.5703125" style="222" customWidth="1"/>
    <col min="10509" max="10509" width="27.7109375" style="222" customWidth="1"/>
    <col min="10510" max="10512" width="9.140625" style="222" customWidth="1"/>
    <col min="10513" max="10513" width="14.85546875" style="222" customWidth="1"/>
    <col min="10514" max="10514" width="13.85546875" style="222" customWidth="1"/>
    <col min="10515" max="10736" width="9.140625" style="222" customWidth="1"/>
    <col min="10737" max="10737" width="9" style="222"/>
    <col min="10738" max="10738" width="6.5703125" style="222" customWidth="1"/>
    <col min="10739" max="10739" width="79.5703125" style="222" customWidth="1"/>
    <col min="10740" max="10740" width="23.5703125" style="222" customWidth="1"/>
    <col min="10741" max="10741" width="27.85546875" style="222" customWidth="1"/>
    <col min="10742" max="10742" width="22.28515625" style="222" customWidth="1"/>
    <col min="10743" max="10743" width="23.5703125" style="222" customWidth="1"/>
    <col min="10744" max="10744" width="39" style="222" customWidth="1"/>
    <col min="10745" max="10745" width="36.42578125" style="222" customWidth="1"/>
    <col min="10746" max="10746" width="8" style="222" customWidth="1"/>
    <col min="10747" max="10747" width="15.5703125" style="222" customWidth="1"/>
    <col min="10748" max="10748" width="17.28515625" style="222" customWidth="1"/>
    <col min="10749" max="10749" width="18.85546875" style="222" customWidth="1"/>
    <col min="10750" max="10750" width="81" style="222" customWidth="1"/>
    <col min="10751" max="10751" width="14.85546875" style="222" customWidth="1"/>
    <col min="10752" max="10752" width="15.7109375" style="222" customWidth="1"/>
    <col min="10753" max="10753" width="17.5703125" style="222" customWidth="1"/>
    <col min="10754" max="10754" width="18.42578125" style="222" customWidth="1"/>
    <col min="10755" max="10755" width="16.5703125" style="222" customWidth="1"/>
    <col min="10756" max="10756" width="17.7109375" style="222" customWidth="1"/>
    <col min="10757" max="10757" width="17.85546875" style="222" customWidth="1"/>
    <col min="10758" max="10758" width="18.42578125" style="222" customWidth="1"/>
    <col min="10759" max="10759" width="15.42578125" style="222" customWidth="1"/>
    <col min="10760" max="10760" width="14.5703125" style="222" customWidth="1"/>
    <col min="10761" max="10761" width="15" style="222" customWidth="1"/>
    <col min="10762" max="10762" width="6.7109375" style="222" customWidth="1"/>
    <col min="10763" max="10763" width="14.28515625" style="222" customWidth="1"/>
    <col min="10764" max="10764" width="17.5703125" style="222" customWidth="1"/>
    <col min="10765" max="10765" width="27.7109375" style="222" customWidth="1"/>
    <col min="10766" max="10768" width="9.140625" style="222" customWidth="1"/>
    <col min="10769" max="10769" width="14.85546875" style="222" customWidth="1"/>
    <col min="10770" max="10770" width="13.85546875" style="222" customWidth="1"/>
    <col min="10771" max="10992" width="9.140625" style="222" customWidth="1"/>
    <col min="10993" max="10993" width="9" style="222"/>
    <col min="10994" max="10994" width="6.5703125" style="222" customWidth="1"/>
    <col min="10995" max="10995" width="79.5703125" style="222" customWidth="1"/>
    <col min="10996" max="10996" width="23.5703125" style="222" customWidth="1"/>
    <col min="10997" max="10997" width="27.85546875" style="222" customWidth="1"/>
    <col min="10998" max="10998" width="22.28515625" style="222" customWidth="1"/>
    <col min="10999" max="10999" width="23.5703125" style="222" customWidth="1"/>
    <col min="11000" max="11000" width="39" style="222" customWidth="1"/>
    <col min="11001" max="11001" width="36.42578125" style="222" customWidth="1"/>
    <col min="11002" max="11002" width="8" style="222" customWidth="1"/>
    <col min="11003" max="11003" width="15.5703125" style="222" customWidth="1"/>
    <col min="11004" max="11004" width="17.28515625" style="222" customWidth="1"/>
    <col min="11005" max="11005" width="18.85546875" style="222" customWidth="1"/>
    <col min="11006" max="11006" width="81" style="222" customWidth="1"/>
    <col min="11007" max="11007" width="14.85546875" style="222" customWidth="1"/>
    <col min="11008" max="11008" width="15.7109375" style="222" customWidth="1"/>
    <col min="11009" max="11009" width="17.5703125" style="222" customWidth="1"/>
    <col min="11010" max="11010" width="18.42578125" style="222" customWidth="1"/>
    <col min="11011" max="11011" width="16.5703125" style="222" customWidth="1"/>
    <col min="11012" max="11012" width="17.7109375" style="222" customWidth="1"/>
    <col min="11013" max="11013" width="17.85546875" style="222" customWidth="1"/>
    <col min="11014" max="11014" width="18.42578125" style="222" customWidth="1"/>
    <col min="11015" max="11015" width="15.42578125" style="222" customWidth="1"/>
    <col min="11016" max="11016" width="14.5703125" style="222" customWidth="1"/>
    <col min="11017" max="11017" width="15" style="222" customWidth="1"/>
    <col min="11018" max="11018" width="6.7109375" style="222" customWidth="1"/>
    <col min="11019" max="11019" width="14.28515625" style="222" customWidth="1"/>
    <col min="11020" max="11020" width="17.5703125" style="222" customWidth="1"/>
    <col min="11021" max="11021" width="27.7109375" style="222" customWidth="1"/>
    <col min="11022" max="11024" width="9.140625" style="222" customWidth="1"/>
    <col min="11025" max="11025" width="14.85546875" style="222" customWidth="1"/>
    <col min="11026" max="11026" width="13.85546875" style="222" customWidth="1"/>
    <col min="11027" max="11248" width="9.140625" style="222" customWidth="1"/>
    <col min="11249" max="11249" width="9" style="222"/>
    <col min="11250" max="11250" width="6.5703125" style="222" customWidth="1"/>
    <col min="11251" max="11251" width="79.5703125" style="222" customWidth="1"/>
    <col min="11252" max="11252" width="23.5703125" style="222" customWidth="1"/>
    <col min="11253" max="11253" width="27.85546875" style="222" customWidth="1"/>
    <col min="11254" max="11254" width="22.28515625" style="222" customWidth="1"/>
    <col min="11255" max="11255" width="23.5703125" style="222" customWidth="1"/>
    <col min="11256" max="11256" width="39" style="222" customWidth="1"/>
    <col min="11257" max="11257" width="36.42578125" style="222" customWidth="1"/>
    <col min="11258" max="11258" width="8" style="222" customWidth="1"/>
    <col min="11259" max="11259" width="15.5703125" style="222" customWidth="1"/>
    <col min="11260" max="11260" width="17.28515625" style="222" customWidth="1"/>
    <col min="11261" max="11261" width="18.85546875" style="222" customWidth="1"/>
    <col min="11262" max="11262" width="81" style="222" customWidth="1"/>
    <col min="11263" max="11263" width="14.85546875" style="222" customWidth="1"/>
    <col min="11264" max="11264" width="15.7109375" style="222" customWidth="1"/>
    <col min="11265" max="11265" width="17.5703125" style="222" customWidth="1"/>
    <col min="11266" max="11266" width="18.42578125" style="222" customWidth="1"/>
    <col min="11267" max="11267" width="16.5703125" style="222" customWidth="1"/>
    <col min="11268" max="11268" width="17.7109375" style="222" customWidth="1"/>
    <col min="11269" max="11269" width="17.85546875" style="222" customWidth="1"/>
    <col min="11270" max="11270" width="18.42578125" style="222" customWidth="1"/>
    <col min="11271" max="11271" width="15.42578125" style="222" customWidth="1"/>
    <col min="11272" max="11272" width="14.5703125" style="222" customWidth="1"/>
    <col min="11273" max="11273" width="15" style="222" customWidth="1"/>
    <col min="11274" max="11274" width="6.7109375" style="222" customWidth="1"/>
    <col min="11275" max="11275" width="14.28515625" style="222" customWidth="1"/>
    <col min="11276" max="11276" width="17.5703125" style="222" customWidth="1"/>
    <col min="11277" max="11277" width="27.7109375" style="222" customWidth="1"/>
    <col min="11278" max="11280" width="9.140625" style="222" customWidth="1"/>
    <col min="11281" max="11281" width="14.85546875" style="222" customWidth="1"/>
    <col min="11282" max="11282" width="13.85546875" style="222" customWidth="1"/>
    <col min="11283" max="11504" width="9.140625" style="222" customWidth="1"/>
    <col min="11505" max="11505" width="9" style="222"/>
    <col min="11506" max="11506" width="6.5703125" style="222" customWidth="1"/>
    <col min="11507" max="11507" width="79.5703125" style="222" customWidth="1"/>
    <col min="11508" max="11508" width="23.5703125" style="222" customWidth="1"/>
    <col min="11509" max="11509" width="27.85546875" style="222" customWidth="1"/>
    <col min="11510" max="11510" width="22.28515625" style="222" customWidth="1"/>
    <col min="11511" max="11511" width="23.5703125" style="222" customWidth="1"/>
    <col min="11512" max="11512" width="39" style="222" customWidth="1"/>
    <col min="11513" max="11513" width="36.42578125" style="222" customWidth="1"/>
    <col min="11514" max="11514" width="8" style="222" customWidth="1"/>
    <col min="11515" max="11515" width="15.5703125" style="222" customWidth="1"/>
    <col min="11516" max="11516" width="17.28515625" style="222" customWidth="1"/>
    <col min="11517" max="11517" width="18.85546875" style="222" customWidth="1"/>
    <col min="11518" max="11518" width="81" style="222" customWidth="1"/>
    <col min="11519" max="11519" width="14.85546875" style="222" customWidth="1"/>
    <col min="11520" max="11520" width="15.7109375" style="222" customWidth="1"/>
    <col min="11521" max="11521" width="17.5703125" style="222" customWidth="1"/>
    <col min="11522" max="11522" width="18.42578125" style="222" customWidth="1"/>
    <col min="11523" max="11523" width="16.5703125" style="222" customWidth="1"/>
    <col min="11524" max="11524" width="17.7109375" style="222" customWidth="1"/>
    <col min="11525" max="11525" width="17.85546875" style="222" customWidth="1"/>
    <col min="11526" max="11526" width="18.42578125" style="222" customWidth="1"/>
    <col min="11527" max="11527" width="15.42578125" style="222" customWidth="1"/>
    <col min="11528" max="11528" width="14.5703125" style="222" customWidth="1"/>
    <col min="11529" max="11529" width="15" style="222" customWidth="1"/>
    <col min="11530" max="11530" width="6.7109375" style="222" customWidth="1"/>
    <col min="11531" max="11531" width="14.28515625" style="222" customWidth="1"/>
    <col min="11532" max="11532" width="17.5703125" style="222" customWidth="1"/>
    <col min="11533" max="11533" width="27.7109375" style="222" customWidth="1"/>
    <col min="11534" max="11536" width="9.140625" style="222" customWidth="1"/>
    <col min="11537" max="11537" width="14.85546875" style="222" customWidth="1"/>
    <col min="11538" max="11538" width="13.85546875" style="222" customWidth="1"/>
    <col min="11539" max="11760" width="9.140625" style="222" customWidth="1"/>
    <col min="11761" max="11761" width="9" style="222"/>
    <col min="11762" max="11762" width="6.5703125" style="222" customWidth="1"/>
    <col min="11763" max="11763" width="79.5703125" style="222" customWidth="1"/>
    <col min="11764" max="11764" width="23.5703125" style="222" customWidth="1"/>
    <col min="11765" max="11765" width="27.85546875" style="222" customWidth="1"/>
    <col min="11766" max="11766" width="22.28515625" style="222" customWidth="1"/>
    <col min="11767" max="11767" width="23.5703125" style="222" customWidth="1"/>
    <col min="11768" max="11768" width="39" style="222" customWidth="1"/>
    <col min="11769" max="11769" width="36.42578125" style="222" customWidth="1"/>
    <col min="11770" max="11770" width="8" style="222" customWidth="1"/>
    <col min="11771" max="11771" width="15.5703125" style="222" customWidth="1"/>
    <col min="11772" max="11772" width="17.28515625" style="222" customWidth="1"/>
    <col min="11773" max="11773" width="18.85546875" style="222" customWidth="1"/>
    <col min="11774" max="11774" width="81" style="222" customWidth="1"/>
    <col min="11775" max="11775" width="14.85546875" style="222" customWidth="1"/>
    <col min="11776" max="11776" width="15.7109375" style="222" customWidth="1"/>
    <col min="11777" max="11777" width="17.5703125" style="222" customWidth="1"/>
    <col min="11778" max="11778" width="18.42578125" style="222" customWidth="1"/>
    <col min="11779" max="11779" width="16.5703125" style="222" customWidth="1"/>
    <col min="11780" max="11780" width="17.7109375" style="222" customWidth="1"/>
    <col min="11781" max="11781" width="17.85546875" style="222" customWidth="1"/>
    <col min="11782" max="11782" width="18.42578125" style="222" customWidth="1"/>
    <col min="11783" max="11783" width="15.42578125" style="222" customWidth="1"/>
    <col min="11784" max="11784" width="14.5703125" style="222" customWidth="1"/>
    <col min="11785" max="11785" width="15" style="222" customWidth="1"/>
    <col min="11786" max="11786" width="6.7109375" style="222" customWidth="1"/>
    <col min="11787" max="11787" width="14.28515625" style="222" customWidth="1"/>
    <col min="11788" max="11788" width="17.5703125" style="222" customWidth="1"/>
    <col min="11789" max="11789" width="27.7109375" style="222" customWidth="1"/>
    <col min="11790" max="11792" width="9.140625" style="222" customWidth="1"/>
    <col min="11793" max="11793" width="14.85546875" style="222" customWidth="1"/>
    <col min="11794" max="11794" width="13.85546875" style="222" customWidth="1"/>
    <col min="11795" max="12016" width="9.140625" style="222" customWidth="1"/>
    <col min="12017" max="12017" width="9" style="222"/>
    <col min="12018" max="12018" width="6.5703125" style="222" customWidth="1"/>
    <col min="12019" max="12019" width="79.5703125" style="222" customWidth="1"/>
    <col min="12020" max="12020" width="23.5703125" style="222" customWidth="1"/>
    <col min="12021" max="12021" width="27.85546875" style="222" customWidth="1"/>
    <col min="12022" max="12022" width="22.28515625" style="222" customWidth="1"/>
    <col min="12023" max="12023" width="23.5703125" style="222" customWidth="1"/>
    <col min="12024" max="12024" width="39" style="222" customWidth="1"/>
    <col min="12025" max="12025" width="36.42578125" style="222" customWidth="1"/>
    <col min="12026" max="12026" width="8" style="222" customWidth="1"/>
    <col min="12027" max="12027" width="15.5703125" style="222" customWidth="1"/>
    <col min="12028" max="12028" width="17.28515625" style="222" customWidth="1"/>
    <col min="12029" max="12029" width="18.85546875" style="222" customWidth="1"/>
    <col min="12030" max="12030" width="81" style="222" customWidth="1"/>
    <col min="12031" max="12031" width="14.85546875" style="222" customWidth="1"/>
    <col min="12032" max="12032" width="15.7109375" style="222" customWidth="1"/>
    <col min="12033" max="12033" width="17.5703125" style="222" customWidth="1"/>
    <col min="12034" max="12034" width="18.42578125" style="222" customWidth="1"/>
    <col min="12035" max="12035" width="16.5703125" style="222" customWidth="1"/>
    <col min="12036" max="12036" width="17.7109375" style="222" customWidth="1"/>
    <col min="12037" max="12037" width="17.85546875" style="222" customWidth="1"/>
    <col min="12038" max="12038" width="18.42578125" style="222" customWidth="1"/>
    <col min="12039" max="12039" width="15.42578125" style="222" customWidth="1"/>
    <col min="12040" max="12040" width="14.5703125" style="222" customWidth="1"/>
    <col min="12041" max="12041" width="15" style="222" customWidth="1"/>
    <col min="12042" max="12042" width="6.7109375" style="222" customWidth="1"/>
    <col min="12043" max="12043" width="14.28515625" style="222" customWidth="1"/>
    <col min="12044" max="12044" width="17.5703125" style="222" customWidth="1"/>
    <col min="12045" max="12045" width="27.7109375" style="222" customWidth="1"/>
    <col min="12046" max="12048" width="9.140625" style="222" customWidth="1"/>
    <col min="12049" max="12049" width="14.85546875" style="222" customWidth="1"/>
    <col min="12050" max="12050" width="13.85546875" style="222" customWidth="1"/>
    <col min="12051" max="12272" width="9.140625" style="222" customWidth="1"/>
    <col min="12273" max="12273" width="9" style="222"/>
    <col min="12274" max="12274" width="6.5703125" style="222" customWidth="1"/>
    <col min="12275" max="12275" width="79.5703125" style="222" customWidth="1"/>
    <col min="12276" max="12276" width="23.5703125" style="222" customWidth="1"/>
    <col min="12277" max="12277" width="27.85546875" style="222" customWidth="1"/>
    <col min="12278" max="12278" width="22.28515625" style="222" customWidth="1"/>
    <col min="12279" max="12279" width="23.5703125" style="222" customWidth="1"/>
    <col min="12280" max="12280" width="39" style="222" customWidth="1"/>
    <col min="12281" max="12281" width="36.42578125" style="222" customWidth="1"/>
    <col min="12282" max="12282" width="8" style="222" customWidth="1"/>
    <col min="12283" max="12283" width="15.5703125" style="222" customWidth="1"/>
    <col min="12284" max="12284" width="17.28515625" style="222" customWidth="1"/>
    <col min="12285" max="12285" width="18.85546875" style="222" customWidth="1"/>
    <col min="12286" max="12286" width="81" style="222" customWidth="1"/>
    <col min="12287" max="12287" width="14.85546875" style="222" customWidth="1"/>
    <col min="12288" max="12288" width="15.7109375" style="222" customWidth="1"/>
    <col min="12289" max="12289" width="17.5703125" style="222" customWidth="1"/>
    <col min="12290" max="12290" width="18.42578125" style="222" customWidth="1"/>
    <col min="12291" max="12291" width="16.5703125" style="222" customWidth="1"/>
    <col min="12292" max="12292" width="17.7109375" style="222" customWidth="1"/>
    <col min="12293" max="12293" width="17.85546875" style="222" customWidth="1"/>
    <col min="12294" max="12294" width="18.42578125" style="222" customWidth="1"/>
    <col min="12295" max="12295" width="15.42578125" style="222" customWidth="1"/>
    <col min="12296" max="12296" width="14.5703125" style="222" customWidth="1"/>
    <col min="12297" max="12297" width="15" style="222" customWidth="1"/>
    <col min="12298" max="12298" width="6.7109375" style="222" customWidth="1"/>
    <col min="12299" max="12299" width="14.28515625" style="222" customWidth="1"/>
    <col min="12300" max="12300" width="17.5703125" style="222" customWidth="1"/>
    <col min="12301" max="12301" width="27.7109375" style="222" customWidth="1"/>
    <col min="12302" max="12304" width="9.140625" style="222" customWidth="1"/>
    <col min="12305" max="12305" width="14.85546875" style="222" customWidth="1"/>
    <col min="12306" max="12306" width="13.85546875" style="222" customWidth="1"/>
    <col min="12307" max="12528" width="9.140625" style="222" customWidth="1"/>
    <col min="12529" max="12529" width="9" style="222"/>
    <col min="12530" max="12530" width="6.5703125" style="222" customWidth="1"/>
    <col min="12531" max="12531" width="79.5703125" style="222" customWidth="1"/>
    <col min="12532" max="12532" width="23.5703125" style="222" customWidth="1"/>
    <col min="12533" max="12533" width="27.85546875" style="222" customWidth="1"/>
    <col min="12534" max="12534" width="22.28515625" style="222" customWidth="1"/>
    <col min="12535" max="12535" width="23.5703125" style="222" customWidth="1"/>
    <col min="12536" max="12536" width="39" style="222" customWidth="1"/>
    <col min="12537" max="12537" width="36.42578125" style="222" customWidth="1"/>
    <col min="12538" max="12538" width="8" style="222" customWidth="1"/>
    <col min="12539" max="12539" width="15.5703125" style="222" customWidth="1"/>
    <col min="12540" max="12540" width="17.28515625" style="222" customWidth="1"/>
    <col min="12541" max="12541" width="18.85546875" style="222" customWidth="1"/>
    <col min="12542" max="12542" width="81" style="222" customWidth="1"/>
    <col min="12543" max="12543" width="14.85546875" style="222" customWidth="1"/>
    <col min="12544" max="12544" width="15.7109375" style="222" customWidth="1"/>
    <col min="12545" max="12545" width="17.5703125" style="222" customWidth="1"/>
    <col min="12546" max="12546" width="18.42578125" style="222" customWidth="1"/>
    <col min="12547" max="12547" width="16.5703125" style="222" customWidth="1"/>
    <col min="12548" max="12548" width="17.7109375" style="222" customWidth="1"/>
    <col min="12549" max="12549" width="17.85546875" style="222" customWidth="1"/>
    <col min="12550" max="12550" width="18.42578125" style="222" customWidth="1"/>
    <col min="12551" max="12551" width="15.42578125" style="222" customWidth="1"/>
    <col min="12552" max="12552" width="14.5703125" style="222" customWidth="1"/>
    <col min="12553" max="12553" width="15" style="222" customWidth="1"/>
    <col min="12554" max="12554" width="6.7109375" style="222" customWidth="1"/>
    <col min="12555" max="12555" width="14.28515625" style="222" customWidth="1"/>
    <col min="12556" max="12556" width="17.5703125" style="222" customWidth="1"/>
    <col min="12557" max="12557" width="27.7109375" style="222" customWidth="1"/>
    <col min="12558" max="12560" width="9.140625" style="222" customWidth="1"/>
    <col min="12561" max="12561" width="14.85546875" style="222" customWidth="1"/>
    <col min="12562" max="12562" width="13.85546875" style="222" customWidth="1"/>
    <col min="12563" max="12784" width="9.140625" style="222" customWidth="1"/>
    <col min="12785" max="12785" width="9" style="222"/>
    <col min="12786" max="12786" width="6.5703125" style="222" customWidth="1"/>
    <col min="12787" max="12787" width="79.5703125" style="222" customWidth="1"/>
    <col min="12788" max="12788" width="23.5703125" style="222" customWidth="1"/>
    <col min="12789" max="12789" width="27.85546875" style="222" customWidth="1"/>
    <col min="12790" max="12790" width="22.28515625" style="222" customWidth="1"/>
    <col min="12791" max="12791" width="23.5703125" style="222" customWidth="1"/>
    <col min="12792" max="12792" width="39" style="222" customWidth="1"/>
    <col min="12793" max="12793" width="36.42578125" style="222" customWidth="1"/>
    <col min="12794" max="12794" width="8" style="222" customWidth="1"/>
    <col min="12795" max="12795" width="15.5703125" style="222" customWidth="1"/>
    <col min="12796" max="12796" width="17.28515625" style="222" customWidth="1"/>
    <col min="12797" max="12797" width="18.85546875" style="222" customWidth="1"/>
    <col min="12798" max="12798" width="81" style="222" customWidth="1"/>
    <col min="12799" max="12799" width="14.85546875" style="222" customWidth="1"/>
    <col min="12800" max="12800" width="15.7109375" style="222" customWidth="1"/>
    <col min="12801" max="12801" width="17.5703125" style="222" customWidth="1"/>
    <col min="12802" max="12802" width="18.42578125" style="222" customWidth="1"/>
    <col min="12803" max="12803" width="16.5703125" style="222" customWidth="1"/>
    <col min="12804" max="12804" width="17.7109375" style="222" customWidth="1"/>
    <col min="12805" max="12805" width="17.85546875" style="222" customWidth="1"/>
    <col min="12806" max="12806" width="18.42578125" style="222" customWidth="1"/>
    <col min="12807" max="12807" width="15.42578125" style="222" customWidth="1"/>
    <col min="12808" max="12808" width="14.5703125" style="222" customWidth="1"/>
    <col min="12809" max="12809" width="15" style="222" customWidth="1"/>
    <col min="12810" max="12810" width="6.7109375" style="222" customWidth="1"/>
    <col min="12811" max="12811" width="14.28515625" style="222" customWidth="1"/>
    <col min="12812" max="12812" width="17.5703125" style="222" customWidth="1"/>
    <col min="12813" max="12813" width="27.7109375" style="222" customWidth="1"/>
    <col min="12814" max="12816" width="9.140625" style="222" customWidth="1"/>
    <col min="12817" max="12817" width="14.85546875" style="222" customWidth="1"/>
    <col min="12818" max="12818" width="13.85546875" style="222" customWidth="1"/>
    <col min="12819" max="13040" width="9.140625" style="222" customWidth="1"/>
    <col min="13041" max="13041" width="9" style="222"/>
    <col min="13042" max="13042" width="6.5703125" style="222" customWidth="1"/>
    <col min="13043" max="13043" width="79.5703125" style="222" customWidth="1"/>
    <col min="13044" max="13044" width="23.5703125" style="222" customWidth="1"/>
    <col min="13045" max="13045" width="27.85546875" style="222" customWidth="1"/>
    <col min="13046" max="13046" width="22.28515625" style="222" customWidth="1"/>
    <col min="13047" max="13047" width="23.5703125" style="222" customWidth="1"/>
    <col min="13048" max="13048" width="39" style="222" customWidth="1"/>
    <col min="13049" max="13049" width="36.42578125" style="222" customWidth="1"/>
    <col min="13050" max="13050" width="8" style="222" customWidth="1"/>
    <col min="13051" max="13051" width="15.5703125" style="222" customWidth="1"/>
    <col min="13052" max="13052" width="17.28515625" style="222" customWidth="1"/>
    <col min="13053" max="13053" width="18.85546875" style="222" customWidth="1"/>
    <col min="13054" max="13054" width="81" style="222" customWidth="1"/>
    <col min="13055" max="13055" width="14.85546875" style="222" customWidth="1"/>
    <col min="13056" max="13056" width="15.7109375" style="222" customWidth="1"/>
    <col min="13057" max="13057" width="17.5703125" style="222" customWidth="1"/>
    <col min="13058" max="13058" width="18.42578125" style="222" customWidth="1"/>
    <col min="13059" max="13059" width="16.5703125" style="222" customWidth="1"/>
    <col min="13060" max="13060" width="17.7109375" style="222" customWidth="1"/>
    <col min="13061" max="13061" width="17.85546875" style="222" customWidth="1"/>
    <col min="13062" max="13062" width="18.42578125" style="222" customWidth="1"/>
    <col min="13063" max="13063" width="15.42578125" style="222" customWidth="1"/>
    <col min="13064" max="13064" width="14.5703125" style="222" customWidth="1"/>
    <col min="13065" max="13065" width="15" style="222" customWidth="1"/>
    <col min="13066" max="13066" width="6.7109375" style="222" customWidth="1"/>
    <col min="13067" max="13067" width="14.28515625" style="222" customWidth="1"/>
    <col min="13068" max="13068" width="17.5703125" style="222" customWidth="1"/>
    <col min="13069" max="13069" width="27.7109375" style="222" customWidth="1"/>
    <col min="13070" max="13072" width="9.140625" style="222" customWidth="1"/>
    <col min="13073" max="13073" width="14.85546875" style="222" customWidth="1"/>
    <col min="13074" max="13074" width="13.85546875" style="222" customWidth="1"/>
    <col min="13075" max="13296" width="9.140625" style="222" customWidth="1"/>
    <col min="13297" max="13297" width="9" style="222"/>
    <col min="13298" max="13298" width="6.5703125" style="222" customWidth="1"/>
    <col min="13299" max="13299" width="79.5703125" style="222" customWidth="1"/>
    <col min="13300" max="13300" width="23.5703125" style="222" customWidth="1"/>
    <col min="13301" max="13301" width="27.85546875" style="222" customWidth="1"/>
    <col min="13302" max="13302" width="22.28515625" style="222" customWidth="1"/>
    <col min="13303" max="13303" width="23.5703125" style="222" customWidth="1"/>
    <col min="13304" max="13304" width="39" style="222" customWidth="1"/>
    <col min="13305" max="13305" width="36.42578125" style="222" customWidth="1"/>
    <col min="13306" max="13306" width="8" style="222" customWidth="1"/>
    <col min="13307" max="13307" width="15.5703125" style="222" customWidth="1"/>
    <col min="13308" max="13308" width="17.28515625" style="222" customWidth="1"/>
    <col min="13309" max="13309" width="18.85546875" style="222" customWidth="1"/>
    <col min="13310" max="13310" width="81" style="222" customWidth="1"/>
    <col min="13311" max="13311" width="14.85546875" style="222" customWidth="1"/>
    <col min="13312" max="13312" width="15.7109375" style="222" customWidth="1"/>
    <col min="13313" max="13313" width="17.5703125" style="222" customWidth="1"/>
    <col min="13314" max="13314" width="18.42578125" style="222" customWidth="1"/>
    <col min="13315" max="13315" width="16.5703125" style="222" customWidth="1"/>
    <col min="13316" max="13316" width="17.7109375" style="222" customWidth="1"/>
    <col min="13317" max="13317" width="17.85546875" style="222" customWidth="1"/>
    <col min="13318" max="13318" width="18.42578125" style="222" customWidth="1"/>
    <col min="13319" max="13319" width="15.42578125" style="222" customWidth="1"/>
    <col min="13320" max="13320" width="14.5703125" style="222" customWidth="1"/>
    <col min="13321" max="13321" width="15" style="222" customWidth="1"/>
    <col min="13322" max="13322" width="6.7109375" style="222" customWidth="1"/>
    <col min="13323" max="13323" width="14.28515625" style="222" customWidth="1"/>
    <col min="13324" max="13324" width="17.5703125" style="222" customWidth="1"/>
    <col min="13325" max="13325" width="27.7109375" style="222" customWidth="1"/>
    <col min="13326" max="13328" width="9.140625" style="222" customWidth="1"/>
    <col min="13329" max="13329" width="14.85546875" style="222" customWidth="1"/>
    <col min="13330" max="13330" width="13.85546875" style="222" customWidth="1"/>
    <col min="13331" max="13552" width="9.140625" style="222" customWidth="1"/>
    <col min="13553" max="13553" width="9" style="222"/>
    <col min="13554" max="13554" width="6.5703125" style="222" customWidth="1"/>
    <col min="13555" max="13555" width="79.5703125" style="222" customWidth="1"/>
    <col min="13556" max="13556" width="23.5703125" style="222" customWidth="1"/>
    <col min="13557" max="13557" width="27.85546875" style="222" customWidth="1"/>
    <col min="13558" max="13558" width="22.28515625" style="222" customWidth="1"/>
    <col min="13559" max="13559" width="23.5703125" style="222" customWidth="1"/>
    <col min="13560" max="13560" width="39" style="222" customWidth="1"/>
    <col min="13561" max="13561" width="36.42578125" style="222" customWidth="1"/>
    <col min="13562" max="13562" width="8" style="222" customWidth="1"/>
    <col min="13563" max="13563" width="15.5703125" style="222" customWidth="1"/>
    <col min="13564" max="13564" width="17.28515625" style="222" customWidth="1"/>
    <col min="13565" max="13565" width="18.85546875" style="222" customWidth="1"/>
    <col min="13566" max="13566" width="81" style="222" customWidth="1"/>
    <col min="13567" max="13567" width="14.85546875" style="222" customWidth="1"/>
    <col min="13568" max="13568" width="15.7109375" style="222" customWidth="1"/>
    <col min="13569" max="13569" width="17.5703125" style="222" customWidth="1"/>
    <col min="13570" max="13570" width="18.42578125" style="222" customWidth="1"/>
    <col min="13571" max="13571" width="16.5703125" style="222" customWidth="1"/>
    <col min="13572" max="13572" width="17.7109375" style="222" customWidth="1"/>
    <col min="13573" max="13573" width="17.85546875" style="222" customWidth="1"/>
    <col min="13574" max="13574" width="18.42578125" style="222" customWidth="1"/>
    <col min="13575" max="13575" width="15.42578125" style="222" customWidth="1"/>
    <col min="13576" max="13576" width="14.5703125" style="222" customWidth="1"/>
    <col min="13577" max="13577" width="15" style="222" customWidth="1"/>
    <col min="13578" max="13578" width="6.7109375" style="222" customWidth="1"/>
    <col min="13579" max="13579" width="14.28515625" style="222" customWidth="1"/>
    <col min="13580" max="13580" width="17.5703125" style="222" customWidth="1"/>
    <col min="13581" max="13581" width="27.7109375" style="222" customWidth="1"/>
    <col min="13582" max="13584" width="9.140625" style="222" customWidth="1"/>
    <col min="13585" max="13585" width="14.85546875" style="222" customWidth="1"/>
    <col min="13586" max="13586" width="13.85546875" style="222" customWidth="1"/>
    <col min="13587" max="13808" width="9.140625" style="222" customWidth="1"/>
    <col min="13809" max="13809" width="9" style="222"/>
    <col min="13810" max="13810" width="6.5703125" style="222" customWidth="1"/>
    <col min="13811" max="13811" width="79.5703125" style="222" customWidth="1"/>
    <col min="13812" max="13812" width="23.5703125" style="222" customWidth="1"/>
    <col min="13813" max="13813" width="27.85546875" style="222" customWidth="1"/>
    <col min="13814" max="13814" width="22.28515625" style="222" customWidth="1"/>
    <col min="13815" max="13815" width="23.5703125" style="222" customWidth="1"/>
    <col min="13816" max="13816" width="39" style="222" customWidth="1"/>
    <col min="13817" max="13817" width="36.42578125" style="222" customWidth="1"/>
    <col min="13818" max="13818" width="8" style="222" customWidth="1"/>
    <col min="13819" max="13819" width="15.5703125" style="222" customWidth="1"/>
    <col min="13820" max="13820" width="17.28515625" style="222" customWidth="1"/>
    <col min="13821" max="13821" width="18.85546875" style="222" customWidth="1"/>
    <col min="13822" max="13822" width="81" style="222" customWidth="1"/>
    <col min="13823" max="13823" width="14.85546875" style="222" customWidth="1"/>
    <col min="13824" max="13824" width="15.7109375" style="222" customWidth="1"/>
    <col min="13825" max="13825" width="17.5703125" style="222" customWidth="1"/>
    <col min="13826" max="13826" width="18.42578125" style="222" customWidth="1"/>
    <col min="13827" max="13827" width="16.5703125" style="222" customWidth="1"/>
    <col min="13828" max="13828" width="17.7109375" style="222" customWidth="1"/>
    <col min="13829" max="13829" width="17.85546875" style="222" customWidth="1"/>
    <col min="13830" max="13830" width="18.42578125" style="222" customWidth="1"/>
    <col min="13831" max="13831" width="15.42578125" style="222" customWidth="1"/>
    <col min="13832" max="13832" width="14.5703125" style="222" customWidth="1"/>
    <col min="13833" max="13833" width="15" style="222" customWidth="1"/>
    <col min="13834" max="13834" width="6.7109375" style="222" customWidth="1"/>
    <col min="13835" max="13835" width="14.28515625" style="222" customWidth="1"/>
    <col min="13836" max="13836" width="17.5703125" style="222" customWidth="1"/>
    <col min="13837" max="13837" width="27.7109375" style="222" customWidth="1"/>
    <col min="13838" max="13840" width="9.140625" style="222" customWidth="1"/>
    <col min="13841" max="13841" width="14.85546875" style="222" customWidth="1"/>
    <col min="13842" max="13842" width="13.85546875" style="222" customWidth="1"/>
    <col min="13843" max="14064" width="9.140625" style="222" customWidth="1"/>
    <col min="14065" max="14065" width="9" style="222"/>
    <col min="14066" max="14066" width="6.5703125" style="222" customWidth="1"/>
    <col min="14067" max="14067" width="79.5703125" style="222" customWidth="1"/>
    <col min="14068" max="14068" width="23.5703125" style="222" customWidth="1"/>
    <col min="14069" max="14069" width="27.85546875" style="222" customWidth="1"/>
    <col min="14070" max="14070" width="22.28515625" style="222" customWidth="1"/>
    <col min="14071" max="14071" width="23.5703125" style="222" customWidth="1"/>
    <col min="14072" max="14072" width="39" style="222" customWidth="1"/>
    <col min="14073" max="14073" width="36.42578125" style="222" customWidth="1"/>
    <col min="14074" max="14074" width="8" style="222" customWidth="1"/>
    <col min="14075" max="14075" width="15.5703125" style="222" customWidth="1"/>
    <col min="14076" max="14076" width="17.28515625" style="222" customWidth="1"/>
    <col min="14077" max="14077" width="18.85546875" style="222" customWidth="1"/>
    <col min="14078" max="14078" width="81" style="222" customWidth="1"/>
    <col min="14079" max="14079" width="14.85546875" style="222" customWidth="1"/>
    <col min="14080" max="14080" width="15.7109375" style="222" customWidth="1"/>
    <col min="14081" max="14081" width="17.5703125" style="222" customWidth="1"/>
    <col min="14082" max="14082" width="18.42578125" style="222" customWidth="1"/>
    <col min="14083" max="14083" width="16.5703125" style="222" customWidth="1"/>
    <col min="14084" max="14084" width="17.7109375" style="222" customWidth="1"/>
    <col min="14085" max="14085" width="17.85546875" style="222" customWidth="1"/>
    <col min="14086" max="14086" width="18.42578125" style="222" customWidth="1"/>
    <col min="14087" max="14087" width="15.42578125" style="222" customWidth="1"/>
    <col min="14088" max="14088" width="14.5703125" style="222" customWidth="1"/>
    <col min="14089" max="14089" width="15" style="222" customWidth="1"/>
    <col min="14090" max="14090" width="6.7109375" style="222" customWidth="1"/>
    <col min="14091" max="14091" width="14.28515625" style="222" customWidth="1"/>
    <col min="14092" max="14092" width="17.5703125" style="222" customWidth="1"/>
    <col min="14093" max="14093" width="27.7109375" style="222" customWidth="1"/>
    <col min="14094" max="14096" width="9.140625" style="222" customWidth="1"/>
    <col min="14097" max="14097" width="14.85546875" style="222" customWidth="1"/>
    <col min="14098" max="14098" width="13.85546875" style="222" customWidth="1"/>
    <col min="14099" max="14320" width="9.140625" style="222" customWidth="1"/>
    <col min="14321" max="14321" width="9" style="222"/>
    <col min="14322" max="14322" width="6.5703125" style="222" customWidth="1"/>
    <col min="14323" max="14323" width="79.5703125" style="222" customWidth="1"/>
    <col min="14324" max="14324" width="23.5703125" style="222" customWidth="1"/>
    <col min="14325" max="14325" width="27.85546875" style="222" customWidth="1"/>
    <col min="14326" max="14326" width="22.28515625" style="222" customWidth="1"/>
    <col min="14327" max="14327" width="23.5703125" style="222" customWidth="1"/>
    <col min="14328" max="14328" width="39" style="222" customWidth="1"/>
    <col min="14329" max="14329" width="36.42578125" style="222" customWidth="1"/>
    <col min="14330" max="14330" width="8" style="222" customWidth="1"/>
    <col min="14331" max="14331" width="15.5703125" style="222" customWidth="1"/>
    <col min="14332" max="14332" width="17.28515625" style="222" customWidth="1"/>
    <col min="14333" max="14333" width="18.85546875" style="222" customWidth="1"/>
    <col min="14334" max="14334" width="81" style="222" customWidth="1"/>
    <col min="14335" max="14335" width="14.85546875" style="222" customWidth="1"/>
    <col min="14336" max="14336" width="15.7109375" style="222" customWidth="1"/>
    <col min="14337" max="14337" width="17.5703125" style="222" customWidth="1"/>
    <col min="14338" max="14338" width="18.42578125" style="222" customWidth="1"/>
    <col min="14339" max="14339" width="16.5703125" style="222" customWidth="1"/>
    <col min="14340" max="14340" width="17.7109375" style="222" customWidth="1"/>
    <col min="14341" max="14341" width="17.85546875" style="222" customWidth="1"/>
    <col min="14342" max="14342" width="18.42578125" style="222" customWidth="1"/>
    <col min="14343" max="14343" width="15.42578125" style="222" customWidth="1"/>
    <col min="14344" max="14344" width="14.5703125" style="222" customWidth="1"/>
    <col min="14345" max="14345" width="15" style="222" customWidth="1"/>
    <col min="14346" max="14346" width="6.7109375" style="222" customWidth="1"/>
    <col min="14347" max="14347" width="14.28515625" style="222" customWidth="1"/>
    <col min="14348" max="14348" width="17.5703125" style="222" customWidth="1"/>
    <col min="14349" max="14349" width="27.7109375" style="222" customWidth="1"/>
    <col min="14350" max="14352" width="9.140625" style="222" customWidth="1"/>
    <col min="14353" max="14353" width="14.85546875" style="222" customWidth="1"/>
    <col min="14354" max="14354" width="13.85546875" style="222" customWidth="1"/>
    <col min="14355" max="14576" width="9.140625" style="222" customWidth="1"/>
    <col min="14577" max="14577" width="9" style="222"/>
    <col min="14578" max="14578" width="6.5703125" style="222" customWidth="1"/>
    <col min="14579" max="14579" width="79.5703125" style="222" customWidth="1"/>
    <col min="14580" max="14580" width="23.5703125" style="222" customWidth="1"/>
    <col min="14581" max="14581" width="27.85546875" style="222" customWidth="1"/>
    <col min="14582" max="14582" width="22.28515625" style="222" customWidth="1"/>
    <col min="14583" max="14583" width="23.5703125" style="222" customWidth="1"/>
    <col min="14584" max="14584" width="39" style="222" customWidth="1"/>
    <col min="14585" max="14585" width="36.42578125" style="222" customWidth="1"/>
    <col min="14586" max="14586" width="8" style="222" customWidth="1"/>
    <col min="14587" max="14587" width="15.5703125" style="222" customWidth="1"/>
    <col min="14588" max="14588" width="17.28515625" style="222" customWidth="1"/>
    <col min="14589" max="14589" width="18.85546875" style="222" customWidth="1"/>
    <col min="14590" max="14590" width="81" style="222" customWidth="1"/>
    <col min="14591" max="14591" width="14.85546875" style="222" customWidth="1"/>
    <col min="14592" max="14592" width="15.7109375" style="222" customWidth="1"/>
    <col min="14593" max="14593" width="17.5703125" style="222" customWidth="1"/>
    <col min="14594" max="14594" width="18.42578125" style="222" customWidth="1"/>
    <col min="14595" max="14595" width="16.5703125" style="222" customWidth="1"/>
    <col min="14596" max="14596" width="17.7109375" style="222" customWidth="1"/>
    <col min="14597" max="14597" width="17.85546875" style="222" customWidth="1"/>
    <col min="14598" max="14598" width="18.42578125" style="222" customWidth="1"/>
    <col min="14599" max="14599" width="15.42578125" style="222" customWidth="1"/>
    <col min="14600" max="14600" width="14.5703125" style="222" customWidth="1"/>
    <col min="14601" max="14601" width="15" style="222" customWidth="1"/>
    <col min="14602" max="14602" width="6.7109375" style="222" customWidth="1"/>
    <col min="14603" max="14603" width="14.28515625" style="222" customWidth="1"/>
    <col min="14604" max="14604" width="17.5703125" style="222" customWidth="1"/>
    <col min="14605" max="14605" width="27.7109375" style="222" customWidth="1"/>
    <col min="14606" max="14608" width="9.140625" style="222" customWidth="1"/>
    <col min="14609" max="14609" width="14.85546875" style="222" customWidth="1"/>
    <col min="14610" max="14610" width="13.85546875" style="222" customWidth="1"/>
    <col min="14611" max="14832" width="9.140625" style="222" customWidth="1"/>
    <col min="14833" max="14833" width="9" style="222"/>
    <col min="14834" max="14834" width="6.5703125" style="222" customWidth="1"/>
    <col min="14835" max="14835" width="79.5703125" style="222" customWidth="1"/>
    <col min="14836" max="14836" width="23.5703125" style="222" customWidth="1"/>
    <col min="14837" max="14837" width="27.85546875" style="222" customWidth="1"/>
    <col min="14838" max="14838" width="22.28515625" style="222" customWidth="1"/>
    <col min="14839" max="14839" width="23.5703125" style="222" customWidth="1"/>
    <col min="14840" max="14840" width="39" style="222" customWidth="1"/>
    <col min="14841" max="14841" width="36.42578125" style="222" customWidth="1"/>
    <col min="14842" max="14842" width="8" style="222" customWidth="1"/>
    <col min="14843" max="14843" width="15.5703125" style="222" customWidth="1"/>
    <col min="14844" max="14844" width="17.28515625" style="222" customWidth="1"/>
    <col min="14845" max="14845" width="18.85546875" style="222" customWidth="1"/>
    <col min="14846" max="14846" width="81" style="222" customWidth="1"/>
    <col min="14847" max="14847" width="14.85546875" style="222" customWidth="1"/>
    <col min="14848" max="14848" width="15.7109375" style="222" customWidth="1"/>
    <col min="14849" max="14849" width="17.5703125" style="222" customWidth="1"/>
    <col min="14850" max="14850" width="18.42578125" style="222" customWidth="1"/>
    <col min="14851" max="14851" width="16.5703125" style="222" customWidth="1"/>
    <col min="14852" max="14852" width="17.7109375" style="222" customWidth="1"/>
    <col min="14853" max="14853" width="17.85546875" style="222" customWidth="1"/>
    <col min="14854" max="14854" width="18.42578125" style="222" customWidth="1"/>
    <col min="14855" max="14855" width="15.42578125" style="222" customWidth="1"/>
    <col min="14856" max="14856" width="14.5703125" style="222" customWidth="1"/>
    <col min="14857" max="14857" width="15" style="222" customWidth="1"/>
    <col min="14858" max="14858" width="6.7109375" style="222" customWidth="1"/>
    <col min="14859" max="14859" width="14.28515625" style="222" customWidth="1"/>
    <col min="14860" max="14860" width="17.5703125" style="222" customWidth="1"/>
    <col min="14861" max="14861" width="27.7109375" style="222" customWidth="1"/>
    <col min="14862" max="14864" width="9.140625" style="222" customWidth="1"/>
    <col min="14865" max="14865" width="14.85546875" style="222" customWidth="1"/>
    <col min="14866" max="14866" width="13.85546875" style="222" customWidth="1"/>
    <col min="14867" max="15088" width="9.140625" style="222" customWidth="1"/>
    <col min="15089" max="15089" width="9" style="222"/>
    <col min="15090" max="15090" width="6.5703125" style="222" customWidth="1"/>
    <col min="15091" max="15091" width="79.5703125" style="222" customWidth="1"/>
    <col min="15092" max="15092" width="23.5703125" style="222" customWidth="1"/>
    <col min="15093" max="15093" width="27.85546875" style="222" customWidth="1"/>
    <col min="15094" max="15094" width="22.28515625" style="222" customWidth="1"/>
    <col min="15095" max="15095" width="23.5703125" style="222" customWidth="1"/>
    <col min="15096" max="15096" width="39" style="222" customWidth="1"/>
    <col min="15097" max="15097" width="36.42578125" style="222" customWidth="1"/>
    <col min="15098" max="15098" width="8" style="222" customWidth="1"/>
    <col min="15099" max="15099" width="15.5703125" style="222" customWidth="1"/>
    <col min="15100" max="15100" width="17.28515625" style="222" customWidth="1"/>
    <col min="15101" max="15101" width="18.85546875" style="222" customWidth="1"/>
    <col min="15102" max="15102" width="81" style="222" customWidth="1"/>
    <col min="15103" max="15103" width="14.85546875" style="222" customWidth="1"/>
    <col min="15104" max="15104" width="15.7109375" style="222" customWidth="1"/>
    <col min="15105" max="15105" width="17.5703125" style="222" customWidth="1"/>
    <col min="15106" max="15106" width="18.42578125" style="222" customWidth="1"/>
    <col min="15107" max="15107" width="16.5703125" style="222" customWidth="1"/>
    <col min="15108" max="15108" width="17.7109375" style="222" customWidth="1"/>
    <col min="15109" max="15109" width="17.85546875" style="222" customWidth="1"/>
    <col min="15110" max="15110" width="18.42578125" style="222" customWidth="1"/>
    <col min="15111" max="15111" width="15.42578125" style="222" customWidth="1"/>
    <col min="15112" max="15112" width="14.5703125" style="222" customWidth="1"/>
    <col min="15113" max="15113" width="15" style="222" customWidth="1"/>
    <col min="15114" max="15114" width="6.7109375" style="222" customWidth="1"/>
    <col min="15115" max="15115" width="14.28515625" style="222" customWidth="1"/>
    <col min="15116" max="15116" width="17.5703125" style="222" customWidth="1"/>
    <col min="15117" max="15117" width="27.7109375" style="222" customWidth="1"/>
    <col min="15118" max="15120" width="9.140625" style="222" customWidth="1"/>
    <col min="15121" max="15121" width="14.85546875" style="222" customWidth="1"/>
    <col min="15122" max="15122" width="13.85546875" style="222" customWidth="1"/>
    <col min="15123" max="15344" width="9.140625" style="222" customWidth="1"/>
    <col min="15345" max="15345" width="9" style="222"/>
    <col min="15346" max="15346" width="6.5703125" style="222" customWidth="1"/>
    <col min="15347" max="15347" width="79.5703125" style="222" customWidth="1"/>
    <col min="15348" max="15348" width="23.5703125" style="222" customWidth="1"/>
    <col min="15349" max="15349" width="27.85546875" style="222" customWidth="1"/>
    <col min="15350" max="15350" width="22.28515625" style="222" customWidth="1"/>
    <col min="15351" max="15351" width="23.5703125" style="222" customWidth="1"/>
    <col min="15352" max="15352" width="39" style="222" customWidth="1"/>
    <col min="15353" max="15353" width="36.42578125" style="222" customWidth="1"/>
    <col min="15354" max="15354" width="8" style="222" customWidth="1"/>
    <col min="15355" max="15355" width="15.5703125" style="222" customWidth="1"/>
    <col min="15356" max="15356" width="17.28515625" style="222" customWidth="1"/>
    <col min="15357" max="15357" width="18.85546875" style="222" customWidth="1"/>
    <col min="15358" max="15358" width="81" style="222" customWidth="1"/>
    <col min="15359" max="15359" width="14.85546875" style="222" customWidth="1"/>
    <col min="15360" max="15360" width="15.7109375" style="222" customWidth="1"/>
    <col min="15361" max="15361" width="17.5703125" style="222" customWidth="1"/>
    <col min="15362" max="15362" width="18.42578125" style="222" customWidth="1"/>
    <col min="15363" max="15363" width="16.5703125" style="222" customWidth="1"/>
    <col min="15364" max="15364" width="17.7109375" style="222" customWidth="1"/>
    <col min="15365" max="15365" width="17.85546875" style="222" customWidth="1"/>
    <col min="15366" max="15366" width="18.42578125" style="222" customWidth="1"/>
    <col min="15367" max="15367" width="15.42578125" style="222" customWidth="1"/>
    <col min="15368" max="15368" width="14.5703125" style="222" customWidth="1"/>
    <col min="15369" max="15369" width="15" style="222" customWidth="1"/>
    <col min="15370" max="15370" width="6.7109375" style="222" customWidth="1"/>
    <col min="15371" max="15371" width="14.28515625" style="222" customWidth="1"/>
    <col min="15372" max="15372" width="17.5703125" style="222" customWidth="1"/>
    <col min="15373" max="15373" width="27.7109375" style="222" customWidth="1"/>
    <col min="15374" max="15376" width="9.140625" style="222" customWidth="1"/>
    <col min="15377" max="15377" width="14.85546875" style="222" customWidth="1"/>
    <col min="15378" max="15378" width="13.85546875" style="222" customWidth="1"/>
    <col min="15379" max="15600" width="9.140625" style="222" customWidth="1"/>
    <col min="15601" max="15601" width="9" style="222"/>
    <col min="15602" max="15602" width="6.5703125" style="222" customWidth="1"/>
    <col min="15603" max="15603" width="79.5703125" style="222" customWidth="1"/>
    <col min="15604" max="15604" width="23.5703125" style="222" customWidth="1"/>
    <col min="15605" max="15605" width="27.85546875" style="222" customWidth="1"/>
    <col min="15606" max="15606" width="22.28515625" style="222" customWidth="1"/>
    <col min="15607" max="15607" width="23.5703125" style="222" customWidth="1"/>
    <col min="15608" max="15608" width="39" style="222" customWidth="1"/>
    <col min="15609" max="15609" width="36.42578125" style="222" customWidth="1"/>
    <col min="15610" max="15610" width="8" style="222" customWidth="1"/>
    <col min="15611" max="15611" width="15.5703125" style="222" customWidth="1"/>
    <col min="15612" max="15612" width="17.28515625" style="222" customWidth="1"/>
    <col min="15613" max="15613" width="18.85546875" style="222" customWidth="1"/>
    <col min="15614" max="15614" width="81" style="222" customWidth="1"/>
    <col min="15615" max="15615" width="14.85546875" style="222" customWidth="1"/>
    <col min="15616" max="15616" width="15.7109375" style="222" customWidth="1"/>
    <col min="15617" max="15617" width="17.5703125" style="222" customWidth="1"/>
    <col min="15618" max="15618" width="18.42578125" style="222" customWidth="1"/>
    <col min="15619" max="15619" width="16.5703125" style="222" customWidth="1"/>
    <col min="15620" max="15620" width="17.7109375" style="222" customWidth="1"/>
    <col min="15621" max="15621" width="17.85546875" style="222" customWidth="1"/>
    <col min="15622" max="15622" width="18.42578125" style="222" customWidth="1"/>
    <col min="15623" max="15623" width="15.42578125" style="222" customWidth="1"/>
    <col min="15624" max="15624" width="14.5703125" style="222" customWidth="1"/>
    <col min="15625" max="15625" width="15" style="222" customWidth="1"/>
    <col min="15626" max="15626" width="6.7109375" style="222" customWidth="1"/>
    <col min="15627" max="15627" width="14.28515625" style="222" customWidth="1"/>
    <col min="15628" max="15628" width="17.5703125" style="222" customWidth="1"/>
    <col min="15629" max="15629" width="27.7109375" style="222" customWidth="1"/>
    <col min="15630" max="15632" width="9.140625" style="222" customWidth="1"/>
    <col min="15633" max="15633" width="14.85546875" style="222" customWidth="1"/>
    <col min="15634" max="15634" width="13.85546875" style="222" customWidth="1"/>
    <col min="15635" max="15856" width="9.140625" style="222" customWidth="1"/>
    <col min="15857" max="15857" width="9" style="222"/>
    <col min="15858" max="15858" width="6.5703125" style="222" customWidth="1"/>
    <col min="15859" max="15859" width="79.5703125" style="222" customWidth="1"/>
    <col min="15860" max="15860" width="23.5703125" style="222" customWidth="1"/>
    <col min="15861" max="15861" width="27.85546875" style="222" customWidth="1"/>
    <col min="15862" max="15862" width="22.28515625" style="222" customWidth="1"/>
    <col min="15863" max="15863" width="23.5703125" style="222" customWidth="1"/>
    <col min="15864" max="15864" width="39" style="222" customWidth="1"/>
    <col min="15865" max="15865" width="36.42578125" style="222" customWidth="1"/>
    <col min="15866" max="15866" width="8" style="222" customWidth="1"/>
    <col min="15867" max="15867" width="15.5703125" style="222" customWidth="1"/>
    <col min="15868" max="15868" width="17.28515625" style="222" customWidth="1"/>
    <col min="15869" max="15869" width="18.85546875" style="222" customWidth="1"/>
    <col min="15870" max="15870" width="81" style="222" customWidth="1"/>
    <col min="15871" max="15871" width="14.85546875" style="222" customWidth="1"/>
    <col min="15872" max="15872" width="15.7109375" style="222" customWidth="1"/>
    <col min="15873" max="15873" width="17.5703125" style="222" customWidth="1"/>
    <col min="15874" max="15874" width="18.42578125" style="222" customWidth="1"/>
    <col min="15875" max="15875" width="16.5703125" style="222" customWidth="1"/>
    <col min="15876" max="15876" width="17.7109375" style="222" customWidth="1"/>
    <col min="15877" max="15877" width="17.85546875" style="222" customWidth="1"/>
    <col min="15878" max="15878" width="18.42578125" style="222" customWidth="1"/>
    <col min="15879" max="15879" width="15.42578125" style="222" customWidth="1"/>
    <col min="15880" max="15880" width="14.5703125" style="222" customWidth="1"/>
    <col min="15881" max="15881" width="15" style="222" customWidth="1"/>
    <col min="15882" max="15882" width="6.7109375" style="222" customWidth="1"/>
    <col min="15883" max="15883" width="14.28515625" style="222" customWidth="1"/>
    <col min="15884" max="15884" width="17.5703125" style="222" customWidth="1"/>
    <col min="15885" max="15885" width="27.7109375" style="222" customWidth="1"/>
    <col min="15886" max="15888" width="9.140625" style="222" customWidth="1"/>
    <col min="15889" max="15889" width="14.85546875" style="222" customWidth="1"/>
    <col min="15890" max="15890" width="13.85546875" style="222" customWidth="1"/>
    <col min="15891" max="16112" width="9.140625" style="222" customWidth="1"/>
    <col min="16113" max="16113" width="9" style="222"/>
    <col min="16114" max="16114" width="6.5703125" style="222" customWidth="1"/>
    <col min="16115" max="16115" width="79.5703125" style="222" customWidth="1"/>
    <col min="16116" max="16116" width="23.5703125" style="222" customWidth="1"/>
    <col min="16117" max="16117" width="27.85546875" style="222" customWidth="1"/>
    <col min="16118" max="16118" width="22.28515625" style="222" customWidth="1"/>
    <col min="16119" max="16119" width="23.5703125" style="222" customWidth="1"/>
    <col min="16120" max="16120" width="39" style="222" customWidth="1"/>
    <col min="16121" max="16121" width="36.42578125" style="222" customWidth="1"/>
    <col min="16122" max="16122" width="8" style="222" customWidth="1"/>
    <col min="16123" max="16123" width="15.5703125" style="222" customWidth="1"/>
    <col min="16124" max="16124" width="17.28515625" style="222" customWidth="1"/>
    <col min="16125" max="16125" width="18.85546875" style="222" customWidth="1"/>
    <col min="16126" max="16126" width="81" style="222" customWidth="1"/>
    <col min="16127" max="16127" width="14.85546875" style="222" customWidth="1"/>
    <col min="16128" max="16128" width="15.7109375" style="222" customWidth="1"/>
    <col min="16129" max="16129" width="17.5703125" style="222" customWidth="1"/>
    <col min="16130" max="16130" width="18.42578125" style="222" customWidth="1"/>
    <col min="16131" max="16131" width="16.5703125" style="222" customWidth="1"/>
    <col min="16132" max="16132" width="17.7109375" style="222" customWidth="1"/>
    <col min="16133" max="16133" width="17.85546875" style="222" customWidth="1"/>
    <col min="16134" max="16134" width="18.42578125" style="222" customWidth="1"/>
    <col min="16135" max="16135" width="15.42578125" style="222" customWidth="1"/>
    <col min="16136" max="16136" width="14.5703125" style="222" customWidth="1"/>
    <col min="16137" max="16137" width="15" style="222" customWidth="1"/>
    <col min="16138" max="16138" width="6.7109375" style="222" customWidth="1"/>
    <col min="16139" max="16139" width="14.28515625" style="222" customWidth="1"/>
    <col min="16140" max="16140" width="17.5703125" style="222" customWidth="1"/>
    <col min="16141" max="16141" width="27.7109375" style="222" customWidth="1"/>
    <col min="16142" max="16144" width="9.140625" style="222" customWidth="1"/>
    <col min="16145" max="16145" width="14.85546875" style="222" customWidth="1"/>
    <col min="16146" max="16146" width="13.85546875" style="222" customWidth="1"/>
    <col min="16147" max="16362" width="9.140625" style="222" customWidth="1"/>
    <col min="16363" max="16384" width="9" style="222"/>
  </cols>
  <sheetData>
    <row r="1" spans="1:16" s="213" customFormat="1" ht="31.5">
      <c r="A1" s="225" t="s">
        <v>166</v>
      </c>
      <c r="B1" s="225" t="s">
        <v>167</v>
      </c>
      <c r="C1" s="337" t="s">
        <v>168</v>
      </c>
      <c r="D1" s="337" t="s">
        <v>169</v>
      </c>
      <c r="E1" s="337" t="s">
        <v>170</v>
      </c>
      <c r="F1" s="337" t="s">
        <v>171</v>
      </c>
      <c r="G1" s="337" t="s">
        <v>172</v>
      </c>
      <c r="H1" s="338" t="s">
        <v>389</v>
      </c>
      <c r="I1" s="338" t="s">
        <v>390</v>
      </c>
      <c r="J1" s="339" t="s">
        <v>391</v>
      </c>
      <c r="K1" s="340" t="s">
        <v>392</v>
      </c>
      <c r="L1" s="340" t="s">
        <v>393</v>
      </c>
      <c r="M1" s="340" t="s">
        <v>394</v>
      </c>
      <c r="N1" s="340" t="s">
        <v>395</v>
      </c>
      <c r="O1" s="340" t="s">
        <v>396</v>
      </c>
      <c r="P1" s="340" t="s">
        <v>397</v>
      </c>
    </row>
    <row r="2" spans="1:16" s="214" customFormat="1">
      <c r="A2" s="305" t="s">
        <v>557</v>
      </c>
      <c r="B2" s="306" t="s">
        <v>558</v>
      </c>
      <c r="C2" s="307">
        <v>66832667434</v>
      </c>
      <c r="D2" s="308" t="s">
        <v>559</v>
      </c>
      <c r="E2" s="309">
        <v>2</v>
      </c>
      <c r="F2" s="310" t="s">
        <v>560</v>
      </c>
      <c r="G2" s="311" t="s">
        <v>561</v>
      </c>
      <c r="H2" s="312" t="s">
        <v>562</v>
      </c>
      <c r="I2" s="313">
        <v>44</v>
      </c>
      <c r="J2" s="314">
        <v>1302</v>
      </c>
      <c r="K2" s="315">
        <v>0</v>
      </c>
      <c r="L2" s="315">
        <v>0</v>
      </c>
      <c r="M2" s="315">
        <v>260.39999999999998</v>
      </c>
      <c r="N2" s="315">
        <v>0</v>
      </c>
      <c r="O2" s="315">
        <v>225.24</v>
      </c>
      <c r="P2" s="315">
        <f>J2+M2+N2-O2</f>
        <v>1337.16</v>
      </c>
    </row>
    <row r="3" spans="1:16" s="214" customFormat="1">
      <c r="A3" s="305" t="s">
        <v>557</v>
      </c>
      <c r="B3" s="306" t="s">
        <v>558</v>
      </c>
      <c r="C3" s="307">
        <v>13595668480</v>
      </c>
      <c r="D3" s="308" t="s">
        <v>563</v>
      </c>
      <c r="E3" s="309">
        <v>3</v>
      </c>
      <c r="F3" s="310" t="s">
        <v>564</v>
      </c>
      <c r="G3" s="311" t="s">
        <v>561</v>
      </c>
      <c r="H3" s="312" t="s">
        <v>562</v>
      </c>
      <c r="I3" s="313">
        <v>44</v>
      </c>
      <c r="J3" s="314">
        <v>1302</v>
      </c>
      <c r="K3" s="315">
        <v>0</v>
      </c>
      <c r="L3" s="315">
        <v>0</v>
      </c>
      <c r="M3" s="315">
        <v>556.61</v>
      </c>
      <c r="N3" s="315">
        <v>0</v>
      </c>
      <c r="O3" s="315">
        <v>243.53</v>
      </c>
      <c r="P3" s="315">
        <f t="shared" ref="P3:P74" si="0">J3+M3+N3-O3</f>
        <v>1615.0800000000002</v>
      </c>
    </row>
    <row r="4" spans="1:16" s="214" customFormat="1">
      <c r="A4" s="305" t="s">
        <v>557</v>
      </c>
      <c r="B4" s="306" t="s">
        <v>558</v>
      </c>
      <c r="C4" s="307">
        <v>70419455450</v>
      </c>
      <c r="D4" s="308" t="s">
        <v>565</v>
      </c>
      <c r="E4" s="316" t="s">
        <v>566</v>
      </c>
      <c r="F4" s="310" t="s">
        <v>560</v>
      </c>
      <c r="G4" s="311" t="s">
        <v>561</v>
      </c>
      <c r="H4" s="312" t="s">
        <v>562</v>
      </c>
      <c r="I4" s="313">
        <v>44</v>
      </c>
      <c r="J4" s="317">
        <v>1340.21</v>
      </c>
      <c r="K4" s="315">
        <v>0</v>
      </c>
      <c r="L4" s="315">
        <v>0</v>
      </c>
      <c r="M4" s="315">
        <v>621.97</v>
      </c>
      <c r="N4" s="315">
        <v>0</v>
      </c>
      <c r="O4" s="315">
        <v>231.73</v>
      </c>
      <c r="P4" s="315">
        <f t="shared" si="0"/>
        <v>1730.45</v>
      </c>
    </row>
    <row r="5" spans="1:16" s="214" customFormat="1">
      <c r="A5" s="305" t="s">
        <v>557</v>
      </c>
      <c r="B5" s="306" t="s">
        <v>558</v>
      </c>
      <c r="C5" s="307">
        <v>2950339751</v>
      </c>
      <c r="D5" s="308" t="s">
        <v>567</v>
      </c>
      <c r="E5" s="309">
        <v>1</v>
      </c>
      <c r="F5" s="310" t="s">
        <v>568</v>
      </c>
      <c r="G5" s="311" t="s">
        <v>561</v>
      </c>
      <c r="H5" s="312" t="s">
        <v>562</v>
      </c>
      <c r="I5" s="313">
        <v>24</v>
      </c>
      <c r="J5" s="314">
        <v>8000</v>
      </c>
      <c r="K5" s="315">
        <v>0</v>
      </c>
      <c r="L5" s="315">
        <v>0</v>
      </c>
      <c r="M5" s="315">
        <v>5797.59</v>
      </c>
      <c r="N5" s="315">
        <v>0</v>
      </c>
      <c r="O5" s="315">
        <v>4315.93</v>
      </c>
      <c r="P5" s="315">
        <f t="shared" si="0"/>
        <v>9481.66</v>
      </c>
    </row>
    <row r="6" spans="1:16" s="214" customFormat="1">
      <c r="A6" s="305" t="s">
        <v>557</v>
      </c>
      <c r="B6" s="306" t="s">
        <v>558</v>
      </c>
      <c r="C6" s="307">
        <v>7178763493</v>
      </c>
      <c r="D6" s="308" t="s">
        <v>569</v>
      </c>
      <c r="E6" s="316" t="s">
        <v>566</v>
      </c>
      <c r="F6" s="310" t="s">
        <v>570</v>
      </c>
      <c r="G6" s="311" t="s">
        <v>561</v>
      </c>
      <c r="H6" s="312" t="s">
        <v>562</v>
      </c>
      <c r="I6" s="313">
        <v>40</v>
      </c>
      <c r="J6" s="314">
        <v>2200</v>
      </c>
      <c r="K6" s="315">
        <v>0</v>
      </c>
      <c r="L6" s="315">
        <v>0</v>
      </c>
      <c r="M6" s="315">
        <v>577.22</v>
      </c>
      <c r="N6" s="315">
        <v>121</v>
      </c>
      <c r="O6" s="315">
        <v>310.14</v>
      </c>
      <c r="P6" s="315">
        <f t="shared" si="0"/>
        <v>2588.0800000000004</v>
      </c>
    </row>
    <row r="7" spans="1:16" s="215" customFormat="1">
      <c r="A7" s="305" t="s">
        <v>557</v>
      </c>
      <c r="B7" s="306" t="s">
        <v>558</v>
      </c>
      <c r="C7" s="307">
        <v>7032388418</v>
      </c>
      <c r="D7" s="308" t="s">
        <v>571</v>
      </c>
      <c r="E7" s="316" t="s">
        <v>566</v>
      </c>
      <c r="F7" s="318" t="s">
        <v>560</v>
      </c>
      <c r="G7" s="311" t="s">
        <v>561</v>
      </c>
      <c r="H7" s="312" t="s">
        <v>562</v>
      </c>
      <c r="I7" s="313">
        <v>40</v>
      </c>
      <c r="J7" s="314">
        <v>1302</v>
      </c>
      <c r="K7" s="315">
        <v>0</v>
      </c>
      <c r="L7" s="315">
        <v>0</v>
      </c>
      <c r="M7" s="315">
        <v>422.97</v>
      </c>
      <c r="N7" s="315">
        <v>0</v>
      </c>
      <c r="O7" s="315">
        <v>161.75</v>
      </c>
      <c r="P7" s="315">
        <f t="shared" si="0"/>
        <v>1563.22</v>
      </c>
    </row>
    <row r="8" spans="1:16" s="215" customFormat="1">
      <c r="A8" s="305" t="s">
        <v>557</v>
      </c>
      <c r="B8" s="306" t="s">
        <v>558</v>
      </c>
      <c r="C8" s="307">
        <v>2670847498</v>
      </c>
      <c r="D8" s="308" t="s">
        <v>572</v>
      </c>
      <c r="E8" s="316" t="s">
        <v>566</v>
      </c>
      <c r="F8" s="310" t="s">
        <v>573</v>
      </c>
      <c r="G8" s="311" t="s">
        <v>561</v>
      </c>
      <c r="H8" s="312" t="s">
        <v>562</v>
      </c>
      <c r="I8" s="313">
        <v>24</v>
      </c>
      <c r="J8" s="314">
        <v>2215.5700000000002</v>
      </c>
      <c r="K8" s="315">
        <v>0</v>
      </c>
      <c r="L8" s="315">
        <v>0</v>
      </c>
      <c r="M8" s="315">
        <v>1182.0899999999999</v>
      </c>
      <c r="N8" s="315">
        <v>0</v>
      </c>
      <c r="O8" s="315">
        <v>563.79999999999995</v>
      </c>
      <c r="P8" s="315">
        <f t="shared" si="0"/>
        <v>2833.8599999999997</v>
      </c>
    </row>
    <row r="9" spans="1:16" s="215" customFormat="1">
      <c r="A9" s="305" t="s">
        <v>557</v>
      </c>
      <c r="B9" s="306" t="s">
        <v>558</v>
      </c>
      <c r="C9" s="307">
        <v>8959195405</v>
      </c>
      <c r="D9" s="308" t="s">
        <v>574</v>
      </c>
      <c r="E9" s="316" t="s">
        <v>575</v>
      </c>
      <c r="F9" s="310" t="s">
        <v>576</v>
      </c>
      <c r="G9" s="311" t="s">
        <v>561</v>
      </c>
      <c r="H9" s="312" t="s">
        <v>562</v>
      </c>
      <c r="I9" s="313">
        <v>44</v>
      </c>
      <c r="J9" s="314">
        <v>2793.25</v>
      </c>
      <c r="K9" s="315">
        <v>0</v>
      </c>
      <c r="L9" s="315">
        <v>0</v>
      </c>
      <c r="M9" s="315">
        <v>552.07000000000005</v>
      </c>
      <c r="N9" s="315">
        <v>0</v>
      </c>
      <c r="O9" s="315">
        <v>559.22</v>
      </c>
      <c r="P9" s="315">
        <f t="shared" si="0"/>
        <v>2786.1000000000004</v>
      </c>
    </row>
    <row r="10" spans="1:16" s="240" customFormat="1">
      <c r="A10" s="305" t="s">
        <v>557</v>
      </c>
      <c r="B10" s="306" t="s">
        <v>558</v>
      </c>
      <c r="C10" s="307">
        <v>847358488</v>
      </c>
      <c r="D10" s="308" t="s">
        <v>577</v>
      </c>
      <c r="E10" s="316" t="s">
        <v>575</v>
      </c>
      <c r="F10" s="310" t="s">
        <v>564</v>
      </c>
      <c r="G10" s="311" t="s">
        <v>561</v>
      </c>
      <c r="H10" s="312" t="s">
        <v>562</v>
      </c>
      <c r="I10" s="313">
        <v>44</v>
      </c>
      <c r="J10" s="314">
        <v>1302</v>
      </c>
      <c r="K10" s="315">
        <v>0</v>
      </c>
      <c r="L10" s="315">
        <v>0</v>
      </c>
      <c r="M10" s="315">
        <v>334.04</v>
      </c>
      <c r="N10" s="315">
        <v>0</v>
      </c>
      <c r="O10" s="315">
        <v>147.12</v>
      </c>
      <c r="P10" s="315">
        <f t="shared" si="0"/>
        <v>1488.92</v>
      </c>
    </row>
    <row r="11" spans="1:16" s="240" customFormat="1">
      <c r="A11" s="305" t="s">
        <v>557</v>
      </c>
      <c r="B11" s="306" t="s">
        <v>558</v>
      </c>
      <c r="C11" s="307">
        <v>88999882420</v>
      </c>
      <c r="D11" s="308" t="s">
        <v>578</v>
      </c>
      <c r="E11" s="316" t="s">
        <v>575</v>
      </c>
      <c r="F11" s="310" t="s">
        <v>579</v>
      </c>
      <c r="G11" s="311" t="s">
        <v>561</v>
      </c>
      <c r="H11" s="312" t="s">
        <v>562</v>
      </c>
      <c r="I11" s="313">
        <v>44</v>
      </c>
      <c r="J11" s="314">
        <v>1302</v>
      </c>
      <c r="K11" s="315">
        <v>0</v>
      </c>
      <c r="L11" s="315">
        <v>0</v>
      </c>
      <c r="M11" s="315">
        <v>569.79999999999995</v>
      </c>
      <c r="N11" s="315">
        <v>0</v>
      </c>
      <c r="O11" s="315">
        <v>244.75</v>
      </c>
      <c r="P11" s="315">
        <f t="shared" si="0"/>
        <v>1627.05</v>
      </c>
    </row>
    <row r="12" spans="1:16" s="240" customFormat="1">
      <c r="A12" s="305" t="s">
        <v>557</v>
      </c>
      <c r="B12" s="306" t="s">
        <v>558</v>
      </c>
      <c r="C12" s="307">
        <v>5244461486</v>
      </c>
      <c r="D12" s="308" t="s">
        <v>580</v>
      </c>
      <c r="E12" s="316" t="s">
        <v>562</v>
      </c>
      <c r="F12" s="310" t="s">
        <v>568</v>
      </c>
      <c r="G12" s="311" t="s">
        <v>561</v>
      </c>
      <c r="H12" s="312" t="s">
        <v>562</v>
      </c>
      <c r="I12" s="313">
        <v>24</v>
      </c>
      <c r="J12" s="314">
        <v>9000</v>
      </c>
      <c r="K12" s="315">
        <v>0</v>
      </c>
      <c r="L12" s="315">
        <v>0</v>
      </c>
      <c r="M12" s="319">
        <v>2912.62</v>
      </c>
      <c r="N12" s="319">
        <v>0</v>
      </c>
      <c r="O12" s="319">
        <v>8430.6200000000008</v>
      </c>
      <c r="P12" s="315">
        <f t="shared" si="0"/>
        <v>3481.9999999999982</v>
      </c>
    </row>
    <row r="13" spans="1:16" s="240" customFormat="1">
      <c r="A13" s="305" t="s">
        <v>557</v>
      </c>
      <c r="B13" s="306" t="s">
        <v>558</v>
      </c>
      <c r="C13" s="307">
        <v>5345290466</v>
      </c>
      <c r="D13" s="308" t="s">
        <v>581</v>
      </c>
      <c r="E13" s="316" t="s">
        <v>575</v>
      </c>
      <c r="F13" s="310" t="s">
        <v>582</v>
      </c>
      <c r="G13" s="311" t="s">
        <v>561</v>
      </c>
      <c r="H13" s="312" t="s">
        <v>562</v>
      </c>
      <c r="I13" s="313">
        <v>44</v>
      </c>
      <c r="J13" s="314">
        <v>1302</v>
      </c>
      <c r="K13" s="315">
        <v>0</v>
      </c>
      <c r="L13" s="315">
        <v>0</v>
      </c>
      <c r="M13" s="315">
        <v>552.72</v>
      </c>
      <c r="N13" s="315">
        <v>0</v>
      </c>
      <c r="O13" s="315">
        <v>244.75</v>
      </c>
      <c r="P13" s="315">
        <f t="shared" si="0"/>
        <v>1609.97</v>
      </c>
    </row>
    <row r="14" spans="1:16" s="240" customFormat="1">
      <c r="A14" s="305" t="s">
        <v>557</v>
      </c>
      <c r="B14" s="306" t="s">
        <v>558</v>
      </c>
      <c r="C14" s="307">
        <v>2456744462</v>
      </c>
      <c r="D14" s="308" t="s">
        <v>583</v>
      </c>
      <c r="E14" s="316" t="s">
        <v>566</v>
      </c>
      <c r="F14" s="310" t="s">
        <v>560</v>
      </c>
      <c r="G14" s="311" t="s">
        <v>561</v>
      </c>
      <c r="H14" s="312" t="s">
        <v>562</v>
      </c>
      <c r="I14" s="313">
        <v>44</v>
      </c>
      <c r="J14" s="314">
        <v>1302</v>
      </c>
      <c r="K14" s="315">
        <v>0</v>
      </c>
      <c r="L14" s="315">
        <v>0</v>
      </c>
      <c r="M14" s="315">
        <v>320.22000000000003</v>
      </c>
      <c r="N14" s="315">
        <v>0</v>
      </c>
      <c r="O14" s="315">
        <v>225.24</v>
      </c>
      <c r="P14" s="315">
        <f t="shared" si="0"/>
        <v>1396.98</v>
      </c>
    </row>
    <row r="15" spans="1:16" s="214" customFormat="1">
      <c r="A15" s="305" t="s">
        <v>557</v>
      </c>
      <c r="B15" s="306" t="s">
        <v>558</v>
      </c>
      <c r="C15" s="320">
        <v>9601303499</v>
      </c>
      <c r="D15" s="321" t="s">
        <v>584</v>
      </c>
      <c r="E15" s="316" t="s">
        <v>566</v>
      </c>
      <c r="F15" s="318" t="s">
        <v>573</v>
      </c>
      <c r="G15" s="311" t="s">
        <v>561</v>
      </c>
      <c r="H15" s="312" t="s">
        <v>562</v>
      </c>
      <c r="I15" s="313">
        <v>24</v>
      </c>
      <c r="J15" s="314">
        <v>2215.5700000000002</v>
      </c>
      <c r="K15" s="315">
        <v>0</v>
      </c>
      <c r="L15" s="315">
        <v>0</v>
      </c>
      <c r="M15" s="315">
        <v>1108.1300000000001</v>
      </c>
      <c r="N15" s="315">
        <v>0</v>
      </c>
      <c r="O15" s="315">
        <v>413.91</v>
      </c>
      <c r="P15" s="315">
        <f t="shared" si="0"/>
        <v>2909.7900000000004</v>
      </c>
    </row>
    <row r="16" spans="1:16" s="240" customFormat="1">
      <c r="A16" s="305" t="s">
        <v>557</v>
      </c>
      <c r="B16" s="306" t="s">
        <v>558</v>
      </c>
      <c r="C16" s="307">
        <v>4089045932</v>
      </c>
      <c r="D16" s="308" t="s">
        <v>585</v>
      </c>
      <c r="E16" s="316" t="s">
        <v>562</v>
      </c>
      <c r="F16" s="310" t="s">
        <v>568</v>
      </c>
      <c r="G16" s="311" t="s">
        <v>561</v>
      </c>
      <c r="H16" s="312" t="s">
        <v>562</v>
      </c>
      <c r="I16" s="313">
        <v>24</v>
      </c>
      <c r="J16" s="314">
        <v>8000</v>
      </c>
      <c r="K16" s="315">
        <v>0</v>
      </c>
      <c r="L16" s="315">
        <v>0</v>
      </c>
      <c r="M16" s="315">
        <v>16299.81</v>
      </c>
      <c r="N16" s="315">
        <v>0</v>
      </c>
      <c r="O16" s="315">
        <v>8160.16</v>
      </c>
      <c r="P16" s="315">
        <f t="shared" si="0"/>
        <v>16139.649999999998</v>
      </c>
    </row>
    <row r="17" spans="1:16" s="240" customFormat="1">
      <c r="A17" s="305" t="s">
        <v>557</v>
      </c>
      <c r="B17" s="306" t="s">
        <v>558</v>
      </c>
      <c r="C17" s="307">
        <v>10283186429</v>
      </c>
      <c r="D17" s="308" t="s">
        <v>586</v>
      </c>
      <c r="E17" s="316" t="s">
        <v>566</v>
      </c>
      <c r="F17" s="310" t="s">
        <v>587</v>
      </c>
      <c r="G17" s="311" t="s">
        <v>561</v>
      </c>
      <c r="H17" s="312" t="s">
        <v>562</v>
      </c>
      <c r="I17" s="313">
        <v>44</v>
      </c>
      <c r="J17" s="314">
        <v>1340.21</v>
      </c>
      <c r="K17" s="315">
        <v>0</v>
      </c>
      <c r="L17" s="315">
        <v>0</v>
      </c>
      <c r="M17" s="315">
        <v>380.04</v>
      </c>
      <c r="N17" s="315">
        <v>0</v>
      </c>
      <c r="O17" s="315">
        <v>231.73</v>
      </c>
      <c r="P17" s="315">
        <f t="shared" si="0"/>
        <v>1488.52</v>
      </c>
    </row>
    <row r="18" spans="1:16" s="240" customFormat="1">
      <c r="A18" s="305" t="s">
        <v>557</v>
      </c>
      <c r="B18" s="306" t="s">
        <v>558</v>
      </c>
      <c r="C18" s="322">
        <v>5813428445</v>
      </c>
      <c r="D18" s="321" t="s">
        <v>588</v>
      </c>
      <c r="E18" s="316" t="s">
        <v>566</v>
      </c>
      <c r="F18" s="310" t="s">
        <v>587</v>
      </c>
      <c r="G18" s="311" t="s">
        <v>561</v>
      </c>
      <c r="H18" s="312" t="s">
        <v>562</v>
      </c>
      <c r="I18" s="313">
        <v>44</v>
      </c>
      <c r="J18" s="314">
        <v>1302</v>
      </c>
      <c r="K18" s="315">
        <v>0</v>
      </c>
      <c r="L18" s="315">
        <v>0</v>
      </c>
      <c r="M18" s="315">
        <v>382.34</v>
      </c>
      <c r="N18" s="315">
        <v>0</v>
      </c>
      <c r="O18" s="315">
        <v>236.22</v>
      </c>
      <c r="P18" s="315">
        <f t="shared" si="0"/>
        <v>1448.12</v>
      </c>
    </row>
    <row r="19" spans="1:16" s="240" customFormat="1">
      <c r="A19" s="305" t="s">
        <v>557</v>
      </c>
      <c r="B19" s="306" t="s">
        <v>558</v>
      </c>
      <c r="C19" s="322">
        <v>92123600415</v>
      </c>
      <c r="D19" s="321" t="s">
        <v>589</v>
      </c>
      <c r="E19" s="316" t="s">
        <v>562</v>
      </c>
      <c r="F19" s="310" t="s">
        <v>568</v>
      </c>
      <c r="G19" s="311" t="s">
        <v>561</v>
      </c>
      <c r="H19" s="312" t="s">
        <v>562</v>
      </c>
      <c r="I19" s="313">
        <v>24</v>
      </c>
      <c r="J19" s="314">
        <v>9000</v>
      </c>
      <c r="K19" s="315">
        <v>0</v>
      </c>
      <c r="L19" s="315">
        <v>0</v>
      </c>
      <c r="M19" s="315">
        <v>2026.99</v>
      </c>
      <c r="N19" s="315">
        <v>0</v>
      </c>
      <c r="O19" s="315">
        <v>2067.79</v>
      </c>
      <c r="P19" s="315">
        <f t="shared" si="0"/>
        <v>8959.2000000000007</v>
      </c>
    </row>
    <row r="20" spans="1:16" s="240" customFormat="1">
      <c r="A20" s="305" t="s">
        <v>557</v>
      </c>
      <c r="B20" s="306" t="s">
        <v>558</v>
      </c>
      <c r="C20" s="307">
        <v>6392472452</v>
      </c>
      <c r="D20" s="308" t="s">
        <v>590</v>
      </c>
      <c r="E20" s="316" t="s">
        <v>575</v>
      </c>
      <c r="F20" s="310" t="s">
        <v>582</v>
      </c>
      <c r="G20" s="311" t="s">
        <v>561</v>
      </c>
      <c r="H20" s="312" t="s">
        <v>562</v>
      </c>
      <c r="I20" s="313">
        <v>44</v>
      </c>
      <c r="J20" s="314">
        <v>1302</v>
      </c>
      <c r="K20" s="315">
        <v>0</v>
      </c>
      <c r="L20" s="315">
        <v>0</v>
      </c>
      <c r="M20" s="315">
        <v>555.77</v>
      </c>
      <c r="N20" s="315">
        <v>0</v>
      </c>
      <c r="O20" s="315">
        <v>166.63</v>
      </c>
      <c r="P20" s="315">
        <f t="shared" si="0"/>
        <v>1691.1399999999999</v>
      </c>
    </row>
    <row r="21" spans="1:16" s="240" customFormat="1">
      <c r="A21" s="305" t="s">
        <v>557</v>
      </c>
      <c r="B21" s="306" t="s">
        <v>558</v>
      </c>
      <c r="C21" s="307">
        <v>70178717401</v>
      </c>
      <c r="D21" s="308" t="s">
        <v>591</v>
      </c>
      <c r="E21" s="316" t="s">
        <v>575</v>
      </c>
      <c r="F21" s="310" t="s">
        <v>582</v>
      </c>
      <c r="G21" s="311" t="s">
        <v>561</v>
      </c>
      <c r="H21" s="312" t="s">
        <v>562</v>
      </c>
      <c r="I21" s="313">
        <v>44</v>
      </c>
      <c r="J21" s="314">
        <v>1258.5999999999999</v>
      </c>
      <c r="K21" s="315">
        <v>0</v>
      </c>
      <c r="L21" s="315">
        <v>0</v>
      </c>
      <c r="M21" s="315">
        <v>394.35</v>
      </c>
      <c r="N21" s="315">
        <v>0</v>
      </c>
      <c r="O21" s="315">
        <v>226.47</v>
      </c>
      <c r="P21" s="315">
        <f t="shared" si="0"/>
        <v>1426.4799999999998</v>
      </c>
    </row>
    <row r="22" spans="1:16" s="240" customFormat="1">
      <c r="A22" s="305" t="s">
        <v>557</v>
      </c>
      <c r="B22" s="306" t="s">
        <v>558</v>
      </c>
      <c r="C22" s="307">
        <v>79361137468</v>
      </c>
      <c r="D22" s="308" t="s">
        <v>592</v>
      </c>
      <c r="E22" s="316" t="s">
        <v>562</v>
      </c>
      <c r="F22" s="310" t="s">
        <v>593</v>
      </c>
      <c r="G22" s="311" t="s">
        <v>561</v>
      </c>
      <c r="H22" s="312" t="s">
        <v>562</v>
      </c>
      <c r="I22" s="313">
        <v>24</v>
      </c>
      <c r="J22" s="314">
        <v>8000</v>
      </c>
      <c r="K22" s="315">
        <v>0</v>
      </c>
      <c r="L22" s="315">
        <v>0</v>
      </c>
      <c r="M22" s="315">
        <v>3260.49</v>
      </c>
      <c r="N22" s="315">
        <v>0</v>
      </c>
      <c r="O22" s="315">
        <v>2766.98</v>
      </c>
      <c r="P22" s="315">
        <f t="shared" si="0"/>
        <v>8493.51</v>
      </c>
    </row>
    <row r="23" spans="1:16" s="240" customFormat="1">
      <c r="A23" s="305" t="s">
        <v>557</v>
      </c>
      <c r="B23" s="306" t="s">
        <v>558</v>
      </c>
      <c r="C23" s="307">
        <v>69641277472</v>
      </c>
      <c r="D23" s="308" t="s">
        <v>594</v>
      </c>
      <c r="E23" s="316" t="s">
        <v>562</v>
      </c>
      <c r="F23" s="310" t="s">
        <v>560</v>
      </c>
      <c r="G23" s="311" t="s">
        <v>561</v>
      </c>
      <c r="H23" s="312" t="s">
        <v>562</v>
      </c>
      <c r="I23" s="313">
        <v>44</v>
      </c>
      <c r="J23" s="314">
        <v>1085</v>
      </c>
      <c r="K23" s="315">
        <v>0</v>
      </c>
      <c r="L23" s="315">
        <v>0</v>
      </c>
      <c r="M23" s="315">
        <v>217</v>
      </c>
      <c r="N23" s="315">
        <v>0</v>
      </c>
      <c r="O23" s="315">
        <v>184.45</v>
      </c>
      <c r="P23" s="315">
        <f t="shared" si="0"/>
        <v>1117.55</v>
      </c>
    </row>
    <row r="24" spans="1:16" s="240" customFormat="1">
      <c r="A24" s="305" t="s">
        <v>557</v>
      </c>
      <c r="B24" s="306" t="s">
        <v>558</v>
      </c>
      <c r="C24" s="307">
        <v>1937921417</v>
      </c>
      <c r="D24" s="308" t="s">
        <v>595</v>
      </c>
      <c r="E24" s="316" t="s">
        <v>566</v>
      </c>
      <c r="F24" s="310" t="s">
        <v>560</v>
      </c>
      <c r="G24" s="311" t="s">
        <v>561</v>
      </c>
      <c r="H24" s="312" t="s">
        <v>562</v>
      </c>
      <c r="I24" s="313">
        <v>44</v>
      </c>
      <c r="J24" s="314">
        <v>1302</v>
      </c>
      <c r="K24" s="315">
        <v>0</v>
      </c>
      <c r="L24" s="315">
        <v>0</v>
      </c>
      <c r="M24" s="315">
        <v>260.39999999999998</v>
      </c>
      <c r="N24" s="315">
        <v>0</v>
      </c>
      <c r="O24" s="315">
        <v>251.28</v>
      </c>
      <c r="P24" s="315">
        <f t="shared" si="0"/>
        <v>1311.1200000000001</v>
      </c>
    </row>
    <row r="25" spans="1:16" s="240" customFormat="1">
      <c r="A25" s="305" t="s">
        <v>557</v>
      </c>
      <c r="B25" s="306" t="s">
        <v>558</v>
      </c>
      <c r="C25" s="307">
        <v>12502106400</v>
      </c>
      <c r="D25" s="308" t="s">
        <v>596</v>
      </c>
      <c r="E25" s="316" t="s">
        <v>575</v>
      </c>
      <c r="F25" s="310" t="s">
        <v>597</v>
      </c>
      <c r="G25" s="311" t="s">
        <v>561</v>
      </c>
      <c r="H25" s="312" t="s">
        <v>562</v>
      </c>
      <c r="I25" s="313">
        <v>44</v>
      </c>
      <c r="J25" s="314">
        <v>1564.22</v>
      </c>
      <c r="K25" s="315">
        <v>0</v>
      </c>
      <c r="L25" s="315">
        <v>0</v>
      </c>
      <c r="M25" s="315">
        <v>578.87</v>
      </c>
      <c r="N25" s="315">
        <v>0</v>
      </c>
      <c r="O25" s="315">
        <v>175.96</v>
      </c>
      <c r="P25" s="315">
        <f t="shared" si="0"/>
        <v>1967.13</v>
      </c>
    </row>
    <row r="26" spans="1:16" s="240" customFormat="1">
      <c r="A26" s="305" t="s">
        <v>557</v>
      </c>
      <c r="B26" s="306" t="s">
        <v>558</v>
      </c>
      <c r="C26" s="307">
        <v>10735205442</v>
      </c>
      <c r="D26" s="308" t="s">
        <v>598</v>
      </c>
      <c r="E26" s="316" t="s">
        <v>566</v>
      </c>
      <c r="F26" s="323">
        <v>322205</v>
      </c>
      <c r="G26" s="311" t="s">
        <v>561</v>
      </c>
      <c r="H26" s="312" t="s">
        <v>562</v>
      </c>
      <c r="I26" s="313">
        <v>44</v>
      </c>
      <c r="J26" s="314">
        <v>1302</v>
      </c>
      <c r="K26" s="315">
        <v>0</v>
      </c>
      <c r="L26" s="315">
        <v>0</v>
      </c>
      <c r="M26" s="315">
        <v>463.62</v>
      </c>
      <c r="N26" s="315">
        <v>0</v>
      </c>
      <c r="O26" s="315">
        <v>165.41</v>
      </c>
      <c r="P26" s="315">
        <f t="shared" si="0"/>
        <v>1600.2099999999998</v>
      </c>
    </row>
    <row r="27" spans="1:16" s="240" customFormat="1">
      <c r="A27" s="305" t="s">
        <v>557</v>
      </c>
      <c r="B27" s="306" t="s">
        <v>558</v>
      </c>
      <c r="C27" s="307">
        <v>10186690436</v>
      </c>
      <c r="D27" s="308" t="s">
        <v>599</v>
      </c>
      <c r="E27" s="316" t="s">
        <v>566</v>
      </c>
      <c r="F27" s="323">
        <v>521130</v>
      </c>
      <c r="G27" s="311" t="s">
        <v>561</v>
      </c>
      <c r="H27" s="312" t="s">
        <v>562</v>
      </c>
      <c r="I27" s="313">
        <v>44</v>
      </c>
      <c r="J27" s="314">
        <v>954.8</v>
      </c>
      <c r="K27" s="315">
        <v>0</v>
      </c>
      <c r="L27" s="315">
        <v>0</v>
      </c>
      <c r="M27" s="315">
        <v>190.96</v>
      </c>
      <c r="N27" s="315">
        <v>0</v>
      </c>
      <c r="O27" s="315">
        <v>105.03</v>
      </c>
      <c r="P27" s="315">
        <f t="shared" si="0"/>
        <v>1040.73</v>
      </c>
    </row>
    <row r="28" spans="1:16" s="240" customFormat="1">
      <c r="A28" s="305" t="s">
        <v>557</v>
      </c>
      <c r="B28" s="306" t="s">
        <v>558</v>
      </c>
      <c r="C28" s="307">
        <v>9909706474</v>
      </c>
      <c r="D28" s="308" t="s">
        <v>600</v>
      </c>
      <c r="E28" s="316" t="s">
        <v>575</v>
      </c>
      <c r="F28" s="311" t="s">
        <v>601</v>
      </c>
      <c r="G28" s="311" t="s">
        <v>561</v>
      </c>
      <c r="H28" s="312" t="s">
        <v>566</v>
      </c>
      <c r="I28" s="313">
        <v>44</v>
      </c>
      <c r="J28" s="314">
        <v>1881.62</v>
      </c>
      <c r="K28" s="315">
        <v>0</v>
      </c>
      <c r="L28" s="315">
        <v>0</v>
      </c>
      <c r="M28" s="315">
        <v>456.87</v>
      </c>
      <c r="N28" s="315">
        <v>0</v>
      </c>
      <c r="O28" s="315">
        <v>210.88</v>
      </c>
      <c r="P28" s="315">
        <f t="shared" si="0"/>
        <v>2127.6099999999997</v>
      </c>
    </row>
    <row r="29" spans="1:16" s="240" customFormat="1">
      <c r="A29" s="305" t="s">
        <v>557</v>
      </c>
      <c r="B29" s="306" t="s">
        <v>558</v>
      </c>
      <c r="C29" s="307">
        <v>70172220408</v>
      </c>
      <c r="D29" s="308" t="s">
        <v>602</v>
      </c>
      <c r="E29" s="316" t="s">
        <v>566</v>
      </c>
      <c r="F29" s="310" t="s">
        <v>603</v>
      </c>
      <c r="G29" s="311" t="s">
        <v>561</v>
      </c>
      <c r="H29" s="312" t="s">
        <v>562</v>
      </c>
      <c r="I29" s="313">
        <v>26</v>
      </c>
      <c r="J29" s="314">
        <v>2548.16</v>
      </c>
      <c r="K29" s="315">
        <v>0</v>
      </c>
      <c r="L29" s="315">
        <v>0</v>
      </c>
      <c r="M29" s="315">
        <v>273.42</v>
      </c>
      <c r="N29" s="315">
        <v>0</v>
      </c>
      <c r="O29" s="315">
        <v>305.33</v>
      </c>
      <c r="P29" s="315">
        <f t="shared" si="0"/>
        <v>2516.25</v>
      </c>
    </row>
    <row r="30" spans="1:16" s="240" customFormat="1">
      <c r="A30" s="305" t="s">
        <v>557</v>
      </c>
      <c r="B30" s="306" t="s">
        <v>558</v>
      </c>
      <c r="C30" s="307">
        <v>6301729439</v>
      </c>
      <c r="D30" s="308" t="s">
        <v>604</v>
      </c>
      <c r="E30" s="316" t="s">
        <v>562</v>
      </c>
      <c r="F30" s="310" t="s">
        <v>593</v>
      </c>
      <c r="G30" s="311" t="s">
        <v>561</v>
      </c>
      <c r="H30" s="312" t="s">
        <v>562</v>
      </c>
      <c r="I30" s="313">
        <v>24</v>
      </c>
      <c r="J30" s="314">
        <v>8000</v>
      </c>
      <c r="K30" s="315">
        <v>0</v>
      </c>
      <c r="L30" s="315">
        <v>0</v>
      </c>
      <c r="M30" s="315">
        <v>6710.46</v>
      </c>
      <c r="N30" s="315">
        <v>0</v>
      </c>
      <c r="O30" s="315">
        <v>7226.18</v>
      </c>
      <c r="P30" s="315">
        <f t="shared" si="0"/>
        <v>7484.2799999999988</v>
      </c>
    </row>
    <row r="31" spans="1:16" s="240" customFormat="1">
      <c r="A31" s="305" t="s">
        <v>557</v>
      </c>
      <c r="B31" s="306" t="s">
        <v>558</v>
      </c>
      <c r="C31" s="307">
        <v>78272203472</v>
      </c>
      <c r="D31" s="308" t="s">
        <v>605</v>
      </c>
      <c r="E31" s="316" t="s">
        <v>575</v>
      </c>
      <c r="F31" s="310" t="s">
        <v>606</v>
      </c>
      <c r="G31" s="311" t="s">
        <v>561</v>
      </c>
      <c r="H31" s="312" t="s">
        <v>562</v>
      </c>
      <c r="I31" s="313">
        <v>44</v>
      </c>
      <c r="J31" s="314">
        <v>1550</v>
      </c>
      <c r="K31" s="315">
        <v>0</v>
      </c>
      <c r="L31" s="315">
        <v>0</v>
      </c>
      <c r="M31" s="315">
        <v>260.39999999999998</v>
      </c>
      <c r="N31" s="315">
        <v>0</v>
      </c>
      <c r="O31" s="315">
        <v>267.39999999999998</v>
      </c>
      <c r="P31" s="315">
        <f t="shared" si="0"/>
        <v>1543</v>
      </c>
    </row>
    <row r="32" spans="1:16" s="240" customFormat="1">
      <c r="A32" s="305" t="s">
        <v>557</v>
      </c>
      <c r="B32" s="306" t="s">
        <v>558</v>
      </c>
      <c r="C32" s="307">
        <v>11204937494</v>
      </c>
      <c r="D32" s="308" t="s">
        <v>607</v>
      </c>
      <c r="E32" s="316" t="s">
        <v>562</v>
      </c>
      <c r="F32" s="310" t="s">
        <v>568</v>
      </c>
      <c r="G32" s="311" t="s">
        <v>561</v>
      </c>
      <c r="H32" s="312" t="s">
        <v>562</v>
      </c>
      <c r="I32" s="313">
        <v>24</v>
      </c>
      <c r="J32" s="314">
        <v>9000</v>
      </c>
      <c r="K32" s="315">
        <v>0</v>
      </c>
      <c r="L32" s="315">
        <v>0</v>
      </c>
      <c r="M32" s="315">
        <v>2026.99</v>
      </c>
      <c r="N32" s="315">
        <v>0</v>
      </c>
      <c r="O32" s="315">
        <v>2808.05</v>
      </c>
      <c r="P32" s="315">
        <f t="shared" si="0"/>
        <v>8218.9399999999987</v>
      </c>
    </row>
    <row r="33" spans="1:16" s="240" customFormat="1">
      <c r="A33" s="305" t="s">
        <v>557</v>
      </c>
      <c r="B33" s="306" t="s">
        <v>558</v>
      </c>
      <c r="C33" s="307">
        <v>1402410433</v>
      </c>
      <c r="D33" s="308" t="s">
        <v>608</v>
      </c>
      <c r="E33" s="316" t="s">
        <v>566</v>
      </c>
      <c r="F33" s="310" t="s">
        <v>560</v>
      </c>
      <c r="G33" s="311" t="s">
        <v>561</v>
      </c>
      <c r="H33" s="312" t="s">
        <v>562</v>
      </c>
      <c r="I33" s="313">
        <v>44</v>
      </c>
      <c r="J33" s="314">
        <v>1128.4000000000001</v>
      </c>
      <c r="K33" s="315">
        <v>0</v>
      </c>
      <c r="L33" s="315">
        <v>0</v>
      </c>
      <c r="M33" s="315">
        <v>225.68</v>
      </c>
      <c r="N33" s="315">
        <v>0</v>
      </c>
      <c r="O33" s="315">
        <v>203.02</v>
      </c>
      <c r="P33" s="315">
        <f t="shared" si="0"/>
        <v>1151.0600000000002</v>
      </c>
    </row>
    <row r="34" spans="1:16" s="240" customFormat="1">
      <c r="A34" s="305" t="s">
        <v>557</v>
      </c>
      <c r="B34" s="306" t="s">
        <v>558</v>
      </c>
      <c r="C34" s="307">
        <v>44669127420</v>
      </c>
      <c r="D34" s="308" t="s">
        <v>609</v>
      </c>
      <c r="E34" s="316" t="s">
        <v>562</v>
      </c>
      <c r="F34" s="310" t="s">
        <v>568</v>
      </c>
      <c r="G34" s="311" t="s">
        <v>561</v>
      </c>
      <c r="H34" s="312" t="s">
        <v>562</v>
      </c>
      <c r="I34" s="313">
        <v>24</v>
      </c>
      <c r="J34" s="314">
        <v>8000</v>
      </c>
      <c r="K34" s="315">
        <v>0</v>
      </c>
      <c r="L34" s="315">
        <v>0</v>
      </c>
      <c r="M34" s="315">
        <v>1836.23</v>
      </c>
      <c r="N34" s="315">
        <v>0</v>
      </c>
      <c r="O34" s="315">
        <v>3442.42</v>
      </c>
      <c r="P34" s="315">
        <f t="shared" si="0"/>
        <v>6393.8099999999995</v>
      </c>
    </row>
    <row r="35" spans="1:16" s="240" customFormat="1">
      <c r="A35" s="305" t="s">
        <v>557</v>
      </c>
      <c r="B35" s="306" t="s">
        <v>558</v>
      </c>
      <c r="C35" s="307">
        <v>2587642442</v>
      </c>
      <c r="D35" s="308" t="s">
        <v>610</v>
      </c>
      <c r="E35" s="316" t="s">
        <v>566</v>
      </c>
      <c r="F35" s="310" t="s">
        <v>570</v>
      </c>
      <c r="G35" s="311" t="s">
        <v>561</v>
      </c>
      <c r="H35" s="312" t="s">
        <v>562</v>
      </c>
      <c r="I35" s="313">
        <v>40</v>
      </c>
      <c r="J35" s="314">
        <v>2200</v>
      </c>
      <c r="K35" s="315">
        <v>0</v>
      </c>
      <c r="L35" s="315">
        <v>0</v>
      </c>
      <c r="M35" s="315">
        <v>295.60000000000002</v>
      </c>
      <c r="N35" s="315">
        <v>0</v>
      </c>
      <c r="O35" s="315">
        <v>237.36</v>
      </c>
      <c r="P35" s="315">
        <f t="shared" si="0"/>
        <v>2258.2399999999998</v>
      </c>
    </row>
    <row r="36" spans="1:16" s="240" customFormat="1">
      <c r="A36" s="305" t="s">
        <v>557</v>
      </c>
      <c r="B36" s="306" t="s">
        <v>558</v>
      </c>
      <c r="C36" s="307">
        <v>77118162434</v>
      </c>
      <c r="D36" s="308" t="s">
        <v>611</v>
      </c>
      <c r="E36" s="316" t="s">
        <v>566</v>
      </c>
      <c r="F36" s="310" t="s">
        <v>570</v>
      </c>
      <c r="G36" s="311" t="s">
        <v>561</v>
      </c>
      <c r="H36" s="312" t="s">
        <v>562</v>
      </c>
      <c r="I36" s="313">
        <v>40</v>
      </c>
      <c r="J36" s="314">
        <v>2200</v>
      </c>
      <c r="K36" s="315">
        <v>0</v>
      </c>
      <c r="L36" s="315">
        <v>0</v>
      </c>
      <c r="M36" s="315">
        <v>577.22</v>
      </c>
      <c r="N36" s="315">
        <v>121</v>
      </c>
      <c r="O36" s="315">
        <v>310.14</v>
      </c>
      <c r="P36" s="315">
        <f t="shared" si="0"/>
        <v>2588.0800000000004</v>
      </c>
    </row>
    <row r="37" spans="1:16" s="240" customFormat="1">
      <c r="A37" s="305" t="s">
        <v>557</v>
      </c>
      <c r="B37" s="306" t="s">
        <v>558</v>
      </c>
      <c r="C37" s="307">
        <v>7940908421</v>
      </c>
      <c r="D37" s="308" t="s">
        <v>612</v>
      </c>
      <c r="E37" s="316" t="s">
        <v>575</v>
      </c>
      <c r="F37" s="310" t="s">
        <v>613</v>
      </c>
      <c r="G37" s="311" t="s">
        <v>561</v>
      </c>
      <c r="H37" s="312" t="s">
        <v>566</v>
      </c>
      <c r="I37" s="313">
        <v>44</v>
      </c>
      <c r="J37" s="314">
        <v>1530.68</v>
      </c>
      <c r="K37" s="315">
        <v>0</v>
      </c>
      <c r="L37" s="315">
        <v>0</v>
      </c>
      <c r="M37" s="315">
        <v>420.23</v>
      </c>
      <c r="N37" s="315">
        <v>0</v>
      </c>
      <c r="O37" s="315">
        <v>172.27</v>
      </c>
      <c r="P37" s="315">
        <f t="shared" si="0"/>
        <v>1778.64</v>
      </c>
    </row>
    <row r="38" spans="1:16" s="240" customFormat="1">
      <c r="A38" s="305" t="s">
        <v>557</v>
      </c>
      <c r="B38" s="306" t="s">
        <v>558</v>
      </c>
      <c r="C38" s="307">
        <v>9023592409</v>
      </c>
      <c r="D38" s="308" t="s">
        <v>614</v>
      </c>
      <c r="E38" s="316" t="s">
        <v>562</v>
      </c>
      <c r="F38" s="310" t="s">
        <v>593</v>
      </c>
      <c r="G38" s="311" t="s">
        <v>561</v>
      </c>
      <c r="H38" s="312" t="s">
        <v>562</v>
      </c>
      <c r="I38" s="313">
        <v>24</v>
      </c>
      <c r="J38" s="314">
        <v>8000</v>
      </c>
      <c r="K38" s="315">
        <v>0</v>
      </c>
      <c r="L38" s="315">
        <v>0</v>
      </c>
      <c r="M38" s="315">
        <v>2230.19</v>
      </c>
      <c r="N38" s="315">
        <v>0</v>
      </c>
      <c r="O38" s="315">
        <v>2587.9299999999998</v>
      </c>
      <c r="P38" s="315">
        <f t="shared" si="0"/>
        <v>7642.26</v>
      </c>
    </row>
    <row r="39" spans="1:16" s="240" customFormat="1">
      <c r="A39" s="305" t="s">
        <v>557</v>
      </c>
      <c r="B39" s="306" t="s">
        <v>558</v>
      </c>
      <c r="C39" s="307">
        <v>4138318410</v>
      </c>
      <c r="D39" s="308" t="s">
        <v>615</v>
      </c>
      <c r="E39" s="316" t="s">
        <v>566</v>
      </c>
      <c r="F39" s="310" t="s">
        <v>570</v>
      </c>
      <c r="G39" s="311" t="s">
        <v>561</v>
      </c>
      <c r="H39" s="312" t="s">
        <v>562</v>
      </c>
      <c r="I39" s="313">
        <v>40</v>
      </c>
      <c r="J39" s="314">
        <v>2200</v>
      </c>
      <c r="K39" s="315">
        <v>0</v>
      </c>
      <c r="L39" s="315">
        <v>0</v>
      </c>
      <c r="M39" s="315">
        <v>260.39999999999998</v>
      </c>
      <c r="N39" s="315">
        <v>0</v>
      </c>
      <c r="O39" s="315">
        <v>205.2</v>
      </c>
      <c r="P39" s="315">
        <f t="shared" si="0"/>
        <v>2255.2000000000003</v>
      </c>
    </row>
    <row r="40" spans="1:16" s="240" customFormat="1">
      <c r="A40" s="305" t="s">
        <v>557</v>
      </c>
      <c r="B40" s="306" t="s">
        <v>558</v>
      </c>
      <c r="C40" s="320">
        <v>7767421406</v>
      </c>
      <c r="D40" s="324" t="s">
        <v>616</v>
      </c>
      <c r="E40" s="316" t="s">
        <v>575</v>
      </c>
      <c r="F40" s="310" t="s">
        <v>617</v>
      </c>
      <c r="G40" s="311" t="s">
        <v>561</v>
      </c>
      <c r="H40" s="312" t="s">
        <v>562</v>
      </c>
      <c r="I40" s="313">
        <v>44</v>
      </c>
      <c r="J40" s="314">
        <v>0</v>
      </c>
      <c r="K40" s="315">
        <v>0</v>
      </c>
      <c r="L40" s="315">
        <v>0</v>
      </c>
      <c r="M40" s="315">
        <v>1562.4</v>
      </c>
      <c r="N40" s="315">
        <v>0</v>
      </c>
      <c r="O40" s="315">
        <v>1562.4</v>
      </c>
      <c r="P40" s="315">
        <f t="shared" si="0"/>
        <v>0</v>
      </c>
    </row>
    <row r="41" spans="1:16" s="240" customFormat="1">
      <c r="A41" s="305" t="s">
        <v>557</v>
      </c>
      <c r="B41" s="306" t="s">
        <v>558</v>
      </c>
      <c r="C41" s="307">
        <v>6328840454</v>
      </c>
      <c r="D41" s="308" t="s">
        <v>618</v>
      </c>
      <c r="E41" s="316" t="s">
        <v>562</v>
      </c>
      <c r="F41" s="310" t="s">
        <v>568</v>
      </c>
      <c r="G41" s="311" t="s">
        <v>561</v>
      </c>
      <c r="H41" s="312" t="s">
        <v>562</v>
      </c>
      <c r="I41" s="313">
        <v>24</v>
      </c>
      <c r="J41" s="314">
        <v>8000</v>
      </c>
      <c r="K41" s="315">
        <v>0</v>
      </c>
      <c r="L41" s="315">
        <v>0</v>
      </c>
      <c r="M41" s="315">
        <v>3557.46</v>
      </c>
      <c r="N41" s="315">
        <v>0</v>
      </c>
      <c r="O41" s="315">
        <v>2952.93</v>
      </c>
      <c r="P41" s="315">
        <f t="shared" si="0"/>
        <v>8604.5299999999988</v>
      </c>
    </row>
    <row r="42" spans="1:16" s="240" customFormat="1">
      <c r="A42" s="305" t="s">
        <v>557</v>
      </c>
      <c r="B42" s="306" t="s">
        <v>558</v>
      </c>
      <c r="C42" s="307">
        <v>12129892442</v>
      </c>
      <c r="D42" s="308" t="s">
        <v>619</v>
      </c>
      <c r="E42" s="316" t="s">
        <v>566</v>
      </c>
      <c r="F42" s="310" t="s">
        <v>560</v>
      </c>
      <c r="G42" s="311" t="s">
        <v>561</v>
      </c>
      <c r="H42" s="312" t="s">
        <v>562</v>
      </c>
      <c r="I42" s="313">
        <v>44</v>
      </c>
      <c r="J42" s="314">
        <v>1302</v>
      </c>
      <c r="K42" s="315">
        <v>0</v>
      </c>
      <c r="L42" s="315">
        <v>0</v>
      </c>
      <c r="M42" s="315">
        <v>260.39999999999998</v>
      </c>
      <c r="N42" s="315">
        <v>0</v>
      </c>
      <c r="O42" s="315">
        <v>225.24</v>
      </c>
      <c r="P42" s="315">
        <f t="shared" si="0"/>
        <v>1337.16</v>
      </c>
    </row>
    <row r="43" spans="1:16" s="240" customFormat="1">
      <c r="A43" s="305" t="s">
        <v>557</v>
      </c>
      <c r="B43" s="306" t="s">
        <v>558</v>
      </c>
      <c r="C43" s="307">
        <v>3070942431</v>
      </c>
      <c r="D43" s="308" t="s">
        <v>620</v>
      </c>
      <c r="E43" s="316" t="s">
        <v>566</v>
      </c>
      <c r="F43" s="318" t="s">
        <v>560</v>
      </c>
      <c r="G43" s="311" t="s">
        <v>561</v>
      </c>
      <c r="H43" s="312" t="s">
        <v>562</v>
      </c>
      <c r="I43" s="313">
        <v>44</v>
      </c>
      <c r="J43" s="314">
        <v>1302</v>
      </c>
      <c r="K43" s="315">
        <v>0</v>
      </c>
      <c r="L43" s="315">
        <v>0</v>
      </c>
      <c r="M43" s="315">
        <v>450.07</v>
      </c>
      <c r="N43" s="315">
        <v>0</v>
      </c>
      <c r="O43" s="315">
        <v>242.31</v>
      </c>
      <c r="P43" s="315">
        <f t="shared" si="0"/>
        <v>1509.76</v>
      </c>
    </row>
    <row r="44" spans="1:16" s="240" customFormat="1">
      <c r="A44" s="305" t="s">
        <v>557</v>
      </c>
      <c r="B44" s="306" t="s">
        <v>558</v>
      </c>
      <c r="C44" s="307">
        <v>5926268494</v>
      </c>
      <c r="D44" s="308" t="s">
        <v>621</v>
      </c>
      <c r="E44" s="316" t="s">
        <v>566</v>
      </c>
      <c r="F44" s="310" t="s">
        <v>570</v>
      </c>
      <c r="G44" s="311" t="s">
        <v>561</v>
      </c>
      <c r="H44" s="312" t="s">
        <v>562</v>
      </c>
      <c r="I44" s="313">
        <v>40</v>
      </c>
      <c r="J44" s="314">
        <v>2200</v>
      </c>
      <c r="K44" s="315">
        <v>0</v>
      </c>
      <c r="L44" s="315">
        <v>0</v>
      </c>
      <c r="M44" s="315">
        <v>647.63</v>
      </c>
      <c r="N44" s="315">
        <v>0</v>
      </c>
      <c r="O44" s="315">
        <v>300.73</v>
      </c>
      <c r="P44" s="315">
        <f t="shared" si="0"/>
        <v>2546.9</v>
      </c>
    </row>
    <row r="45" spans="1:16" s="240" customFormat="1">
      <c r="A45" s="305" t="s">
        <v>557</v>
      </c>
      <c r="B45" s="306" t="s">
        <v>558</v>
      </c>
      <c r="C45" s="307">
        <v>9090397477</v>
      </c>
      <c r="D45" s="308" t="s">
        <v>622</v>
      </c>
      <c r="E45" s="316" t="s">
        <v>575</v>
      </c>
      <c r="F45" s="318" t="s">
        <v>623</v>
      </c>
      <c r="G45" s="311" t="s">
        <v>561</v>
      </c>
      <c r="H45" s="312" t="s">
        <v>562</v>
      </c>
      <c r="I45" s="313">
        <v>44</v>
      </c>
      <c r="J45" s="314">
        <v>1302</v>
      </c>
      <c r="K45" s="315">
        <v>0</v>
      </c>
      <c r="L45" s="315">
        <v>0</v>
      </c>
      <c r="M45" s="315">
        <v>509.03</v>
      </c>
      <c r="N45" s="315">
        <v>0</v>
      </c>
      <c r="O45" s="315">
        <v>148.34</v>
      </c>
      <c r="P45" s="315">
        <f t="shared" si="0"/>
        <v>1662.69</v>
      </c>
    </row>
    <row r="46" spans="1:16" s="240" customFormat="1">
      <c r="A46" s="305" t="s">
        <v>557</v>
      </c>
      <c r="B46" s="306" t="s">
        <v>558</v>
      </c>
      <c r="C46" s="307">
        <v>4411940442</v>
      </c>
      <c r="D46" s="308" t="s">
        <v>624</v>
      </c>
      <c r="E46" s="316" t="s">
        <v>575</v>
      </c>
      <c r="F46" s="318" t="s">
        <v>623</v>
      </c>
      <c r="G46" s="311" t="s">
        <v>561</v>
      </c>
      <c r="H46" s="312" t="s">
        <v>562</v>
      </c>
      <c r="I46" s="313">
        <v>44</v>
      </c>
      <c r="J46" s="314">
        <v>1302</v>
      </c>
      <c r="K46" s="315">
        <v>0</v>
      </c>
      <c r="L46" s="315">
        <v>0</v>
      </c>
      <c r="M46" s="315">
        <v>571.42999999999995</v>
      </c>
      <c r="N46" s="315">
        <v>0</v>
      </c>
      <c r="O46" s="315">
        <v>244.75</v>
      </c>
      <c r="P46" s="315">
        <f t="shared" si="0"/>
        <v>1628.6799999999998</v>
      </c>
    </row>
    <row r="47" spans="1:16" s="240" customFormat="1">
      <c r="A47" s="305" t="s">
        <v>557</v>
      </c>
      <c r="B47" s="306" t="s">
        <v>558</v>
      </c>
      <c r="C47" s="320">
        <v>3640160436</v>
      </c>
      <c r="D47" s="324" t="s">
        <v>625</v>
      </c>
      <c r="E47" s="316" t="s">
        <v>566</v>
      </c>
      <c r="F47" s="310" t="s">
        <v>570</v>
      </c>
      <c r="G47" s="311" t="s">
        <v>561</v>
      </c>
      <c r="H47" s="312" t="s">
        <v>562</v>
      </c>
      <c r="I47" s="313">
        <v>40</v>
      </c>
      <c r="J47" s="314">
        <v>2200</v>
      </c>
      <c r="K47" s="315">
        <v>0</v>
      </c>
      <c r="L47" s="315">
        <v>0</v>
      </c>
      <c r="M47" s="315">
        <v>580.42999999999995</v>
      </c>
      <c r="N47" s="315">
        <v>0</v>
      </c>
      <c r="O47" s="315">
        <v>288.23</v>
      </c>
      <c r="P47" s="315">
        <f t="shared" si="0"/>
        <v>2492.1999999999998</v>
      </c>
    </row>
    <row r="48" spans="1:16" s="240" customFormat="1">
      <c r="A48" s="305" t="s">
        <v>557</v>
      </c>
      <c r="B48" s="306" t="s">
        <v>558</v>
      </c>
      <c r="C48" s="320">
        <v>57749027572</v>
      </c>
      <c r="D48" s="325" t="s">
        <v>513</v>
      </c>
      <c r="E48" s="316" t="s">
        <v>575</v>
      </c>
      <c r="F48" s="310" t="s">
        <v>626</v>
      </c>
      <c r="G48" s="311" t="s">
        <v>561</v>
      </c>
      <c r="H48" s="312" t="s">
        <v>566</v>
      </c>
      <c r="I48" s="313">
        <v>44</v>
      </c>
      <c r="J48" s="314">
        <v>13407.6</v>
      </c>
      <c r="K48" s="315">
        <v>0</v>
      </c>
      <c r="L48" s="315">
        <v>0</v>
      </c>
      <c r="M48" s="315">
        <v>1660.4</v>
      </c>
      <c r="N48" s="315">
        <v>0</v>
      </c>
      <c r="O48" s="315">
        <v>3793.47</v>
      </c>
      <c r="P48" s="315">
        <f t="shared" si="0"/>
        <v>11274.53</v>
      </c>
    </row>
    <row r="49" spans="1:16" s="240" customFormat="1">
      <c r="A49" s="305" t="s">
        <v>557</v>
      </c>
      <c r="B49" s="306" t="s">
        <v>558</v>
      </c>
      <c r="C49" s="307">
        <v>2839751488</v>
      </c>
      <c r="D49" s="308" t="s">
        <v>627</v>
      </c>
      <c r="E49" s="316" t="s">
        <v>575</v>
      </c>
      <c r="F49" s="318" t="s">
        <v>628</v>
      </c>
      <c r="G49" s="311" t="s">
        <v>561</v>
      </c>
      <c r="H49" s="312" t="s">
        <v>562</v>
      </c>
      <c r="I49" s="313">
        <v>44</v>
      </c>
      <c r="J49" s="314">
        <v>1528.79</v>
      </c>
      <c r="K49" s="315">
        <v>0</v>
      </c>
      <c r="L49" s="315">
        <v>0</v>
      </c>
      <c r="M49" s="315">
        <v>710.66</v>
      </c>
      <c r="N49" s="315">
        <v>0</v>
      </c>
      <c r="O49" s="315">
        <v>286.14</v>
      </c>
      <c r="P49" s="315">
        <f t="shared" si="0"/>
        <v>1953.31</v>
      </c>
    </row>
    <row r="50" spans="1:16" s="240" customFormat="1">
      <c r="A50" s="305" t="s">
        <v>557</v>
      </c>
      <c r="B50" s="306" t="s">
        <v>558</v>
      </c>
      <c r="C50" s="307">
        <v>5519452490</v>
      </c>
      <c r="D50" s="308" t="s">
        <v>629</v>
      </c>
      <c r="E50" s="316" t="s">
        <v>575</v>
      </c>
      <c r="F50" s="310" t="s">
        <v>617</v>
      </c>
      <c r="G50" s="311" t="s">
        <v>561</v>
      </c>
      <c r="H50" s="312" t="s">
        <v>562</v>
      </c>
      <c r="I50" s="313">
        <v>44</v>
      </c>
      <c r="J50" s="314">
        <v>1302</v>
      </c>
      <c r="K50" s="315">
        <v>0</v>
      </c>
      <c r="L50" s="315">
        <v>0</v>
      </c>
      <c r="M50" s="315">
        <v>544.35</v>
      </c>
      <c r="N50" s="315">
        <v>0</v>
      </c>
      <c r="O50" s="315">
        <v>242.31</v>
      </c>
      <c r="P50" s="315">
        <f t="shared" si="0"/>
        <v>1604.04</v>
      </c>
    </row>
    <row r="51" spans="1:16" s="240" customFormat="1">
      <c r="A51" s="305" t="s">
        <v>557</v>
      </c>
      <c r="B51" s="306" t="s">
        <v>558</v>
      </c>
      <c r="C51" s="307">
        <v>9607793455</v>
      </c>
      <c r="D51" s="308" t="s">
        <v>630</v>
      </c>
      <c r="E51" s="316" t="s">
        <v>575</v>
      </c>
      <c r="F51" s="310" t="s">
        <v>631</v>
      </c>
      <c r="G51" s="311" t="s">
        <v>561</v>
      </c>
      <c r="H51" s="312" t="s">
        <v>566</v>
      </c>
      <c r="I51" s="313">
        <v>44</v>
      </c>
      <c r="J51" s="314">
        <v>1302</v>
      </c>
      <c r="K51" s="315">
        <v>0</v>
      </c>
      <c r="L51" s="315">
        <v>0</v>
      </c>
      <c r="M51" s="315">
        <v>555.73</v>
      </c>
      <c r="N51" s="315">
        <v>0</v>
      </c>
      <c r="O51" s="315">
        <v>243.53</v>
      </c>
      <c r="P51" s="315">
        <f t="shared" si="0"/>
        <v>1614.2</v>
      </c>
    </row>
    <row r="52" spans="1:16" s="240" customFormat="1">
      <c r="A52" s="305" t="s">
        <v>557</v>
      </c>
      <c r="B52" s="306" t="s">
        <v>558</v>
      </c>
      <c r="C52" s="307">
        <v>9705587400</v>
      </c>
      <c r="D52" s="308" t="s">
        <v>632</v>
      </c>
      <c r="E52" s="316" t="s">
        <v>566</v>
      </c>
      <c r="F52" s="318" t="s">
        <v>603</v>
      </c>
      <c r="G52" s="311" t="s">
        <v>561</v>
      </c>
      <c r="H52" s="312" t="s">
        <v>562</v>
      </c>
      <c r="I52" s="313">
        <v>26</v>
      </c>
      <c r="J52" s="314">
        <v>3640.23</v>
      </c>
      <c r="K52" s="315">
        <v>0</v>
      </c>
      <c r="L52" s="315">
        <v>0</v>
      </c>
      <c r="M52" s="315">
        <v>1475.3</v>
      </c>
      <c r="N52" s="315">
        <v>0</v>
      </c>
      <c r="O52" s="315">
        <v>953.39</v>
      </c>
      <c r="P52" s="315">
        <f t="shared" si="0"/>
        <v>4162.1399999999994</v>
      </c>
    </row>
    <row r="53" spans="1:16" s="240" customFormat="1">
      <c r="A53" s="305" t="s">
        <v>557</v>
      </c>
      <c r="B53" s="306" t="s">
        <v>558</v>
      </c>
      <c r="C53" s="307">
        <v>50164287434</v>
      </c>
      <c r="D53" s="308" t="s">
        <v>633</v>
      </c>
      <c r="E53" s="316" t="s">
        <v>566</v>
      </c>
      <c r="F53" s="310" t="s">
        <v>570</v>
      </c>
      <c r="G53" s="311" t="s">
        <v>561</v>
      </c>
      <c r="H53" s="312" t="s">
        <v>562</v>
      </c>
      <c r="I53" s="313">
        <v>40</v>
      </c>
      <c r="J53" s="314">
        <v>1100</v>
      </c>
      <c r="K53" s="315">
        <v>0</v>
      </c>
      <c r="L53" s="315">
        <v>0</v>
      </c>
      <c r="M53" s="315">
        <v>130.19999999999999</v>
      </c>
      <c r="N53" s="315">
        <v>0</v>
      </c>
      <c r="O53" s="315">
        <v>93.91</v>
      </c>
      <c r="P53" s="315">
        <f t="shared" si="0"/>
        <v>1136.29</v>
      </c>
    </row>
    <row r="54" spans="1:16" s="240" customFormat="1">
      <c r="A54" s="305" t="s">
        <v>557</v>
      </c>
      <c r="B54" s="306" t="s">
        <v>558</v>
      </c>
      <c r="C54" s="307">
        <v>7218074456</v>
      </c>
      <c r="D54" s="308" t="s">
        <v>634</v>
      </c>
      <c r="E54" s="316" t="s">
        <v>566</v>
      </c>
      <c r="F54" s="318" t="s">
        <v>560</v>
      </c>
      <c r="G54" s="311" t="s">
        <v>561</v>
      </c>
      <c r="H54" s="312" t="s">
        <v>566</v>
      </c>
      <c r="I54" s="313">
        <v>44</v>
      </c>
      <c r="J54" s="314">
        <v>1215.2</v>
      </c>
      <c r="K54" s="315">
        <v>0</v>
      </c>
      <c r="L54" s="315">
        <v>0</v>
      </c>
      <c r="M54" s="315">
        <v>476.43</v>
      </c>
      <c r="N54" s="315">
        <v>0</v>
      </c>
      <c r="O54" s="315">
        <v>225.24</v>
      </c>
      <c r="P54" s="315">
        <f t="shared" si="0"/>
        <v>1466.39</v>
      </c>
    </row>
    <row r="55" spans="1:16" s="240" customFormat="1">
      <c r="A55" s="305" t="s">
        <v>557</v>
      </c>
      <c r="B55" s="306" t="s">
        <v>558</v>
      </c>
      <c r="C55" s="307">
        <v>13600688480</v>
      </c>
      <c r="D55" s="308" t="s">
        <v>635</v>
      </c>
      <c r="E55" s="316" t="s">
        <v>575</v>
      </c>
      <c r="F55" s="326" t="s">
        <v>631</v>
      </c>
      <c r="G55" s="311" t="s">
        <v>561</v>
      </c>
      <c r="H55" s="312" t="s">
        <v>562</v>
      </c>
      <c r="I55" s="313">
        <v>44</v>
      </c>
      <c r="J55" s="314">
        <v>1302</v>
      </c>
      <c r="K55" s="315">
        <v>0</v>
      </c>
      <c r="L55" s="315">
        <v>0</v>
      </c>
      <c r="M55" s="315">
        <v>496.32</v>
      </c>
      <c r="N55" s="315">
        <v>0</v>
      </c>
      <c r="O55" s="315">
        <v>238.65</v>
      </c>
      <c r="P55" s="315">
        <f t="shared" si="0"/>
        <v>1559.6699999999998</v>
      </c>
    </row>
    <row r="56" spans="1:16" s="240" customFormat="1">
      <c r="A56" s="305" t="s">
        <v>557</v>
      </c>
      <c r="B56" s="306" t="s">
        <v>558</v>
      </c>
      <c r="C56" s="307">
        <v>3984331436</v>
      </c>
      <c r="D56" s="308" t="s">
        <v>636</v>
      </c>
      <c r="E56" s="316" t="s">
        <v>566</v>
      </c>
      <c r="F56" s="310" t="s">
        <v>570</v>
      </c>
      <c r="G56" s="311" t="s">
        <v>561</v>
      </c>
      <c r="H56" s="312" t="s">
        <v>562</v>
      </c>
      <c r="I56" s="313">
        <v>40</v>
      </c>
      <c r="J56" s="314">
        <v>2200</v>
      </c>
      <c r="K56" s="315">
        <v>0</v>
      </c>
      <c r="L56" s="315">
        <v>0</v>
      </c>
      <c r="M56" s="315">
        <v>577.22</v>
      </c>
      <c r="N56" s="315">
        <v>0</v>
      </c>
      <c r="O56" s="315">
        <v>273.42</v>
      </c>
      <c r="P56" s="315">
        <f t="shared" si="0"/>
        <v>2503.8000000000002</v>
      </c>
    </row>
    <row r="57" spans="1:16" s="240" customFormat="1">
      <c r="A57" s="305" t="s">
        <v>557</v>
      </c>
      <c r="B57" s="306" t="s">
        <v>558</v>
      </c>
      <c r="C57" s="320">
        <v>798726466</v>
      </c>
      <c r="D57" s="321" t="s">
        <v>637</v>
      </c>
      <c r="E57" s="316" t="s">
        <v>566</v>
      </c>
      <c r="F57" s="310" t="s">
        <v>573</v>
      </c>
      <c r="G57" s="311" t="s">
        <v>561</v>
      </c>
      <c r="H57" s="312" t="s">
        <v>562</v>
      </c>
      <c r="I57" s="313">
        <v>24</v>
      </c>
      <c r="J57" s="314">
        <v>2215.5700000000002</v>
      </c>
      <c r="K57" s="315">
        <v>0</v>
      </c>
      <c r="L57" s="315">
        <v>0</v>
      </c>
      <c r="M57" s="315">
        <v>1182.0899999999999</v>
      </c>
      <c r="N57" s="315">
        <v>0</v>
      </c>
      <c r="O57" s="315">
        <v>436.99</v>
      </c>
      <c r="P57" s="315">
        <f t="shared" si="0"/>
        <v>2960.67</v>
      </c>
    </row>
    <row r="58" spans="1:16" s="240" customFormat="1">
      <c r="A58" s="305" t="s">
        <v>557</v>
      </c>
      <c r="B58" s="306" t="s">
        <v>558</v>
      </c>
      <c r="C58" s="320">
        <v>6985239463</v>
      </c>
      <c r="D58" s="321" t="s">
        <v>638</v>
      </c>
      <c r="E58" s="316" t="s">
        <v>575</v>
      </c>
      <c r="F58" s="310" t="s">
        <v>617</v>
      </c>
      <c r="G58" s="311" t="s">
        <v>561</v>
      </c>
      <c r="H58" s="312" t="s">
        <v>562</v>
      </c>
      <c r="I58" s="313">
        <v>24</v>
      </c>
      <c r="J58" s="314">
        <v>1302</v>
      </c>
      <c r="K58" s="315">
        <v>0</v>
      </c>
      <c r="L58" s="315">
        <v>0</v>
      </c>
      <c r="M58" s="315">
        <v>473.7</v>
      </c>
      <c r="N58" s="315">
        <v>0</v>
      </c>
      <c r="O58" s="315">
        <v>162.97</v>
      </c>
      <c r="P58" s="315">
        <f t="shared" si="0"/>
        <v>1612.73</v>
      </c>
    </row>
    <row r="59" spans="1:16" s="240" customFormat="1">
      <c r="A59" s="305" t="s">
        <v>557</v>
      </c>
      <c r="B59" s="306" t="s">
        <v>558</v>
      </c>
      <c r="C59" s="307">
        <v>8771945482</v>
      </c>
      <c r="D59" s="308" t="s">
        <v>639</v>
      </c>
      <c r="E59" s="316" t="s">
        <v>566</v>
      </c>
      <c r="F59" s="310" t="s">
        <v>640</v>
      </c>
      <c r="G59" s="311" t="s">
        <v>561</v>
      </c>
      <c r="H59" s="312" t="s">
        <v>562</v>
      </c>
      <c r="I59" s="313">
        <v>44</v>
      </c>
      <c r="J59" s="314">
        <v>2319.96</v>
      </c>
      <c r="K59" s="315">
        <v>0</v>
      </c>
      <c r="L59" s="315">
        <v>0</v>
      </c>
      <c r="M59" s="315">
        <v>532.59</v>
      </c>
      <c r="N59" s="315">
        <v>0</v>
      </c>
      <c r="O59" s="315">
        <v>433.32</v>
      </c>
      <c r="P59" s="315">
        <f t="shared" si="0"/>
        <v>2419.23</v>
      </c>
    </row>
    <row r="60" spans="1:16" s="240" customFormat="1">
      <c r="A60" s="305" t="s">
        <v>557</v>
      </c>
      <c r="B60" s="306" t="s">
        <v>558</v>
      </c>
      <c r="C60" s="307">
        <v>3482060460</v>
      </c>
      <c r="D60" s="308" t="s">
        <v>641</v>
      </c>
      <c r="E60" s="316" t="s">
        <v>575</v>
      </c>
      <c r="F60" s="310" t="s">
        <v>628</v>
      </c>
      <c r="G60" s="311" t="s">
        <v>561</v>
      </c>
      <c r="H60" s="312" t="s">
        <v>562</v>
      </c>
      <c r="I60" s="313">
        <v>44</v>
      </c>
      <c r="J60" s="314">
        <v>1528.79</v>
      </c>
      <c r="K60" s="315">
        <v>0</v>
      </c>
      <c r="L60" s="315">
        <v>0</v>
      </c>
      <c r="M60" s="315">
        <v>703.02</v>
      </c>
      <c r="N60" s="315">
        <v>0</v>
      </c>
      <c r="O60" s="315">
        <v>286.14</v>
      </c>
      <c r="P60" s="315">
        <f t="shared" si="0"/>
        <v>1945.67</v>
      </c>
    </row>
    <row r="61" spans="1:16" s="240" customFormat="1">
      <c r="A61" s="305" t="s">
        <v>557</v>
      </c>
      <c r="B61" s="306" t="s">
        <v>558</v>
      </c>
      <c r="C61" s="307">
        <v>94991723434</v>
      </c>
      <c r="D61" s="308" t="s">
        <v>642</v>
      </c>
      <c r="E61" s="316" t="s">
        <v>575</v>
      </c>
      <c r="F61" s="310" t="s">
        <v>579</v>
      </c>
      <c r="G61" s="311" t="s">
        <v>561</v>
      </c>
      <c r="H61" s="312" t="s">
        <v>566</v>
      </c>
      <c r="I61" s="313">
        <v>44</v>
      </c>
      <c r="J61" s="314">
        <v>1128.4000000000001</v>
      </c>
      <c r="K61" s="315">
        <v>0</v>
      </c>
      <c r="L61" s="315">
        <v>0</v>
      </c>
      <c r="M61" s="315">
        <v>535.54</v>
      </c>
      <c r="N61" s="315">
        <v>0</v>
      </c>
      <c r="O61" s="315">
        <v>227.75</v>
      </c>
      <c r="P61" s="315">
        <f t="shared" si="0"/>
        <v>1436.19</v>
      </c>
    </row>
    <row r="62" spans="1:16" s="240" customFormat="1">
      <c r="A62" s="305" t="s">
        <v>557</v>
      </c>
      <c r="B62" s="306" t="s">
        <v>558</v>
      </c>
      <c r="C62" s="307">
        <v>39960544400</v>
      </c>
      <c r="D62" s="308" t="s">
        <v>643</v>
      </c>
      <c r="E62" s="316" t="s">
        <v>566</v>
      </c>
      <c r="F62" s="310" t="s">
        <v>573</v>
      </c>
      <c r="G62" s="311" t="s">
        <v>561</v>
      </c>
      <c r="H62" s="312" t="s">
        <v>562</v>
      </c>
      <c r="I62" s="313">
        <v>24</v>
      </c>
      <c r="J62" s="314">
        <v>2215.5700000000002</v>
      </c>
      <c r="K62" s="315">
        <v>0</v>
      </c>
      <c r="L62" s="315">
        <v>0</v>
      </c>
      <c r="M62" s="315">
        <v>2562.79</v>
      </c>
      <c r="N62" s="315">
        <v>0</v>
      </c>
      <c r="O62" s="315">
        <v>849.37</v>
      </c>
      <c r="P62" s="315">
        <f t="shared" si="0"/>
        <v>3928.9900000000007</v>
      </c>
    </row>
    <row r="63" spans="1:16" s="240" customFormat="1">
      <c r="A63" s="305" t="s">
        <v>557</v>
      </c>
      <c r="B63" s="306" t="s">
        <v>558</v>
      </c>
      <c r="C63" s="307">
        <v>7596289479</v>
      </c>
      <c r="D63" s="308" t="s">
        <v>644</v>
      </c>
      <c r="E63" s="316" t="s">
        <v>575</v>
      </c>
      <c r="F63" s="318" t="s">
        <v>582</v>
      </c>
      <c r="G63" s="311" t="s">
        <v>561</v>
      </c>
      <c r="H63" s="312" t="s">
        <v>562</v>
      </c>
      <c r="I63" s="313">
        <v>44</v>
      </c>
      <c r="J63" s="314">
        <v>1302</v>
      </c>
      <c r="K63" s="315">
        <v>0</v>
      </c>
      <c r="L63" s="315">
        <v>0</v>
      </c>
      <c r="M63" s="315">
        <v>435.34</v>
      </c>
      <c r="N63" s="315">
        <v>0</v>
      </c>
      <c r="O63" s="315">
        <v>227.68</v>
      </c>
      <c r="P63" s="315">
        <f t="shared" si="0"/>
        <v>1509.6599999999999</v>
      </c>
    </row>
    <row r="64" spans="1:16" s="240" customFormat="1">
      <c r="A64" s="305" t="s">
        <v>557</v>
      </c>
      <c r="B64" s="306" t="s">
        <v>558</v>
      </c>
      <c r="C64" s="307">
        <v>12003809406</v>
      </c>
      <c r="D64" s="308" t="s">
        <v>645</v>
      </c>
      <c r="E64" s="316" t="s">
        <v>566</v>
      </c>
      <c r="F64" s="310" t="s">
        <v>579</v>
      </c>
      <c r="G64" s="311" t="s">
        <v>561</v>
      </c>
      <c r="H64" s="312" t="s">
        <v>562</v>
      </c>
      <c r="I64" s="313">
        <v>44</v>
      </c>
      <c r="J64" s="314">
        <v>1302</v>
      </c>
      <c r="K64" s="315">
        <v>0</v>
      </c>
      <c r="L64" s="315">
        <v>0</v>
      </c>
      <c r="M64" s="315">
        <v>543.25</v>
      </c>
      <c r="N64" s="315">
        <v>0</v>
      </c>
      <c r="O64" s="315">
        <v>164.19</v>
      </c>
      <c r="P64" s="315">
        <f t="shared" si="0"/>
        <v>1681.06</v>
      </c>
    </row>
    <row r="65" spans="1:16" s="216" customFormat="1">
      <c r="A65" s="305" t="s">
        <v>557</v>
      </c>
      <c r="B65" s="306" t="s">
        <v>558</v>
      </c>
      <c r="C65" s="307">
        <v>6657901470</v>
      </c>
      <c r="D65" s="308" t="s">
        <v>646</v>
      </c>
      <c r="E65" s="316" t="s">
        <v>566</v>
      </c>
      <c r="F65" s="318" t="s">
        <v>560</v>
      </c>
      <c r="G65" s="311" t="s">
        <v>561</v>
      </c>
      <c r="H65" s="312" t="s">
        <v>562</v>
      </c>
      <c r="I65" s="313">
        <v>44</v>
      </c>
      <c r="J65" s="314">
        <v>0</v>
      </c>
      <c r="K65" s="315">
        <v>0</v>
      </c>
      <c r="L65" s="315">
        <v>0</v>
      </c>
      <c r="M65" s="315">
        <v>1562.4</v>
      </c>
      <c r="N65" s="315">
        <v>0</v>
      </c>
      <c r="O65" s="315">
        <v>1562.4</v>
      </c>
      <c r="P65" s="315">
        <f t="shared" si="0"/>
        <v>0</v>
      </c>
    </row>
    <row r="66" spans="1:16" s="216" customFormat="1">
      <c r="A66" s="305" t="s">
        <v>557</v>
      </c>
      <c r="B66" s="306" t="s">
        <v>558</v>
      </c>
      <c r="C66" s="307">
        <v>70154975494</v>
      </c>
      <c r="D66" s="308" t="s">
        <v>647</v>
      </c>
      <c r="E66" s="316" t="s">
        <v>562</v>
      </c>
      <c r="F66" s="318" t="s">
        <v>568</v>
      </c>
      <c r="G66" s="311" t="s">
        <v>561</v>
      </c>
      <c r="H66" s="312" t="s">
        <v>562</v>
      </c>
      <c r="I66" s="313">
        <v>24</v>
      </c>
      <c r="J66" s="314">
        <v>8000</v>
      </c>
      <c r="K66" s="315">
        <v>0</v>
      </c>
      <c r="L66" s="315">
        <v>0</v>
      </c>
      <c r="M66" s="315">
        <v>3260.49</v>
      </c>
      <c r="N66" s="315">
        <v>0</v>
      </c>
      <c r="O66" s="315">
        <v>2871.26</v>
      </c>
      <c r="P66" s="315">
        <f t="shared" si="0"/>
        <v>8389.23</v>
      </c>
    </row>
    <row r="67" spans="1:16" s="216" customFormat="1">
      <c r="A67" s="305" t="s">
        <v>557</v>
      </c>
      <c r="B67" s="306" t="s">
        <v>558</v>
      </c>
      <c r="C67" s="307">
        <v>7321319440</v>
      </c>
      <c r="D67" s="308" t="s">
        <v>648</v>
      </c>
      <c r="E67" s="316" t="s">
        <v>566</v>
      </c>
      <c r="F67" s="318" t="s">
        <v>649</v>
      </c>
      <c r="G67" s="311" t="s">
        <v>561</v>
      </c>
      <c r="H67" s="312" t="s">
        <v>562</v>
      </c>
      <c r="I67" s="313">
        <v>12</v>
      </c>
      <c r="J67" s="314">
        <v>2181.6</v>
      </c>
      <c r="K67" s="315">
        <v>0</v>
      </c>
      <c r="L67" s="315">
        <v>0</v>
      </c>
      <c r="M67" s="315">
        <v>872.64</v>
      </c>
      <c r="N67" s="315">
        <v>0</v>
      </c>
      <c r="O67" s="315">
        <v>338.04</v>
      </c>
      <c r="P67" s="315">
        <f t="shared" si="0"/>
        <v>2716.2</v>
      </c>
    </row>
    <row r="68" spans="1:16" s="217" customFormat="1">
      <c r="A68" s="305" t="s">
        <v>557</v>
      </c>
      <c r="B68" s="306" t="s">
        <v>558</v>
      </c>
      <c r="C68" s="307">
        <v>10274174421</v>
      </c>
      <c r="D68" s="308" t="s">
        <v>650</v>
      </c>
      <c r="E68" s="316" t="s">
        <v>566</v>
      </c>
      <c r="F68" s="310" t="s">
        <v>579</v>
      </c>
      <c r="G68" s="311" t="s">
        <v>561</v>
      </c>
      <c r="H68" s="312" t="s">
        <v>562</v>
      </c>
      <c r="I68" s="313">
        <v>44</v>
      </c>
      <c r="J68" s="314">
        <v>1302</v>
      </c>
      <c r="K68" s="315">
        <v>0</v>
      </c>
      <c r="L68" s="315">
        <v>0</v>
      </c>
      <c r="M68" s="315">
        <v>336.59</v>
      </c>
      <c r="N68" s="315">
        <v>0</v>
      </c>
      <c r="O68" s="315">
        <v>225.24</v>
      </c>
      <c r="P68" s="315">
        <f t="shared" si="0"/>
        <v>1413.35</v>
      </c>
    </row>
    <row r="69" spans="1:16" s="217" customFormat="1">
      <c r="A69" s="305" t="s">
        <v>557</v>
      </c>
      <c r="B69" s="306" t="s">
        <v>558</v>
      </c>
      <c r="C69" s="307">
        <v>14581551455</v>
      </c>
      <c r="D69" s="308" t="s">
        <v>651</v>
      </c>
      <c r="E69" s="316" t="s">
        <v>575</v>
      </c>
      <c r="F69" s="310" t="s">
        <v>564</v>
      </c>
      <c r="G69" s="311" t="s">
        <v>561</v>
      </c>
      <c r="H69" s="312" t="s">
        <v>562</v>
      </c>
      <c r="I69" s="313">
        <v>44</v>
      </c>
      <c r="J69" s="314">
        <v>1302</v>
      </c>
      <c r="K69" s="315">
        <v>0</v>
      </c>
      <c r="L69" s="315">
        <v>0</v>
      </c>
      <c r="M69" s="315">
        <v>564.37</v>
      </c>
      <c r="N69" s="315">
        <v>0</v>
      </c>
      <c r="O69" s="315">
        <v>239.87</v>
      </c>
      <c r="P69" s="315">
        <f t="shared" si="0"/>
        <v>1626.5</v>
      </c>
    </row>
    <row r="70" spans="1:16" s="217" customFormat="1">
      <c r="A70" s="305" t="s">
        <v>557</v>
      </c>
      <c r="B70" s="306" t="s">
        <v>558</v>
      </c>
      <c r="C70" s="307">
        <v>15859071469</v>
      </c>
      <c r="D70" s="308" t="s">
        <v>652</v>
      </c>
      <c r="E70" s="316" t="s">
        <v>575</v>
      </c>
      <c r="F70" s="318" t="s">
        <v>623</v>
      </c>
      <c r="G70" s="311" t="s">
        <v>561</v>
      </c>
      <c r="H70" s="312" t="s">
        <v>562</v>
      </c>
      <c r="I70" s="313">
        <v>44</v>
      </c>
      <c r="J70" s="314">
        <v>1302</v>
      </c>
      <c r="K70" s="315">
        <v>0</v>
      </c>
      <c r="L70" s="315">
        <v>0</v>
      </c>
      <c r="M70" s="315">
        <v>268.23</v>
      </c>
      <c r="N70" s="315">
        <v>0</v>
      </c>
      <c r="O70" s="315">
        <v>225.24</v>
      </c>
      <c r="P70" s="315">
        <f t="shared" si="0"/>
        <v>1344.99</v>
      </c>
    </row>
    <row r="71" spans="1:16" s="217" customFormat="1">
      <c r="A71" s="305" t="s">
        <v>557</v>
      </c>
      <c r="B71" s="306" t="s">
        <v>558</v>
      </c>
      <c r="C71" s="307">
        <v>810359421</v>
      </c>
      <c r="D71" s="308" t="s">
        <v>653</v>
      </c>
      <c r="E71" s="316" t="s">
        <v>566</v>
      </c>
      <c r="F71" s="310" t="s">
        <v>640</v>
      </c>
      <c r="G71" s="311" t="s">
        <v>561</v>
      </c>
      <c r="H71" s="312" t="s">
        <v>562</v>
      </c>
      <c r="I71" s="313">
        <v>30</v>
      </c>
      <c r="J71" s="314">
        <v>2319.96</v>
      </c>
      <c r="K71" s="315">
        <v>0</v>
      </c>
      <c r="L71" s="315">
        <v>0</v>
      </c>
      <c r="M71" s="315">
        <v>502.65</v>
      </c>
      <c r="N71" s="315">
        <v>0</v>
      </c>
      <c r="O71" s="315">
        <v>279.89999999999998</v>
      </c>
      <c r="P71" s="315">
        <f t="shared" si="0"/>
        <v>2542.71</v>
      </c>
    </row>
    <row r="72" spans="1:16" s="217" customFormat="1">
      <c r="A72" s="305" t="s">
        <v>557</v>
      </c>
      <c r="B72" s="306" t="s">
        <v>558</v>
      </c>
      <c r="C72" s="307">
        <v>6299255420</v>
      </c>
      <c r="D72" s="308" t="s">
        <v>654</v>
      </c>
      <c r="E72" s="316" t="s">
        <v>575</v>
      </c>
      <c r="F72" s="318" t="s">
        <v>582</v>
      </c>
      <c r="G72" s="311" t="s">
        <v>561</v>
      </c>
      <c r="H72" s="312" t="s">
        <v>562</v>
      </c>
      <c r="I72" s="313">
        <v>44</v>
      </c>
      <c r="J72" s="314">
        <v>1258.5999999999999</v>
      </c>
      <c r="K72" s="315">
        <v>0</v>
      </c>
      <c r="L72" s="315">
        <v>0</v>
      </c>
      <c r="M72" s="315">
        <v>386.85</v>
      </c>
      <c r="N72" s="315">
        <v>0</v>
      </c>
      <c r="O72" s="315">
        <v>227.7</v>
      </c>
      <c r="P72" s="315">
        <f t="shared" si="0"/>
        <v>1417.7499999999998</v>
      </c>
    </row>
    <row r="73" spans="1:16" s="217" customFormat="1">
      <c r="A73" s="305" t="s">
        <v>557</v>
      </c>
      <c r="B73" s="306" t="s">
        <v>558</v>
      </c>
      <c r="C73" s="307">
        <v>5635525490</v>
      </c>
      <c r="D73" s="308" t="s">
        <v>655</v>
      </c>
      <c r="E73" s="316" t="s">
        <v>575</v>
      </c>
      <c r="F73" s="318" t="s">
        <v>623</v>
      </c>
      <c r="G73" s="311" t="s">
        <v>561</v>
      </c>
      <c r="H73" s="312" t="s">
        <v>562</v>
      </c>
      <c r="I73" s="313">
        <v>44</v>
      </c>
      <c r="J73" s="314">
        <v>1302</v>
      </c>
      <c r="K73" s="315">
        <v>0</v>
      </c>
      <c r="L73" s="315">
        <v>0</v>
      </c>
      <c r="M73" s="315">
        <v>260.39999999999998</v>
      </c>
      <c r="N73" s="315">
        <v>0</v>
      </c>
      <c r="O73" s="315">
        <v>225.24</v>
      </c>
      <c r="P73" s="315">
        <f t="shared" si="0"/>
        <v>1337.16</v>
      </c>
    </row>
    <row r="74" spans="1:16" s="217" customFormat="1" ht="15" customHeight="1">
      <c r="A74" s="305" t="s">
        <v>557</v>
      </c>
      <c r="B74" s="306" t="s">
        <v>558</v>
      </c>
      <c r="C74" s="327">
        <v>5217038403</v>
      </c>
      <c r="D74" s="308" t="s">
        <v>656</v>
      </c>
      <c r="E74" s="309">
        <v>2</v>
      </c>
      <c r="F74" s="323">
        <v>322205</v>
      </c>
      <c r="G74" s="311" t="s">
        <v>561</v>
      </c>
      <c r="H74" s="328">
        <v>1</v>
      </c>
      <c r="I74" s="329">
        <v>44</v>
      </c>
      <c r="J74" s="314">
        <v>1302</v>
      </c>
      <c r="K74" s="315">
        <v>0</v>
      </c>
      <c r="L74" s="315">
        <v>0</v>
      </c>
      <c r="M74" s="319">
        <v>462.99</v>
      </c>
      <c r="N74" s="319">
        <v>0</v>
      </c>
      <c r="O74" s="319">
        <v>226.46</v>
      </c>
      <c r="P74" s="319">
        <f t="shared" si="0"/>
        <v>1538.53</v>
      </c>
    </row>
    <row r="75" spans="1:16" s="217" customFormat="1">
      <c r="A75" s="305" t="s">
        <v>557</v>
      </c>
      <c r="B75" s="306" t="s">
        <v>558</v>
      </c>
      <c r="C75" s="307">
        <v>92120482420</v>
      </c>
      <c r="D75" s="308" t="s">
        <v>657</v>
      </c>
      <c r="E75" s="316" t="s">
        <v>566</v>
      </c>
      <c r="F75" s="326" t="s">
        <v>560</v>
      </c>
      <c r="G75" s="311" t="s">
        <v>561</v>
      </c>
      <c r="H75" s="312" t="s">
        <v>562</v>
      </c>
      <c r="I75" s="313">
        <v>44</v>
      </c>
      <c r="J75" s="314">
        <v>1302</v>
      </c>
      <c r="K75" s="315">
        <v>0</v>
      </c>
      <c r="L75" s="315">
        <v>0</v>
      </c>
      <c r="M75" s="315">
        <v>463.62</v>
      </c>
      <c r="N75" s="315">
        <v>0</v>
      </c>
      <c r="O75" s="315">
        <v>243.53</v>
      </c>
      <c r="P75" s="315">
        <f t="shared" ref="P75:P139" si="1">J75+M75+N75-O75</f>
        <v>1522.09</v>
      </c>
    </row>
    <row r="76" spans="1:16" s="217" customFormat="1">
      <c r="A76" s="305" t="s">
        <v>557</v>
      </c>
      <c r="B76" s="306" t="s">
        <v>558</v>
      </c>
      <c r="C76" s="320">
        <v>4995622403</v>
      </c>
      <c r="D76" s="324" t="s">
        <v>658</v>
      </c>
      <c r="E76" s="316" t="s">
        <v>566</v>
      </c>
      <c r="F76" s="310" t="s">
        <v>560</v>
      </c>
      <c r="G76" s="311" t="s">
        <v>561</v>
      </c>
      <c r="H76" s="312" t="s">
        <v>562</v>
      </c>
      <c r="I76" s="313">
        <v>44</v>
      </c>
      <c r="J76" s="314">
        <v>2319.96</v>
      </c>
      <c r="K76" s="315">
        <v>0</v>
      </c>
      <c r="L76" s="315">
        <v>0</v>
      </c>
      <c r="M76" s="315">
        <v>371.95</v>
      </c>
      <c r="N76" s="315">
        <v>0</v>
      </c>
      <c r="O76" s="315">
        <v>398.56</v>
      </c>
      <c r="P76" s="315">
        <f t="shared" si="1"/>
        <v>2293.35</v>
      </c>
    </row>
    <row r="77" spans="1:16" s="217" customFormat="1">
      <c r="A77" s="305" t="s">
        <v>557</v>
      </c>
      <c r="B77" s="306" t="s">
        <v>558</v>
      </c>
      <c r="C77" s="320">
        <v>86566539468</v>
      </c>
      <c r="D77" s="324" t="s">
        <v>659</v>
      </c>
      <c r="E77" s="316" t="s">
        <v>575</v>
      </c>
      <c r="F77" s="310" t="s">
        <v>597</v>
      </c>
      <c r="G77" s="311" t="s">
        <v>561</v>
      </c>
      <c r="H77" s="312" t="s">
        <v>562</v>
      </c>
      <c r="I77" s="313">
        <v>44</v>
      </c>
      <c r="J77" s="314">
        <v>1564.22</v>
      </c>
      <c r="K77" s="315">
        <v>0</v>
      </c>
      <c r="L77" s="315">
        <v>0</v>
      </c>
      <c r="M77" s="315">
        <v>423.73</v>
      </c>
      <c r="N77" s="315">
        <v>0</v>
      </c>
      <c r="O77" s="315">
        <v>269.81</v>
      </c>
      <c r="P77" s="315">
        <f t="shared" si="1"/>
        <v>1718.14</v>
      </c>
    </row>
    <row r="78" spans="1:16" s="217" customFormat="1">
      <c r="A78" s="305" t="s">
        <v>557</v>
      </c>
      <c r="B78" s="306" t="s">
        <v>558</v>
      </c>
      <c r="C78" s="307">
        <v>3825030407</v>
      </c>
      <c r="D78" s="308" t="s">
        <v>660</v>
      </c>
      <c r="E78" s="316" t="s">
        <v>566</v>
      </c>
      <c r="F78" s="310" t="s">
        <v>587</v>
      </c>
      <c r="G78" s="311" t="s">
        <v>561</v>
      </c>
      <c r="H78" s="312" t="s">
        <v>562</v>
      </c>
      <c r="I78" s="313">
        <v>44</v>
      </c>
      <c r="J78" s="314">
        <v>1340.21</v>
      </c>
      <c r="K78" s="315">
        <v>0</v>
      </c>
      <c r="L78" s="315">
        <v>0</v>
      </c>
      <c r="M78" s="315">
        <v>482.47</v>
      </c>
      <c r="N78" s="315">
        <v>0</v>
      </c>
      <c r="O78" s="315">
        <v>171.31</v>
      </c>
      <c r="P78" s="315">
        <f t="shared" si="1"/>
        <v>1651.3700000000001</v>
      </c>
    </row>
    <row r="79" spans="1:16" s="217" customFormat="1">
      <c r="A79" s="305" t="s">
        <v>557</v>
      </c>
      <c r="B79" s="306" t="s">
        <v>558</v>
      </c>
      <c r="C79" s="307">
        <v>6346714481</v>
      </c>
      <c r="D79" s="308" t="s">
        <v>661</v>
      </c>
      <c r="E79" s="309">
        <v>2</v>
      </c>
      <c r="F79" s="323">
        <v>322205</v>
      </c>
      <c r="G79" s="311" t="s">
        <v>561</v>
      </c>
      <c r="H79" s="328">
        <v>1</v>
      </c>
      <c r="I79" s="329">
        <v>44</v>
      </c>
      <c r="J79" s="314">
        <v>1302</v>
      </c>
      <c r="K79" s="315">
        <v>0</v>
      </c>
      <c r="L79" s="315">
        <v>0</v>
      </c>
      <c r="M79" s="315">
        <v>260.39999999999998</v>
      </c>
      <c r="N79" s="315">
        <v>0</v>
      </c>
      <c r="O79" s="315">
        <v>225.24</v>
      </c>
      <c r="P79" s="315">
        <f t="shared" si="1"/>
        <v>1337.16</v>
      </c>
    </row>
    <row r="80" spans="1:16" s="217" customFormat="1">
      <c r="A80" s="305" t="s">
        <v>557</v>
      </c>
      <c r="B80" s="306" t="s">
        <v>558</v>
      </c>
      <c r="C80" s="330">
        <v>10505042401</v>
      </c>
      <c r="D80" s="324" t="s">
        <v>662</v>
      </c>
      <c r="E80" s="316" t="s">
        <v>566</v>
      </c>
      <c r="F80" s="310" t="s">
        <v>560</v>
      </c>
      <c r="G80" s="311" t="s">
        <v>561</v>
      </c>
      <c r="H80" s="312" t="s">
        <v>562</v>
      </c>
      <c r="I80" s="313">
        <v>44</v>
      </c>
      <c r="J80" s="314">
        <v>1128.4000000000001</v>
      </c>
      <c r="K80" s="315">
        <v>0</v>
      </c>
      <c r="L80" s="315">
        <v>0</v>
      </c>
      <c r="M80" s="315">
        <v>675.11</v>
      </c>
      <c r="N80" s="315">
        <v>0</v>
      </c>
      <c r="O80" s="315">
        <v>241.56</v>
      </c>
      <c r="P80" s="315">
        <f t="shared" si="1"/>
        <v>1561.9500000000003</v>
      </c>
    </row>
    <row r="81" spans="1:16" s="217" customFormat="1" ht="17.25" customHeight="1">
      <c r="A81" s="305" t="s">
        <v>557</v>
      </c>
      <c r="B81" s="306" t="s">
        <v>558</v>
      </c>
      <c r="C81" s="307">
        <v>7538262407</v>
      </c>
      <c r="D81" s="308" t="s">
        <v>663</v>
      </c>
      <c r="E81" s="316" t="s">
        <v>566</v>
      </c>
      <c r="F81" s="310" t="s">
        <v>603</v>
      </c>
      <c r="G81" s="311" t="s">
        <v>561</v>
      </c>
      <c r="H81" s="312" t="s">
        <v>562</v>
      </c>
      <c r="I81" s="313">
        <v>26</v>
      </c>
      <c r="J81" s="314">
        <v>3640.23</v>
      </c>
      <c r="K81" s="315">
        <v>0</v>
      </c>
      <c r="L81" s="315">
        <v>0</v>
      </c>
      <c r="M81" s="315">
        <v>3168.82</v>
      </c>
      <c r="N81" s="315">
        <v>0</v>
      </c>
      <c r="O81" s="315">
        <v>1526.71</v>
      </c>
      <c r="P81" s="315">
        <f t="shared" si="1"/>
        <v>5282.34</v>
      </c>
    </row>
    <row r="82" spans="1:16" s="216" customFormat="1">
      <c r="A82" s="305" t="s">
        <v>557</v>
      </c>
      <c r="B82" s="306" t="s">
        <v>558</v>
      </c>
      <c r="C82" s="307">
        <v>3360673484</v>
      </c>
      <c r="D82" s="308" t="s">
        <v>664</v>
      </c>
      <c r="E82" s="316" t="s">
        <v>566</v>
      </c>
      <c r="F82" s="310" t="s">
        <v>560</v>
      </c>
      <c r="G82" s="311" t="s">
        <v>561</v>
      </c>
      <c r="H82" s="312" t="s">
        <v>562</v>
      </c>
      <c r="I82" s="313">
        <v>44</v>
      </c>
      <c r="J82" s="314">
        <v>1302</v>
      </c>
      <c r="K82" s="315">
        <v>0</v>
      </c>
      <c r="L82" s="315">
        <v>0</v>
      </c>
      <c r="M82" s="315">
        <v>477.17</v>
      </c>
      <c r="N82" s="315">
        <v>0</v>
      </c>
      <c r="O82" s="315">
        <v>270.79000000000002</v>
      </c>
      <c r="P82" s="315">
        <f t="shared" si="1"/>
        <v>1508.38</v>
      </c>
    </row>
    <row r="83" spans="1:16" s="215" customFormat="1">
      <c r="A83" s="305" t="s">
        <v>557</v>
      </c>
      <c r="B83" s="306" t="s">
        <v>558</v>
      </c>
      <c r="C83" s="307">
        <v>10068012438</v>
      </c>
      <c r="D83" s="308" t="s">
        <v>665</v>
      </c>
      <c r="E83" s="316" t="s">
        <v>575</v>
      </c>
      <c r="F83" s="310" t="s">
        <v>564</v>
      </c>
      <c r="G83" s="311" t="s">
        <v>561</v>
      </c>
      <c r="H83" s="312" t="s">
        <v>562</v>
      </c>
      <c r="I83" s="313">
        <v>44</v>
      </c>
      <c r="J83" s="314">
        <v>1302</v>
      </c>
      <c r="K83" s="315">
        <v>0</v>
      </c>
      <c r="L83" s="315">
        <v>0</v>
      </c>
      <c r="M83" s="315">
        <v>593.89</v>
      </c>
      <c r="N83" s="315">
        <v>0</v>
      </c>
      <c r="O83" s="315">
        <v>563.75</v>
      </c>
      <c r="P83" s="315">
        <f t="shared" si="1"/>
        <v>1332.1399999999999</v>
      </c>
    </row>
    <row r="84" spans="1:16" s="215" customFormat="1">
      <c r="A84" s="305" t="s">
        <v>557</v>
      </c>
      <c r="B84" s="306" t="s">
        <v>558</v>
      </c>
      <c r="C84" s="307">
        <v>11661903401</v>
      </c>
      <c r="D84" s="308" t="s">
        <v>666</v>
      </c>
      <c r="E84" s="316" t="s">
        <v>562</v>
      </c>
      <c r="F84" s="310" t="s">
        <v>568</v>
      </c>
      <c r="G84" s="311" t="s">
        <v>561</v>
      </c>
      <c r="H84" s="312" t="s">
        <v>562</v>
      </c>
      <c r="I84" s="313">
        <v>24</v>
      </c>
      <c r="J84" s="314">
        <v>0</v>
      </c>
      <c r="K84" s="315">
        <v>0</v>
      </c>
      <c r="L84" s="315">
        <v>0</v>
      </c>
      <c r="M84" s="315">
        <v>16053.45</v>
      </c>
      <c r="N84" s="315">
        <v>0</v>
      </c>
      <c r="O84" s="315">
        <v>16053.45</v>
      </c>
      <c r="P84" s="315">
        <f t="shared" si="1"/>
        <v>0</v>
      </c>
    </row>
    <row r="85" spans="1:16" s="215" customFormat="1">
      <c r="A85" s="305" t="s">
        <v>557</v>
      </c>
      <c r="B85" s="306" t="s">
        <v>558</v>
      </c>
      <c r="C85" s="307">
        <v>8493083488</v>
      </c>
      <c r="D85" s="308" t="s">
        <v>667</v>
      </c>
      <c r="E85" s="316" t="s">
        <v>566</v>
      </c>
      <c r="F85" s="318" t="s">
        <v>649</v>
      </c>
      <c r="G85" s="311" t="s">
        <v>561</v>
      </c>
      <c r="H85" s="312" t="s">
        <v>562</v>
      </c>
      <c r="I85" s="313">
        <v>12</v>
      </c>
      <c r="J85" s="314">
        <v>2181.6</v>
      </c>
      <c r="K85" s="315">
        <v>0</v>
      </c>
      <c r="L85" s="315">
        <v>0</v>
      </c>
      <c r="M85" s="315">
        <v>872.64</v>
      </c>
      <c r="N85" s="315">
        <v>0</v>
      </c>
      <c r="O85" s="315">
        <v>338.04</v>
      </c>
      <c r="P85" s="315">
        <f t="shared" si="1"/>
        <v>2716.2</v>
      </c>
    </row>
    <row r="86" spans="1:16" s="215" customFormat="1">
      <c r="A86" s="305" t="s">
        <v>557</v>
      </c>
      <c r="B86" s="306" t="s">
        <v>558</v>
      </c>
      <c r="C86" s="307">
        <v>39140016404</v>
      </c>
      <c r="D86" s="308" t="s">
        <v>668</v>
      </c>
      <c r="E86" s="316" t="s">
        <v>562</v>
      </c>
      <c r="F86" s="310" t="s">
        <v>669</v>
      </c>
      <c r="G86" s="311" t="s">
        <v>561</v>
      </c>
      <c r="H86" s="312" t="s">
        <v>562</v>
      </c>
      <c r="I86" s="313">
        <v>44</v>
      </c>
      <c r="J86" s="314">
        <v>18000</v>
      </c>
      <c r="K86" s="315">
        <v>0</v>
      </c>
      <c r="L86" s="315">
        <v>0</v>
      </c>
      <c r="M86" s="315">
        <v>13803.99</v>
      </c>
      <c r="N86" s="315">
        <v>0</v>
      </c>
      <c r="O86" s="315">
        <v>8530.7199999999993</v>
      </c>
      <c r="P86" s="315">
        <f t="shared" si="1"/>
        <v>23273.269999999997</v>
      </c>
    </row>
    <row r="87" spans="1:16" s="215" customFormat="1">
      <c r="A87" s="305" t="s">
        <v>557</v>
      </c>
      <c r="B87" s="306" t="s">
        <v>558</v>
      </c>
      <c r="C87" s="307">
        <v>10751312436</v>
      </c>
      <c r="D87" s="308" t="s">
        <v>670</v>
      </c>
      <c r="E87" s="316" t="s">
        <v>566</v>
      </c>
      <c r="F87" s="310" t="s">
        <v>570</v>
      </c>
      <c r="G87" s="311" t="s">
        <v>561</v>
      </c>
      <c r="H87" s="312" t="s">
        <v>562</v>
      </c>
      <c r="I87" s="313">
        <v>40</v>
      </c>
      <c r="J87" s="314">
        <v>2200</v>
      </c>
      <c r="K87" s="315">
        <v>0</v>
      </c>
      <c r="L87" s="315">
        <v>0</v>
      </c>
      <c r="M87" s="315">
        <v>260.39999999999998</v>
      </c>
      <c r="N87" s="315">
        <v>121</v>
      </c>
      <c r="O87" s="315">
        <v>251.21</v>
      </c>
      <c r="P87" s="315">
        <f t="shared" si="1"/>
        <v>2330.19</v>
      </c>
    </row>
    <row r="88" spans="1:16" s="215" customFormat="1">
      <c r="A88" s="305" t="s">
        <v>557</v>
      </c>
      <c r="B88" s="306" t="s">
        <v>558</v>
      </c>
      <c r="C88" s="307">
        <v>46543214899</v>
      </c>
      <c r="D88" s="308" t="s">
        <v>671</v>
      </c>
      <c r="E88" s="316" t="s">
        <v>575</v>
      </c>
      <c r="F88" s="310" t="s">
        <v>617</v>
      </c>
      <c r="G88" s="311" t="s">
        <v>561</v>
      </c>
      <c r="H88" s="312" t="s">
        <v>566</v>
      </c>
      <c r="I88" s="313">
        <v>44</v>
      </c>
      <c r="J88" s="314">
        <v>1302</v>
      </c>
      <c r="K88" s="315">
        <v>0</v>
      </c>
      <c r="L88" s="315">
        <v>0</v>
      </c>
      <c r="M88" s="315">
        <v>357.55</v>
      </c>
      <c r="N88" s="315">
        <v>0</v>
      </c>
      <c r="O88" s="315">
        <v>226.46</v>
      </c>
      <c r="P88" s="315">
        <f t="shared" si="1"/>
        <v>1433.09</v>
      </c>
    </row>
    <row r="89" spans="1:16" s="217" customFormat="1">
      <c r="A89" s="305" t="s">
        <v>557</v>
      </c>
      <c r="B89" s="306" t="s">
        <v>558</v>
      </c>
      <c r="C89" s="307">
        <v>2562493427</v>
      </c>
      <c r="D89" s="308" t="s">
        <v>672</v>
      </c>
      <c r="E89" s="316" t="s">
        <v>566</v>
      </c>
      <c r="F89" s="310" t="s">
        <v>573</v>
      </c>
      <c r="G89" s="311" t="s">
        <v>561</v>
      </c>
      <c r="H89" s="312" t="s">
        <v>562</v>
      </c>
      <c r="I89" s="313">
        <v>24</v>
      </c>
      <c r="J89" s="314">
        <v>2215.5700000000002</v>
      </c>
      <c r="K89" s="315">
        <v>0</v>
      </c>
      <c r="L89" s="315">
        <v>0</v>
      </c>
      <c r="M89" s="315">
        <v>1182.0899999999999</v>
      </c>
      <c r="N89" s="315">
        <v>0</v>
      </c>
      <c r="O89" s="315">
        <v>432.55</v>
      </c>
      <c r="P89" s="315">
        <f t="shared" si="1"/>
        <v>2965.1099999999997</v>
      </c>
    </row>
    <row r="90" spans="1:16" s="217" customFormat="1">
      <c r="A90" s="305" t="s">
        <v>557</v>
      </c>
      <c r="B90" s="306" t="s">
        <v>558</v>
      </c>
      <c r="C90" s="307">
        <v>4492125485</v>
      </c>
      <c r="D90" s="308" t="s">
        <v>673</v>
      </c>
      <c r="E90" s="309">
        <v>2</v>
      </c>
      <c r="F90" s="323">
        <v>322205</v>
      </c>
      <c r="G90" s="311" t="s">
        <v>561</v>
      </c>
      <c r="H90" s="328">
        <v>1</v>
      </c>
      <c r="I90" s="329">
        <v>44</v>
      </c>
      <c r="J90" s="314">
        <v>1302</v>
      </c>
      <c r="K90" s="315">
        <v>0</v>
      </c>
      <c r="L90" s="315">
        <v>0</v>
      </c>
      <c r="M90" s="315">
        <v>320.22000000000003</v>
      </c>
      <c r="N90" s="315">
        <v>0</v>
      </c>
      <c r="O90" s="315">
        <v>147.12</v>
      </c>
      <c r="P90" s="315">
        <f t="shared" si="1"/>
        <v>1475.1</v>
      </c>
    </row>
    <row r="91" spans="1:16" s="217" customFormat="1">
      <c r="A91" s="305" t="s">
        <v>557</v>
      </c>
      <c r="B91" s="306" t="s">
        <v>558</v>
      </c>
      <c r="C91" s="307">
        <v>2546359460</v>
      </c>
      <c r="D91" s="308" t="s">
        <v>674</v>
      </c>
      <c r="E91" s="316" t="s">
        <v>575</v>
      </c>
      <c r="F91" s="310" t="s">
        <v>606</v>
      </c>
      <c r="G91" s="311" t="s">
        <v>561</v>
      </c>
      <c r="H91" s="312" t="s">
        <v>562</v>
      </c>
      <c r="I91" s="313">
        <v>44</v>
      </c>
      <c r="J91" s="314">
        <v>1550</v>
      </c>
      <c r="K91" s="315">
        <v>0</v>
      </c>
      <c r="L91" s="315">
        <v>0</v>
      </c>
      <c r="M91" s="315">
        <v>464.49</v>
      </c>
      <c r="N91" s="315">
        <v>0</v>
      </c>
      <c r="O91" s="315">
        <v>192.77</v>
      </c>
      <c r="P91" s="315">
        <f t="shared" si="1"/>
        <v>1821.72</v>
      </c>
    </row>
    <row r="92" spans="1:16" s="217" customFormat="1">
      <c r="A92" s="305" t="s">
        <v>557</v>
      </c>
      <c r="B92" s="306" t="s">
        <v>558</v>
      </c>
      <c r="C92" s="320">
        <v>6662742406</v>
      </c>
      <c r="D92" s="324" t="s">
        <v>675</v>
      </c>
      <c r="E92" s="316" t="s">
        <v>562</v>
      </c>
      <c r="F92" s="310" t="s">
        <v>568</v>
      </c>
      <c r="G92" s="311" t="s">
        <v>561</v>
      </c>
      <c r="H92" s="312" t="s">
        <v>562</v>
      </c>
      <c r="I92" s="313">
        <v>24</v>
      </c>
      <c r="J92" s="314">
        <v>9000</v>
      </c>
      <c r="K92" s="315">
        <v>0</v>
      </c>
      <c r="L92" s="315">
        <v>0</v>
      </c>
      <c r="M92" s="315">
        <v>5261.71</v>
      </c>
      <c r="N92" s="315">
        <v>0</v>
      </c>
      <c r="O92" s="315">
        <v>4938.3900000000003</v>
      </c>
      <c r="P92" s="315">
        <f t="shared" si="1"/>
        <v>9323.32</v>
      </c>
    </row>
    <row r="93" spans="1:16" s="217" customFormat="1">
      <c r="A93" s="305" t="s">
        <v>557</v>
      </c>
      <c r="B93" s="306" t="s">
        <v>558</v>
      </c>
      <c r="C93" s="320">
        <v>6993404460</v>
      </c>
      <c r="D93" s="324" t="s">
        <v>676</v>
      </c>
      <c r="E93" s="316" t="s">
        <v>575</v>
      </c>
      <c r="F93" s="318" t="s">
        <v>582</v>
      </c>
      <c r="G93" s="311" t="s">
        <v>561</v>
      </c>
      <c r="H93" s="312" t="s">
        <v>562</v>
      </c>
      <c r="I93" s="313">
        <v>44</v>
      </c>
      <c r="J93" s="314">
        <v>0</v>
      </c>
      <c r="K93" s="315">
        <v>0</v>
      </c>
      <c r="L93" s="315">
        <v>0</v>
      </c>
      <c r="M93" s="315">
        <v>3648.38</v>
      </c>
      <c r="N93" s="315">
        <v>0</v>
      </c>
      <c r="O93" s="315">
        <v>298.85000000000002</v>
      </c>
      <c r="P93" s="315">
        <f t="shared" si="1"/>
        <v>3349.53</v>
      </c>
    </row>
    <row r="94" spans="1:16" s="217" customFormat="1">
      <c r="A94" s="305" t="s">
        <v>557</v>
      </c>
      <c r="B94" s="306" t="s">
        <v>558</v>
      </c>
      <c r="C94" s="307">
        <v>6315436439</v>
      </c>
      <c r="D94" s="308" t="s">
        <v>677</v>
      </c>
      <c r="E94" s="316" t="s">
        <v>566</v>
      </c>
      <c r="F94" s="310" t="s">
        <v>560</v>
      </c>
      <c r="G94" s="311" t="s">
        <v>561</v>
      </c>
      <c r="H94" s="312" t="s">
        <v>562</v>
      </c>
      <c r="I94" s="313">
        <v>44</v>
      </c>
      <c r="J94" s="314">
        <v>1302</v>
      </c>
      <c r="K94" s="315">
        <v>0</v>
      </c>
      <c r="L94" s="315">
        <v>0</v>
      </c>
      <c r="M94" s="315">
        <v>422.97</v>
      </c>
      <c r="N94" s="315">
        <v>0</v>
      </c>
      <c r="O94" s="315">
        <v>239.87</v>
      </c>
      <c r="P94" s="315">
        <f t="shared" si="1"/>
        <v>1485.1</v>
      </c>
    </row>
    <row r="95" spans="1:16" s="217" customFormat="1">
      <c r="A95" s="305" t="s">
        <v>557</v>
      </c>
      <c r="B95" s="306" t="s">
        <v>558</v>
      </c>
      <c r="C95" s="307">
        <v>10560715404</v>
      </c>
      <c r="D95" s="308" t="s">
        <v>678</v>
      </c>
      <c r="E95" s="316" t="s">
        <v>566</v>
      </c>
      <c r="F95" s="318" t="s">
        <v>649</v>
      </c>
      <c r="G95" s="311" t="s">
        <v>561</v>
      </c>
      <c r="H95" s="312" t="s">
        <v>562</v>
      </c>
      <c r="I95" s="313">
        <v>12</v>
      </c>
      <c r="J95" s="314">
        <v>2181.6</v>
      </c>
      <c r="K95" s="315">
        <v>0</v>
      </c>
      <c r="L95" s="315">
        <v>0</v>
      </c>
      <c r="M95" s="315">
        <v>872.64</v>
      </c>
      <c r="N95" s="315">
        <v>0</v>
      </c>
      <c r="O95" s="315">
        <v>323.82</v>
      </c>
      <c r="P95" s="315">
        <f t="shared" si="1"/>
        <v>2730.4199999999996</v>
      </c>
    </row>
    <row r="96" spans="1:16" s="217" customFormat="1">
      <c r="A96" s="305" t="s">
        <v>557</v>
      </c>
      <c r="B96" s="306" t="s">
        <v>558</v>
      </c>
      <c r="C96" s="307">
        <v>11297041496</v>
      </c>
      <c r="D96" s="308" t="s">
        <v>679</v>
      </c>
      <c r="E96" s="316" t="s">
        <v>566</v>
      </c>
      <c r="F96" s="318" t="s">
        <v>680</v>
      </c>
      <c r="G96" s="311" t="s">
        <v>561</v>
      </c>
      <c r="H96" s="312" t="s">
        <v>562</v>
      </c>
      <c r="I96" s="313">
        <v>40</v>
      </c>
      <c r="J96" s="314">
        <v>2808</v>
      </c>
      <c r="K96" s="315">
        <v>0</v>
      </c>
      <c r="L96" s="315">
        <v>0</v>
      </c>
      <c r="M96" s="315">
        <v>368.72</v>
      </c>
      <c r="N96" s="315">
        <v>0</v>
      </c>
      <c r="O96" s="315">
        <v>419.72</v>
      </c>
      <c r="P96" s="315">
        <f t="shared" si="1"/>
        <v>2757</v>
      </c>
    </row>
    <row r="97" spans="1:16" s="217" customFormat="1">
      <c r="A97" s="305" t="s">
        <v>557</v>
      </c>
      <c r="B97" s="306" t="s">
        <v>558</v>
      </c>
      <c r="C97" s="307">
        <v>70306823438</v>
      </c>
      <c r="D97" s="308" t="s">
        <v>681</v>
      </c>
      <c r="E97" s="316" t="s">
        <v>566</v>
      </c>
      <c r="F97" s="310" t="s">
        <v>649</v>
      </c>
      <c r="G97" s="311" t="s">
        <v>561</v>
      </c>
      <c r="H97" s="312" t="s">
        <v>562</v>
      </c>
      <c r="I97" s="313">
        <v>12</v>
      </c>
      <c r="J97" s="314">
        <v>2181.6</v>
      </c>
      <c r="K97" s="315">
        <v>0</v>
      </c>
      <c r="L97" s="315">
        <v>0</v>
      </c>
      <c r="M97" s="315">
        <v>872.64</v>
      </c>
      <c r="N97" s="315">
        <v>0</v>
      </c>
      <c r="O97" s="315">
        <v>338.04</v>
      </c>
      <c r="P97" s="315">
        <f t="shared" si="1"/>
        <v>2716.2</v>
      </c>
    </row>
    <row r="98" spans="1:16" s="217" customFormat="1">
      <c r="A98" s="305" t="s">
        <v>557</v>
      </c>
      <c r="B98" s="306" t="s">
        <v>558</v>
      </c>
      <c r="C98" s="307">
        <v>13635988480</v>
      </c>
      <c r="D98" s="308" t="s">
        <v>682</v>
      </c>
      <c r="E98" s="316" t="s">
        <v>575</v>
      </c>
      <c r="F98" s="310" t="s">
        <v>683</v>
      </c>
      <c r="G98" s="311" t="s">
        <v>561</v>
      </c>
      <c r="H98" s="312" t="s">
        <v>562</v>
      </c>
      <c r="I98" s="313">
        <v>44</v>
      </c>
      <c r="J98" s="314">
        <v>2793.25</v>
      </c>
      <c r="K98" s="315">
        <v>0</v>
      </c>
      <c r="L98" s="315">
        <v>0</v>
      </c>
      <c r="M98" s="315">
        <v>317.33999999999997</v>
      </c>
      <c r="N98" s="315">
        <v>0</v>
      </c>
      <c r="O98" s="315">
        <v>391.62</v>
      </c>
      <c r="P98" s="315">
        <f t="shared" si="1"/>
        <v>2718.9700000000003</v>
      </c>
    </row>
    <row r="99" spans="1:16" s="217" customFormat="1" ht="15" customHeight="1">
      <c r="A99" s="305" t="s">
        <v>557</v>
      </c>
      <c r="B99" s="306" t="s">
        <v>558</v>
      </c>
      <c r="C99" s="307">
        <v>70811055485</v>
      </c>
      <c r="D99" s="308" t="s">
        <v>684</v>
      </c>
      <c r="E99" s="316" t="s">
        <v>566</v>
      </c>
      <c r="F99" s="310" t="s">
        <v>560</v>
      </c>
      <c r="G99" s="311" t="s">
        <v>561</v>
      </c>
      <c r="H99" s="312" t="s">
        <v>562</v>
      </c>
      <c r="I99" s="313">
        <v>44</v>
      </c>
      <c r="J99" s="314">
        <v>1302</v>
      </c>
      <c r="K99" s="315">
        <v>0</v>
      </c>
      <c r="L99" s="315">
        <v>0</v>
      </c>
      <c r="M99" s="315">
        <v>260.39999999999998</v>
      </c>
      <c r="N99" s="315">
        <v>0</v>
      </c>
      <c r="O99" s="315">
        <v>225.24</v>
      </c>
      <c r="P99" s="315">
        <f t="shared" si="1"/>
        <v>1337.16</v>
      </c>
    </row>
    <row r="100" spans="1:16" s="217" customFormat="1">
      <c r="A100" s="305" t="s">
        <v>557</v>
      </c>
      <c r="B100" s="306" t="s">
        <v>558</v>
      </c>
      <c r="C100" s="307">
        <v>98694910497</v>
      </c>
      <c r="D100" s="308" t="s">
        <v>685</v>
      </c>
      <c r="E100" s="316" t="s">
        <v>566</v>
      </c>
      <c r="F100" s="310" t="s">
        <v>560</v>
      </c>
      <c r="G100" s="311" t="s">
        <v>561</v>
      </c>
      <c r="H100" s="312" t="s">
        <v>562</v>
      </c>
      <c r="I100" s="313">
        <v>44</v>
      </c>
      <c r="J100" s="314">
        <v>1302</v>
      </c>
      <c r="K100" s="315">
        <v>0</v>
      </c>
      <c r="L100" s="315">
        <v>0</v>
      </c>
      <c r="M100" s="315">
        <v>422.97</v>
      </c>
      <c r="N100" s="315">
        <v>0</v>
      </c>
      <c r="O100" s="315">
        <v>239.87</v>
      </c>
      <c r="P100" s="315">
        <f t="shared" si="1"/>
        <v>1485.1</v>
      </c>
    </row>
    <row r="101" spans="1:16" s="216" customFormat="1">
      <c r="A101" s="305" t="s">
        <v>557</v>
      </c>
      <c r="B101" s="306" t="s">
        <v>558</v>
      </c>
      <c r="C101" s="307">
        <v>70315023490</v>
      </c>
      <c r="D101" s="308" t="s">
        <v>686</v>
      </c>
      <c r="E101" s="316" t="s">
        <v>575</v>
      </c>
      <c r="F101" s="318" t="s">
        <v>564</v>
      </c>
      <c r="G101" s="311" t="s">
        <v>561</v>
      </c>
      <c r="H101" s="312" t="s">
        <v>562</v>
      </c>
      <c r="I101" s="313">
        <v>44</v>
      </c>
      <c r="J101" s="314">
        <v>1302</v>
      </c>
      <c r="K101" s="315">
        <v>0</v>
      </c>
      <c r="L101" s="315">
        <v>0</v>
      </c>
      <c r="M101" s="315">
        <v>454.04</v>
      </c>
      <c r="N101" s="315">
        <v>0</v>
      </c>
      <c r="O101" s="315">
        <v>225.24</v>
      </c>
      <c r="P101" s="315">
        <f t="shared" si="1"/>
        <v>1530.8</v>
      </c>
    </row>
    <row r="102" spans="1:16" s="216" customFormat="1">
      <c r="A102" s="305" t="s">
        <v>557</v>
      </c>
      <c r="B102" s="306" t="s">
        <v>558</v>
      </c>
      <c r="C102" s="307">
        <v>1343233437</v>
      </c>
      <c r="D102" s="308" t="s">
        <v>687</v>
      </c>
      <c r="E102" s="316" t="s">
        <v>562</v>
      </c>
      <c r="F102" s="310" t="s">
        <v>669</v>
      </c>
      <c r="G102" s="311" t="s">
        <v>561</v>
      </c>
      <c r="H102" s="312" t="s">
        <v>562</v>
      </c>
      <c r="I102" s="313">
        <v>24</v>
      </c>
      <c r="J102" s="314">
        <v>2133.33</v>
      </c>
      <c r="K102" s="315">
        <v>0</v>
      </c>
      <c r="L102" s="315">
        <v>0</v>
      </c>
      <c r="M102" s="315">
        <v>2566.98</v>
      </c>
      <c r="N102" s="315">
        <v>0</v>
      </c>
      <c r="O102" s="315">
        <v>4700.3100000000004</v>
      </c>
      <c r="P102" s="315">
        <f t="shared" si="1"/>
        <v>0</v>
      </c>
    </row>
    <row r="103" spans="1:16" s="216" customFormat="1">
      <c r="A103" s="305" t="s">
        <v>557</v>
      </c>
      <c r="B103" s="306" t="s">
        <v>558</v>
      </c>
      <c r="C103" s="307">
        <v>3545645444</v>
      </c>
      <c r="D103" s="308" t="s">
        <v>688</v>
      </c>
      <c r="E103" s="316" t="s">
        <v>562</v>
      </c>
      <c r="F103" s="318" t="s">
        <v>593</v>
      </c>
      <c r="G103" s="311" t="s">
        <v>561</v>
      </c>
      <c r="H103" s="312" t="s">
        <v>562</v>
      </c>
      <c r="I103" s="313">
        <v>24</v>
      </c>
      <c r="J103" s="314">
        <v>8000</v>
      </c>
      <c r="K103" s="315">
        <v>0</v>
      </c>
      <c r="L103" s="315">
        <v>0</v>
      </c>
      <c r="M103" s="315">
        <v>1442.28</v>
      </c>
      <c r="N103" s="315">
        <v>0</v>
      </c>
      <c r="O103" s="315">
        <v>2214.84</v>
      </c>
      <c r="P103" s="315">
        <f t="shared" si="1"/>
        <v>7227.4400000000005</v>
      </c>
    </row>
    <row r="104" spans="1:16" s="216" customFormat="1">
      <c r="A104" s="305" t="s">
        <v>557</v>
      </c>
      <c r="B104" s="306" t="s">
        <v>558</v>
      </c>
      <c r="C104" s="307">
        <v>2693094461</v>
      </c>
      <c r="D104" s="308" t="s">
        <v>689</v>
      </c>
      <c r="E104" s="316" t="s">
        <v>566</v>
      </c>
      <c r="F104" s="310" t="s">
        <v>570</v>
      </c>
      <c r="G104" s="311" t="s">
        <v>561</v>
      </c>
      <c r="H104" s="312" t="s">
        <v>562</v>
      </c>
      <c r="I104" s="313">
        <v>40</v>
      </c>
      <c r="J104" s="314">
        <v>2800</v>
      </c>
      <c r="K104" s="315">
        <v>0</v>
      </c>
      <c r="L104" s="315">
        <v>0</v>
      </c>
      <c r="M104" s="315">
        <v>260.39999999999998</v>
      </c>
      <c r="N104" s="315">
        <v>0</v>
      </c>
      <c r="O104" s="315">
        <v>341.21</v>
      </c>
      <c r="P104" s="315">
        <f t="shared" si="1"/>
        <v>2719.19</v>
      </c>
    </row>
    <row r="105" spans="1:16" s="216" customFormat="1">
      <c r="A105" s="305" t="s">
        <v>557</v>
      </c>
      <c r="B105" s="306" t="s">
        <v>558</v>
      </c>
      <c r="C105" s="307">
        <v>43139019300</v>
      </c>
      <c r="D105" s="308" t="s">
        <v>690</v>
      </c>
      <c r="E105" s="316" t="s">
        <v>566</v>
      </c>
      <c r="F105" s="310" t="s">
        <v>570</v>
      </c>
      <c r="G105" s="311" t="s">
        <v>561</v>
      </c>
      <c r="H105" s="312" t="s">
        <v>562</v>
      </c>
      <c r="I105" s="313">
        <v>40</v>
      </c>
      <c r="J105" s="314">
        <v>2200</v>
      </c>
      <c r="K105" s="315">
        <v>0</v>
      </c>
      <c r="L105" s="315">
        <v>0</v>
      </c>
      <c r="M105" s="315">
        <v>260.39999999999998</v>
      </c>
      <c r="N105" s="315">
        <v>121</v>
      </c>
      <c r="O105" s="315">
        <v>251.21</v>
      </c>
      <c r="P105" s="315">
        <f t="shared" si="1"/>
        <v>2330.19</v>
      </c>
    </row>
    <row r="106" spans="1:16" s="216" customFormat="1">
      <c r="A106" s="305" t="s">
        <v>557</v>
      </c>
      <c r="B106" s="306" t="s">
        <v>558</v>
      </c>
      <c r="C106" s="307">
        <v>3321578492</v>
      </c>
      <c r="D106" s="308" t="s">
        <v>691</v>
      </c>
      <c r="E106" s="316" t="s">
        <v>575</v>
      </c>
      <c r="F106" s="310" t="s">
        <v>564</v>
      </c>
      <c r="G106" s="311" t="s">
        <v>561</v>
      </c>
      <c r="H106" s="312" t="s">
        <v>562</v>
      </c>
      <c r="I106" s="313">
        <v>44</v>
      </c>
      <c r="J106" s="314">
        <v>1085</v>
      </c>
      <c r="K106" s="315">
        <v>0</v>
      </c>
      <c r="L106" s="315">
        <v>0</v>
      </c>
      <c r="M106" s="315">
        <v>895.94</v>
      </c>
      <c r="N106" s="315">
        <v>0</v>
      </c>
      <c r="O106" s="315">
        <v>160.41999999999999</v>
      </c>
      <c r="P106" s="315">
        <f t="shared" si="1"/>
        <v>1820.52</v>
      </c>
    </row>
    <row r="107" spans="1:16" s="216" customFormat="1">
      <c r="A107" s="305" t="s">
        <v>557</v>
      </c>
      <c r="B107" s="306" t="s">
        <v>558</v>
      </c>
      <c r="C107" s="307">
        <v>76656071449</v>
      </c>
      <c r="D107" s="308" t="s">
        <v>692</v>
      </c>
      <c r="E107" s="316" t="s">
        <v>566</v>
      </c>
      <c r="F107" s="318" t="s">
        <v>582</v>
      </c>
      <c r="G107" s="311" t="s">
        <v>561</v>
      </c>
      <c r="H107" s="312" t="s">
        <v>562</v>
      </c>
      <c r="I107" s="313">
        <v>44</v>
      </c>
      <c r="J107" s="314">
        <v>1302</v>
      </c>
      <c r="K107" s="315">
        <v>0</v>
      </c>
      <c r="L107" s="315">
        <v>0</v>
      </c>
      <c r="M107" s="315">
        <v>326.2</v>
      </c>
      <c r="N107" s="315">
        <v>0</v>
      </c>
      <c r="O107" s="315">
        <v>225.24</v>
      </c>
      <c r="P107" s="315">
        <f t="shared" si="1"/>
        <v>1402.96</v>
      </c>
    </row>
    <row r="108" spans="1:16" s="216" customFormat="1">
      <c r="A108" s="305" t="s">
        <v>557</v>
      </c>
      <c r="B108" s="306" t="s">
        <v>558</v>
      </c>
      <c r="C108" s="307">
        <v>12870188404</v>
      </c>
      <c r="D108" s="308" t="s">
        <v>693</v>
      </c>
      <c r="E108" s="316" t="s">
        <v>562</v>
      </c>
      <c r="F108" s="310" t="s">
        <v>593</v>
      </c>
      <c r="G108" s="311" t="s">
        <v>561</v>
      </c>
      <c r="H108" s="312" t="s">
        <v>562</v>
      </c>
      <c r="I108" s="313">
        <v>24</v>
      </c>
      <c r="J108" s="314">
        <v>9000</v>
      </c>
      <c r="K108" s="315">
        <v>0</v>
      </c>
      <c r="L108" s="315">
        <v>0</v>
      </c>
      <c r="M108" s="315">
        <v>2026.99</v>
      </c>
      <c r="N108" s="315">
        <v>0</v>
      </c>
      <c r="O108" s="315">
        <v>2172.06</v>
      </c>
      <c r="P108" s="315">
        <f t="shared" si="1"/>
        <v>8854.93</v>
      </c>
    </row>
    <row r="109" spans="1:16" s="216" customFormat="1">
      <c r="A109" s="305" t="s">
        <v>557</v>
      </c>
      <c r="B109" s="306" t="s">
        <v>558</v>
      </c>
      <c r="C109" s="307">
        <v>4326493445</v>
      </c>
      <c r="D109" s="308" t="s">
        <v>694</v>
      </c>
      <c r="E109" s="316" t="s">
        <v>566</v>
      </c>
      <c r="F109" s="310" t="s">
        <v>570</v>
      </c>
      <c r="G109" s="311" t="s">
        <v>561</v>
      </c>
      <c r="H109" s="312" t="s">
        <v>562</v>
      </c>
      <c r="I109" s="313">
        <v>40</v>
      </c>
      <c r="J109" s="314">
        <v>2200</v>
      </c>
      <c r="K109" s="315">
        <v>0</v>
      </c>
      <c r="L109" s="315">
        <v>0</v>
      </c>
      <c r="M109" s="315">
        <v>260.39999999999998</v>
      </c>
      <c r="N109" s="315">
        <v>121</v>
      </c>
      <c r="O109" s="315">
        <v>236.99</v>
      </c>
      <c r="P109" s="315">
        <f t="shared" si="1"/>
        <v>2344.41</v>
      </c>
    </row>
    <row r="110" spans="1:16" s="216" customFormat="1">
      <c r="A110" s="305" t="s">
        <v>557</v>
      </c>
      <c r="B110" s="306" t="s">
        <v>558</v>
      </c>
      <c r="C110" s="307">
        <v>8066304420</v>
      </c>
      <c r="D110" s="308" t="s">
        <v>695</v>
      </c>
      <c r="E110" s="316" t="s">
        <v>562</v>
      </c>
      <c r="F110" s="310" t="s">
        <v>568</v>
      </c>
      <c r="G110" s="311" t="s">
        <v>561</v>
      </c>
      <c r="H110" s="312" t="s">
        <v>562</v>
      </c>
      <c r="I110" s="313">
        <v>24</v>
      </c>
      <c r="J110" s="314">
        <v>7466.67</v>
      </c>
      <c r="K110" s="315">
        <v>0</v>
      </c>
      <c r="L110" s="315">
        <v>0</v>
      </c>
      <c r="M110" s="315">
        <v>2390.7399999999998</v>
      </c>
      <c r="N110" s="315">
        <v>0</v>
      </c>
      <c r="O110" s="315">
        <v>2485.41</v>
      </c>
      <c r="P110" s="315">
        <f t="shared" si="1"/>
        <v>7372</v>
      </c>
    </row>
    <row r="111" spans="1:16" s="216" customFormat="1">
      <c r="A111" s="305" t="s">
        <v>557</v>
      </c>
      <c r="B111" s="306" t="s">
        <v>558</v>
      </c>
      <c r="C111" s="307">
        <v>5859303416</v>
      </c>
      <c r="D111" s="308" t="s">
        <v>696</v>
      </c>
      <c r="E111" s="316" t="s">
        <v>562</v>
      </c>
      <c r="F111" s="318" t="s">
        <v>593</v>
      </c>
      <c r="G111" s="311" t="s">
        <v>561</v>
      </c>
      <c r="H111" s="312" t="s">
        <v>562</v>
      </c>
      <c r="I111" s="313">
        <v>24</v>
      </c>
      <c r="J111" s="314">
        <v>9000</v>
      </c>
      <c r="K111" s="315">
        <v>0</v>
      </c>
      <c r="L111" s="315">
        <v>0</v>
      </c>
      <c r="M111" s="315">
        <v>6283.53</v>
      </c>
      <c r="N111" s="315">
        <v>0</v>
      </c>
      <c r="O111" s="315">
        <v>7798.03</v>
      </c>
      <c r="P111" s="315">
        <f t="shared" si="1"/>
        <v>7485.4999999999991</v>
      </c>
    </row>
    <row r="112" spans="1:16" s="216" customFormat="1">
      <c r="A112" s="305" t="s">
        <v>557</v>
      </c>
      <c r="B112" s="306" t="s">
        <v>558</v>
      </c>
      <c r="C112" s="307">
        <v>90002172453</v>
      </c>
      <c r="D112" s="308" t="s">
        <v>697</v>
      </c>
      <c r="E112" s="316" t="s">
        <v>575</v>
      </c>
      <c r="F112" s="310" t="s">
        <v>623</v>
      </c>
      <c r="G112" s="311" t="s">
        <v>561</v>
      </c>
      <c r="H112" s="312" t="s">
        <v>562</v>
      </c>
      <c r="I112" s="313">
        <v>44</v>
      </c>
      <c r="J112" s="314">
        <v>1302</v>
      </c>
      <c r="K112" s="315">
        <v>0</v>
      </c>
      <c r="L112" s="315">
        <v>0</v>
      </c>
      <c r="M112" s="315">
        <v>340.83</v>
      </c>
      <c r="N112" s="315">
        <v>0</v>
      </c>
      <c r="O112" s="315">
        <v>225.24</v>
      </c>
      <c r="P112" s="315">
        <f t="shared" si="1"/>
        <v>1417.59</v>
      </c>
    </row>
    <row r="113" spans="1:241" s="216" customFormat="1">
      <c r="A113" s="305" t="s">
        <v>557</v>
      </c>
      <c r="B113" s="306" t="s">
        <v>558</v>
      </c>
      <c r="C113" s="307">
        <v>8059622471</v>
      </c>
      <c r="D113" s="308" t="s">
        <v>545</v>
      </c>
      <c r="E113" s="331" t="s">
        <v>566</v>
      </c>
      <c r="F113" s="332" t="s">
        <v>603</v>
      </c>
      <c r="G113" s="311" t="s">
        <v>561</v>
      </c>
      <c r="H113" s="312" t="s">
        <v>562</v>
      </c>
      <c r="I113" s="313">
        <v>30</v>
      </c>
      <c r="J113" s="314">
        <v>0</v>
      </c>
      <c r="K113" s="315">
        <v>0</v>
      </c>
      <c r="L113" s="315">
        <v>0</v>
      </c>
      <c r="M113" s="315">
        <v>2552.86</v>
      </c>
      <c r="N113" s="315">
        <v>0</v>
      </c>
      <c r="O113" s="315">
        <v>348.57</v>
      </c>
      <c r="P113" s="315">
        <f t="shared" si="1"/>
        <v>2204.29</v>
      </c>
    </row>
    <row r="114" spans="1:241" s="216" customFormat="1">
      <c r="A114" s="305" t="s">
        <v>557</v>
      </c>
      <c r="B114" s="306" t="s">
        <v>558</v>
      </c>
      <c r="C114" s="307">
        <v>5410341465</v>
      </c>
      <c r="D114" s="308" t="s">
        <v>698</v>
      </c>
      <c r="E114" s="331" t="s">
        <v>566</v>
      </c>
      <c r="F114" s="310" t="s">
        <v>560</v>
      </c>
      <c r="G114" s="311" t="s">
        <v>561</v>
      </c>
      <c r="H114" s="312" t="s">
        <v>562</v>
      </c>
      <c r="I114" s="313">
        <v>44</v>
      </c>
      <c r="J114" s="314">
        <v>1302</v>
      </c>
      <c r="K114" s="315">
        <v>0</v>
      </c>
      <c r="L114" s="315">
        <v>0</v>
      </c>
      <c r="M114" s="315">
        <v>320.22000000000003</v>
      </c>
      <c r="N114" s="315">
        <v>0</v>
      </c>
      <c r="O114" s="315">
        <v>225.24</v>
      </c>
      <c r="P114" s="315">
        <f t="shared" si="1"/>
        <v>1396.98</v>
      </c>
    </row>
    <row r="115" spans="1:241" s="216" customFormat="1">
      <c r="A115" s="305" t="s">
        <v>557</v>
      </c>
      <c r="B115" s="306" t="s">
        <v>558</v>
      </c>
      <c r="C115" s="307">
        <v>66049890463</v>
      </c>
      <c r="D115" s="308" t="s">
        <v>699</v>
      </c>
      <c r="E115" s="316" t="s">
        <v>575</v>
      </c>
      <c r="F115" s="310" t="s">
        <v>582</v>
      </c>
      <c r="G115" s="311" t="s">
        <v>561</v>
      </c>
      <c r="H115" s="312" t="s">
        <v>562</v>
      </c>
      <c r="I115" s="313">
        <v>44</v>
      </c>
      <c r="J115" s="314">
        <v>998.2</v>
      </c>
      <c r="K115" s="315">
        <v>0</v>
      </c>
      <c r="L115" s="315">
        <v>0</v>
      </c>
      <c r="M115" s="315">
        <v>811.75</v>
      </c>
      <c r="N115" s="315">
        <v>0</v>
      </c>
      <c r="O115" s="315">
        <v>239.97</v>
      </c>
      <c r="P115" s="315">
        <f t="shared" si="1"/>
        <v>1569.98</v>
      </c>
    </row>
    <row r="116" spans="1:241" s="216" customFormat="1">
      <c r="A116" s="305" t="s">
        <v>557</v>
      </c>
      <c r="B116" s="306" t="s">
        <v>558</v>
      </c>
      <c r="C116" s="320">
        <v>40791564487</v>
      </c>
      <c r="D116" s="324" t="s">
        <v>700</v>
      </c>
      <c r="E116" s="316" t="s">
        <v>566</v>
      </c>
      <c r="F116" s="318" t="s">
        <v>570</v>
      </c>
      <c r="G116" s="311" t="s">
        <v>561</v>
      </c>
      <c r="H116" s="312" t="s">
        <v>566</v>
      </c>
      <c r="I116" s="313">
        <v>40</v>
      </c>
      <c r="J116" s="314">
        <v>4000</v>
      </c>
      <c r="K116" s="315">
        <v>0</v>
      </c>
      <c r="L116" s="315">
        <v>0</v>
      </c>
      <c r="M116" s="315">
        <v>260.39999999999998</v>
      </c>
      <c r="N116" s="315">
        <v>0</v>
      </c>
      <c r="O116" s="315">
        <v>656</v>
      </c>
      <c r="P116" s="315">
        <f t="shared" si="1"/>
        <v>3604.3999999999996</v>
      </c>
    </row>
    <row r="117" spans="1:241" s="216" customFormat="1">
      <c r="A117" s="305" t="s">
        <v>557</v>
      </c>
      <c r="B117" s="306" t="s">
        <v>558</v>
      </c>
      <c r="C117" s="307">
        <v>50022440410</v>
      </c>
      <c r="D117" s="308" t="s">
        <v>701</v>
      </c>
      <c r="E117" s="316" t="s">
        <v>566</v>
      </c>
      <c r="F117" s="318" t="s">
        <v>560</v>
      </c>
      <c r="G117" s="311" t="s">
        <v>561</v>
      </c>
      <c r="H117" s="312" t="s">
        <v>562</v>
      </c>
      <c r="I117" s="313">
        <v>44</v>
      </c>
      <c r="J117" s="314">
        <v>1302</v>
      </c>
      <c r="K117" s="315">
        <v>0</v>
      </c>
      <c r="L117" s="315">
        <v>0</v>
      </c>
      <c r="M117" s="315">
        <v>450.07</v>
      </c>
      <c r="N117" s="315">
        <v>0</v>
      </c>
      <c r="O117" s="315">
        <v>164.19</v>
      </c>
      <c r="P117" s="315">
        <f t="shared" si="1"/>
        <v>1587.8799999999999</v>
      </c>
    </row>
    <row r="118" spans="1:241" s="216" customFormat="1">
      <c r="A118" s="305" t="s">
        <v>557</v>
      </c>
      <c r="B118" s="306" t="s">
        <v>558</v>
      </c>
      <c r="C118" s="307">
        <v>5810369480</v>
      </c>
      <c r="D118" s="308" t="s">
        <v>702</v>
      </c>
      <c r="E118" s="316" t="s">
        <v>566</v>
      </c>
      <c r="F118" s="318" t="s">
        <v>560</v>
      </c>
      <c r="G118" s="311" t="s">
        <v>561</v>
      </c>
      <c r="H118" s="312" t="s">
        <v>562</v>
      </c>
      <c r="I118" s="313">
        <v>44</v>
      </c>
      <c r="J118" s="314">
        <v>954.8</v>
      </c>
      <c r="K118" s="315">
        <v>0</v>
      </c>
      <c r="L118" s="315">
        <v>0</v>
      </c>
      <c r="M118" s="315">
        <v>234.83</v>
      </c>
      <c r="N118" s="315">
        <v>0</v>
      </c>
      <c r="O118" s="315">
        <v>105.03</v>
      </c>
      <c r="P118" s="315">
        <f t="shared" si="1"/>
        <v>1084.5999999999999</v>
      </c>
    </row>
    <row r="119" spans="1:241" s="216" customFormat="1">
      <c r="A119" s="305" t="s">
        <v>557</v>
      </c>
      <c r="B119" s="306" t="s">
        <v>558</v>
      </c>
      <c r="C119" s="320">
        <v>97586390487</v>
      </c>
      <c r="D119" s="324" t="s">
        <v>703</v>
      </c>
      <c r="E119" s="316" t="s">
        <v>566</v>
      </c>
      <c r="F119" s="310" t="s">
        <v>560</v>
      </c>
      <c r="G119" s="311" t="s">
        <v>561</v>
      </c>
      <c r="H119" s="312" t="s">
        <v>562</v>
      </c>
      <c r="I119" s="313">
        <v>44</v>
      </c>
      <c r="J119" s="314">
        <v>1302</v>
      </c>
      <c r="K119" s="315">
        <v>0</v>
      </c>
      <c r="L119" s="315">
        <v>0</v>
      </c>
      <c r="M119" s="315">
        <v>477.17</v>
      </c>
      <c r="N119" s="315">
        <v>0</v>
      </c>
      <c r="O119" s="315">
        <v>244.75</v>
      </c>
      <c r="P119" s="315">
        <f t="shared" si="1"/>
        <v>1534.42</v>
      </c>
    </row>
    <row r="120" spans="1:241" s="216" customFormat="1">
      <c r="A120" s="305" t="s">
        <v>557</v>
      </c>
      <c r="B120" s="306" t="s">
        <v>558</v>
      </c>
      <c r="C120" s="307">
        <v>8232311436</v>
      </c>
      <c r="D120" s="308" t="s">
        <v>704</v>
      </c>
      <c r="E120" s="316" t="s">
        <v>566</v>
      </c>
      <c r="F120" s="318" t="s">
        <v>603</v>
      </c>
      <c r="G120" s="311" t="s">
        <v>561</v>
      </c>
      <c r="H120" s="312" t="s">
        <v>562</v>
      </c>
      <c r="I120" s="313">
        <v>26</v>
      </c>
      <c r="J120" s="314">
        <v>3640.23</v>
      </c>
      <c r="K120" s="315">
        <v>0</v>
      </c>
      <c r="L120" s="315">
        <v>0</v>
      </c>
      <c r="M120" s="315">
        <v>1785.97</v>
      </c>
      <c r="N120" s="315">
        <v>0</v>
      </c>
      <c r="O120" s="315">
        <v>1065.78</v>
      </c>
      <c r="P120" s="315">
        <f t="shared" si="1"/>
        <v>4360.42</v>
      </c>
    </row>
    <row r="121" spans="1:241" s="216" customFormat="1">
      <c r="A121" s="305" t="s">
        <v>557</v>
      </c>
      <c r="B121" s="306" t="s">
        <v>558</v>
      </c>
      <c r="C121" s="320">
        <v>86334050400</v>
      </c>
      <c r="D121" s="324" t="s">
        <v>705</v>
      </c>
      <c r="E121" s="316" t="s">
        <v>566</v>
      </c>
      <c r="F121" s="310" t="s">
        <v>706</v>
      </c>
      <c r="G121" s="311" t="s">
        <v>561</v>
      </c>
      <c r="H121" s="312" t="s">
        <v>566</v>
      </c>
      <c r="I121" s="313">
        <v>44</v>
      </c>
      <c r="J121" s="314">
        <v>1481.06</v>
      </c>
      <c r="K121" s="315">
        <v>0</v>
      </c>
      <c r="L121" s="315">
        <v>0</v>
      </c>
      <c r="M121" s="315">
        <v>260.39999999999998</v>
      </c>
      <c r="N121" s="315">
        <v>0</v>
      </c>
      <c r="O121" s="315">
        <v>166.82</v>
      </c>
      <c r="P121" s="315">
        <f t="shared" si="1"/>
        <v>1574.64</v>
      </c>
    </row>
    <row r="122" spans="1:241" s="216" customFormat="1">
      <c r="A122" s="305" t="s">
        <v>557</v>
      </c>
      <c r="B122" s="306" t="s">
        <v>558</v>
      </c>
      <c r="C122" s="307">
        <v>8942423426</v>
      </c>
      <c r="D122" s="308" t="s">
        <v>707</v>
      </c>
      <c r="E122" s="316" t="s">
        <v>575</v>
      </c>
      <c r="F122" s="311" t="s">
        <v>628</v>
      </c>
      <c r="G122" s="311" t="s">
        <v>561</v>
      </c>
      <c r="H122" s="312" t="s">
        <v>566</v>
      </c>
      <c r="I122" s="313">
        <v>44</v>
      </c>
      <c r="J122" s="314">
        <v>3575.36</v>
      </c>
      <c r="K122" s="315">
        <v>0</v>
      </c>
      <c r="L122" s="315">
        <v>0</v>
      </c>
      <c r="M122" s="315">
        <v>633.73</v>
      </c>
      <c r="N122" s="315">
        <v>0</v>
      </c>
      <c r="O122" s="315">
        <v>601.14</v>
      </c>
      <c r="P122" s="315">
        <f t="shared" si="1"/>
        <v>3607.9500000000003</v>
      </c>
    </row>
    <row r="123" spans="1:241" s="216" customFormat="1">
      <c r="A123" s="305" t="s">
        <v>557</v>
      </c>
      <c r="B123" s="306" t="s">
        <v>558</v>
      </c>
      <c r="C123" s="320">
        <v>7807917466</v>
      </c>
      <c r="D123" s="324" t="s">
        <v>708</v>
      </c>
      <c r="E123" s="316" t="s">
        <v>575</v>
      </c>
      <c r="F123" s="310" t="s">
        <v>617</v>
      </c>
      <c r="G123" s="311" t="s">
        <v>561</v>
      </c>
      <c r="H123" s="312" t="s">
        <v>566</v>
      </c>
      <c r="I123" s="313">
        <v>44</v>
      </c>
      <c r="J123" s="314">
        <v>998.2</v>
      </c>
      <c r="K123" s="315">
        <v>0</v>
      </c>
      <c r="L123" s="315">
        <v>0</v>
      </c>
      <c r="M123" s="315">
        <v>822.46</v>
      </c>
      <c r="N123" s="315">
        <v>0</v>
      </c>
      <c r="O123" s="315">
        <v>241.81</v>
      </c>
      <c r="P123" s="315">
        <f t="shared" si="1"/>
        <v>1578.8500000000001</v>
      </c>
    </row>
    <row r="124" spans="1:241" s="216" customFormat="1">
      <c r="A124" s="305" t="s">
        <v>557</v>
      </c>
      <c r="B124" s="306" t="s">
        <v>558</v>
      </c>
      <c r="C124" s="320">
        <v>3566360465</v>
      </c>
      <c r="D124" s="324" t="s">
        <v>709</v>
      </c>
      <c r="E124" s="316" t="s">
        <v>562</v>
      </c>
      <c r="F124" s="310" t="s">
        <v>568</v>
      </c>
      <c r="G124" s="311" t="s">
        <v>561</v>
      </c>
      <c r="H124" s="312" t="s">
        <v>562</v>
      </c>
      <c r="I124" s="313">
        <v>24</v>
      </c>
      <c r="J124" s="314">
        <v>8000</v>
      </c>
      <c r="K124" s="315">
        <v>0</v>
      </c>
      <c r="L124" s="315">
        <v>0</v>
      </c>
      <c r="M124" s="315">
        <v>1836.23</v>
      </c>
      <c r="N124" s="315">
        <v>0</v>
      </c>
      <c r="O124" s="315">
        <v>2323.1799999999998</v>
      </c>
      <c r="P124" s="315">
        <f t="shared" si="1"/>
        <v>7513.0499999999993</v>
      </c>
    </row>
    <row r="125" spans="1:241" s="216" customFormat="1">
      <c r="A125" s="305" t="s">
        <v>557</v>
      </c>
      <c r="B125" s="306" t="s">
        <v>558</v>
      </c>
      <c r="C125" s="322">
        <v>8548399414</v>
      </c>
      <c r="D125" s="324" t="s">
        <v>710</v>
      </c>
      <c r="E125" s="316" t="s">
        <v>575</v>
      </c>
      <c r="F125" s="310" t="s">
        <v>617</v>
      </c>
      <c r="G125" s="311" t="s">
        <v>561</v>
      </c>
      <c r="H125" s="312" t="s">
        <v>562</v>
      </c>
      <c r="I125" s="313">
        <v>44</v>
      </c>
      <c r="J125" s="314">
        <v>1302</v>
      </c>
      <c r="K125" s="315">
        <v>0</v>
      </c>
      <c r="L125" s="315">
        <v>0</v>
      </c>
      <c r="M125" s="315">
        <v>571.79</v>
      </c>
      <c r="N125" s="315">
        <v>0</v>
      </c>
      <c r="O125" s="315">
        <v>244.75</v>
      </c>
      <c r="P125" s="315">
        <f t="shared" si="1"/>
        <v>1629.04</v>
      </c>
    </row>
    <row r="126" spans="1:241" s="216" customFormat="1">
      <c r="A126" s="305" t="s">
        <v>557</v>
      </c>
      <c r="B126" s="306" t="s">
        <v>558</v>
      </c>
      <c r="C126" s="322">
        <v>1347872426</v>
      </c>
      <c r="D126" s="324" t="s">
        <v>711</v>
      </c>
      <c r="E126" s="316" t="s">
        <v>562</v>
      </c>
      <c r="F126" s="310" t="s">
        <v>568</v>
      </c>
      <c r="G126" s="311" t="s">
        <v>561</v>
      </c>
      <c r="H126" s="312" t="s">
        <v>562</v>
      </c>
      <c r="I126" s="313">
        <v>44</v>
      </c>
      <c r="J126" s="314">
        <v>0</v>
      </c>
      <c r="K126" s="315">
        <v>0</v>
      </c>
      <c r="L126" s="315">
        <v>0</v>
      </c>
      <c r="M126" s="315">
        <v>8260.4</v>
      </c>
      <c r="N126" s="315">
        <v>0</v>
      </c>
      <c r="O126" s="315">
        <v>1350.11</v>
      </c>
      <c r="P126" s="315">
        <f t="shared" si="1"/>
        <v>6910.29</v>
      </c>
    </row>
    <row r="127" spans="1:241" s="216" customFormat="1">
      <c r="A127" s="305" t="s">
        <v>557</v>
      </c>
      <c r="B127" s="306" t="s">
        <v>558</v>
      </c>
      <c r="C127" s="307">
        <v>6824335436</v>
      </c>
      <c r="D127" s="308" t="s">
        <v>712</v>
      </c>
      <c r="E127" s="316" t="s">
        <v>575</v>
      </c>
      <c r="F127" s="310" t="s">
        <v>713</v>
      </c>
      <c r="G127" s="311" t="s">
        <v>561</v>
      </c>
      <c r="H127" s="312" t="s">
        <v>566</v>
      </c>
      <c r="I127" s="313">
        <v>44</v>
      </c>
      <c r="J127" s="314">
        <v>2234.6</v>
      </c>
      <c r="K127" s="315">
        <v>0</v>
      </c>
      <c r="L127" s="315">
        <v>0</v>
      </c>
      <c r="M127" s="315">
        <v>1110.72</v>
      </c>
      <c r="N127" s="315">
        <v>0</v>
      </c>
      <c r="O127" s="315">
        <v>377.4</v>
      </c>
      <c r="P127" s="315">
        <f t="shared" si="1"/>
        <v>2967.9199999999996</v>
      </c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3"/>
      <c r="AV127" s="333"/>
      <c r="AW127" s="333"/>
      <c r="AX127" s="333"/>
      <c r="AY127" s="333"/>
      <c r="AZ127" s="333"/>
      <c r="BA127" s="333"/>
      <c r="BB127" s="333"/>
      <c r="BC127" s="333"/>
      <c r="BD127" s="333"/>
      <c r="BE127" s="333"/>
      <c r="BF127" s="333"/>
      <c r="BG127" s="333"/>
      <c r="BH127" s="333"/>
      <c r="BI127" s="333"/>
      <c r="BJ127" s="333"/>
      <c r="BK127" s="333"/>
      <c r="BL127" s="333"/>
      <c r="BM127" s="333"/>
      <c r="BN127" s="333"/>
      <c r="BO127" s="333"/>
      <c r="BP127" s="333"/>
      <c r="BQ127" s="333"/>
      <c r="BR127" s="333"/>
      <c r="BS127" s="333"/>
      <c r="BT127" s="333"/>
      <c r="BU127" s="333"/>
      <c r="BV127" s="333"/>
      <c r="BW127" s="333"/>
      <c r="BX127" s="333"/>
      <c r="BY127" s="333"/>
      <c r="BZ127" s="333"/>
      <c r="CA127" s="333"/>
      <c r="CB127" s="333"/>
      <c r="CC127" s="333"/>
      <c r="CD127" s="333"/>
      <c r="CE127" s="333"/>
      <c r="CF127" s="333"/>
      <c r="CG127" s="333"/>
      <c r="CH127" s="333"/>
      <c r="CI127" s="333"/>
      <c r="CJ127" s="333"/>
      <c r="CK127" s="333"/>
      <c r="CL127" s="333"/>
      <c r="CM127" s="333"/>
      <c r="CN127" s="333"/>
      <c r="CO127" s="333"/>
      <c r="CP127" s="333"/>
      <c r="CQ127" s="333"/>
      <c r="CR127" s="333"/>
      <c r="CS127" s="333"/>
      <c r="CT127" s="333"/>
      <c r="CU127" s="333"/>
      <c r="CV127" s="333"/>
      <c r="CW127" s="333"/>
      <c r="CX127" s="333"/>
      <c r="CY127" s="333"/>
      <c r="CZ127" s="333"/>
      <c r="DA127" s="333"/>
      <c r="DB127" s="333"/>
      <c r="DC127" s="333"/>
      <c r="DD127" s="333"/>
      <c r="DE127" s="333"/>
      <c r="DF127" s="333"/>
      <c r="DG127" s="333"/>
      <c r="DH127" s="333"/>
      <c r="DI127" s="333"/>
      <c r="DJ127" s="333"/>
      <c r="DK127" s="333"/>
      <c r="DL127" s="333"/>
      <c r="DM127" s="333"/>
      <c r="DN127" s="333"/>
      <c r="DO127" s="333"/>
      <c r="DP127" s="333"/>
      <c r="DQ127" s="333"/>
      <c r="DR127" s="333"/>
      <c r="DS127" s="333"/>
      <c r="DT127" s="333"/>
      <c r="DU127" s="333"/>
      <c r="DV127" s="333"/>
      <c r="DW127" s="333"/>
      <c r="DX127" s="333"/>
      <c r="DY127" s="333"/>
      <c r="DZ127" s="333"/>
      <c r="EA127" s="333"/>
      <c r="EB127" s="333"/>
      <c r="EC127" s="333"/>
      <c r="ED127" s="333"/>
      <c r="EE127" s="333"/>
      <c r="EF127" s="333"/>
      <c r="EG127" s="333"/>
      <c r="EH127" s="333"/>
      <c r="EI127" s="333"/>
      <c r="EJ127" s="333"/>
      <c r="EK127" s="333"/>
      <c r="EL127" s="333"/>
      <c r="EM127" s="333"/>
      <c r="EN127" s="333"/>
      <c r="EO127" s="333"/>
      <c r="EP127" s="333"/>
      <c r="EQ127" s="333"/>
      <c r="ER127" s="333"/>
      <c r="ES127" s="333"/>
      <c r="ET127" s="333"/>
      <c r="EU127" s="333"/>
      <c r="EV127" s="333"/>
      <c r="EW127" s="333"/>
      <c r="EX127" s="333"/>
      <c r="EY127" s="333"/>
      <c r="EZ127" s="333"/>
      <c r="FA127" s="333"/>
      <c r="FB127" s="333"/>
      <c r="FC127" s="333"/>
      <c r="FD127" s="333"/>
      <c r="FE127" s="333"/>
      <c r="FF127" s="333"/>
      <c r="FG127" s="333"/>
      <c r="FH127" s="333"/>
      <c r="FI127" s="333"/>
      <c r="FJ127" s="333"/>
      <c r="FK127" s="333"/>
      <c r="FL127" s="333"/>
      <c r="FM127" s="333"/>
      <c r="FN127" s="333"/>
      <c r="FO127" s="333"/>
      <c r="FP127" s="333"/>
      <c r="FQ127" s="333"/>
      <c r="FR127" s="333"/>
      <c r="FS127" s="333"/>
      <c r="FT127" s="333"/>
      <c r="FU127" s="333"/>
      <c r="FV127" s="333"/>
      <c r="FW127" s="333"/>
      <c r="FX127" s="333"/>
      <c r="FY127" s="333"/>
      <c r="FZ127" s="333"/>
      <c r="GA127" s="333"/>
      <c r="GB127" s="333"/>
      <c r="GC127" s="333"/>
      <c r="GD127" s="333"/>
      <c r="GE127" s="333"/>
      <c r="GF127" s="333"/>
      <c r="GG127" s="333"/>
      <c r="GH127" s="333"/>
      <c r="GI127" s="333"/>
      <c r="GJ127" s="333"/>
      <c r="GK127" s="333"/>
      <c r="GL127" s="333"/>
      <c r="GM127" s="333"/>
      <c r="GN127" s="333"/>
      <c r="GO127" s="333"/>
      <c r="GP127" s="333"/>
      <c r="GQ127" s="333"/>
      <c r="GR127" s="333"/>
      <c r="GS127" s="333"/>
      <c r="GT127" s="333"/>
      <c r="GU127" s="333"/>
      <c r="GV127" s="333"/>
      <c r="GW127" s="333"/>
      <c r="GX127" s="333"/>
      <c r="GY127" s="333"/>
      <c r="GZ127" s="333"/>
      <c r="HA127" s="333"/>
      <c r="HB127" s="333"/>
      <c r="HC127" s="333"/>
      <c r="HD127" s="333"/>
      <c r="HE127" s="333"/>
      <c r="HF127" s="333"/>
      <c r="HG127" s="333"/>
      <c r="HH127" s="333"/>
      <c r="HI127" s="333"/>
      <c r="HJ127" s="333"/>
      <c r="HK127" s="333"/>
      <c r="HL127" s="333"/>
      <c r="HM127" s="333"/>
      <c r="HN127" s="333"/>
      <c r="HO127" s="333"/>
      <c r="HP127" s="333"/>
      <c r="HQ127" s="333"/>
      <c r="HR127" s="333"/>
      <c r="HS127" s="333"/>
      <c r="HT127" s="333"/>
      <c r="HU127" s="333"/>
      <c r="HV127" s="333"/>
      <c r="HW127" s="333"/>
      <c r="HX127" s="333"/>
      <c r="HY127" s="333"/>
      <c r="HZ127" s="333"/>
      <c r="IA127" s="333"/>
      <c r="IB127" s="333"/>
      <c r="IC127" s="333"/>
      <c r="ID127" s="333"/>
      <c r="IE127" s="333"/>
      <c r="IF127" s="333"/>
      <c r="IG127" s="333"/>
    </row>
    <row r="128" spans="1:241" s="216" customFormat="1">
      <c r="A128" s="305" t="s">
        <v>557</v>
      </c>
      <c r="B128" s="306" t="s">
        <v>558</v>
      </c>
      <c r="C128" s="307">
        <v>3828368476</v>
      </c>
      <c r="D128" s="308" t="s">
        <v>714</v>
      </c>
      <c r="E128" s="316" t="s">
        <v>575</v>
      </c>
      <c r="F128" s="318" t="s">
        <v>617</v>
      </c>
      <c r="G128" s="311" t="s">
        <v>561</v>
      </c>
      <c r="H128" s="312" t="s">
        <v>562</v>
      </c>
      <c r="I128" s="313">
        <v>44</v>
      </c>
      <c r="J128" s="314">
        <v>1302</v>
      </c>
      <c r="K128" s="315">
        <v>0</v>
      </c>
      <c r="L128" s="315">
        <v>0</v>
      </c>
      <c r="M128" s="315">
        <v>341.85</v>
      </c>
      <c r="N128" s="315">
        <v>0</v>
      </c>
      <c r="O128" s="315">
        <v>147.12</v>
      </c>
      <c r="P128" s="315">
        <f t="shared" si="1"/>
        <v>1496.73</v>
      </c>
    </row>
    <row r="129" spans="1:241" s="216" customFormat="1">
      <c r="A129" s="305" t="s">
        <v>557</v>
      </c>
      <c r="B129" s="306" t="s">
        <v>558</v>
      </c>
      <c r="C129" s="307">
        <v>2021469441</v>
      </c>
      <c r="D129" s="308" t="s">
        <v>715</v>
      </c>
      <c r="E129" s="316" t="s">
        <v>566</v>
      </c>
      <c r="F129" s="311" t="s">
        <v>649</v>
      </c>
      <c r="G129" s="311" t="s">
        <v>561</v>
      </c>
      <c r="H129" s="312" t="s">
        <v>562</v>
      </c>
      <c r="I129" s="313">
        <v>12</v>
      </c>
      <c r="J129" s="314">
        <v>2181.6</v>
      </c>
      <c r="K129" s="315">
        <v>0</v>
      </c>
      <c r="L129" s="315">
        <v>0</v>
      </c>
      <c r="M129" s="315">
        <v>872.64</v>
      </c>
      <c r="N129" s="315">
        <v>0</v>
      </c>
      <c r="O129" s="315">
        <v>338.04</v>
      </c>
      <c r="P129" s="315">
        <f t="shared" si="1"/>
        <v>2716.2</v>
      </c>
    </row>
    <row r="130" spans="1:241" s="216" customFormat="1">
      <c r="A130" s="305" t="s">
        <v>557</v>
      </c>
      <c r="B130" s="306" t="s">
        <v>558</v>
      </c>
      <c r="C130" s="307">
        <v>66715300410</v>
      </c>
      <c r="D130" s="308" t="s">
        <v>716</v>
      </c>
      <c r="E130" s="316" t="s">
        <v>566</v>
      </c>
      <c r="F130" s="310" t="s">
        <v>560</v>
      </c>
      <c r="G130" s="311" t="s">
        <v>561</v>
      </c>
      <c r="H130" s="312" t="s">
        <v>562</v>
      </c>
      <c r="I130" s="313">
        <v>44</v>
      </c>
      <c r="J130" s="314">
        <v>1215.2</v>
      </c>
      <c r="K130" s="315">
        <v>0</v>
      </c>
      <c r="L130" s="315">
        <v>0</v>
      </c>
      <c r="M130" s="315">
        <v>525.70000000000005</v>
      </c>
      <c r="N130" s="315">
        <v>0</v>
      </c>
      <c r="O130" s="315">
        <v>241.31</v>
      </c>
      <c r="P130" s="315">
        <f t="shared" si="1"/>
        <v>1499.5900000000001</v>
      </c>
    </row>
    <row r="131" spans="1:241" s="216" customFormat="1">
      <c r="A131" s="305" t="s">
        <v>557</v>
      </c>
      <c r="B131" s="306" t="s">
        <v>558</v>
      </c>
      <c r="C131" s="320">
        <v>1196453438</v>
      </c>
      <c r="D131" s="324" t="s">
        <v>717</v>
      </c>
      <c r="E131" s="316" t="s">
        <v>566</v>
      </c>
      <c r="F131" s="318" t="s">
        <v>560</v>
      </c>
      <c r="G131" s="311" t="s">
        <v>561</v>
      </c>
      <c r="H131" s="312" t="s">
        <v>562</v>
      </c>
      <c r="I131" s="313">
        <v>44</v>
      </c>
      <c r="J131" s="314">
        <v>1302</v>
      </c>
      <c r="K131" s="315">
        <v>0</v>
      </c>
      <c r="L131" s="315">
        <v>0</v>
      </c>
      <c r="M131" s="315">
        <v>395.88</v>
      </c>
      <c r="N131" s="315">
        <v>0</v>
      </c>
      <c r="O131" s="315">
        <v>263.47000000000003</v>
      </c>
      <c r="P131" s="315">
        <f t="shared" si="1"/>
        <v>1434.41</v>
      </c>
    </row>
    <row r="132" spans="1:241" s="216" customFormat="1">
      <c r="A132" s="305" t="s">
        <v>557</v>
      </c>
      <c r="B132" s="306" t="s">
        <v>558</v>
      </c>
      <c r="C132" s="307">
        <v>71197891471</v>
      </c>
      <c r="D132" s="308" t="s">
        <v>718</v>
      </c>
      <c r="E132" s="316" t="s">
        <v>575</v>
      </c>
      <c r="F132" s="318" t="s">
        <v>564</v>
      </c>
      <c r="G132" s="311" t="s">
        <v>561</v>
      </c>
      <c r="H132" s="312" t="s">
        <v>562</v>
      </c>
      <c r="I132" s="313">
        <v>44</v>
      </c>
      <c r="J132" s="314">
        <v>1258.5999999999999</v>
      </c>
      <c r="K132" s="315">
        <v>0</v>
      </c>
      <c r="L132" s="315">
        <v>0</v>
      </c>
      <c r="M132" s="315">
        <v>444.24</v>
      </c>
      <c r="N132" s="315">
        <v>0</v>
      </c>
      <c r="O132" s="315">
        <v>225.24</v>
      </c>
      <c r="P132" s="315">
        <f t="shared" si="1"/>
        <v>1477.6</v>
      </c>
    </row>
    <row r="133" spans="1:241" s="216" customFormat="1">
      <c r="A133" s="305" t="s">
        <v>557</v>
      </c>
      <c r="B133" s="306" t="s">
        <v>558</v>
      </c>
      <c r="C133" s="322">
        <v>4532109450</v>
      </c>
      <c r="D133" s="324" t="s">
        <v>719</v>
      </c>
      <c r="E133" s="316" t="s">
        <v>575</v>
      </c>
      <c r="F133" s="310" t="s">
        <v>606</v>
      </c>
      <c r="G133" s="311" t="s">
        <v>561</v>
      </c>
      <c r="H133" s="312" t="s">
        <v>562</v>
      </c>
      <c r="I133" s="313">
        <v>44</v>
      </c>
      <c r="J133" s="314">
        <v>1550</v>
      </c>
      <c r="K133" s="315">
        <v>0</v>
      </c>
      <c r="L133" s="315">
        <v>0</v>
      </c>
      <c r="M133" s="315">
        <v>495.88</v>
      </c>
      <c r="N133" s="315">
        <v>0</v>
      </c>
      <c r="O133" s="315">
        <v>195.59</v>
      </c>
      <c r="P133" s="315">
        <f t="shared" si="1"/>
        <v>1850.2900000000002</v>
      </c>
    </row>
    <row r="134" spans="1:241" s="216" customFormat="1">
      <c r="A134" s="305" t="s">
        <v>557</v>
      </c>
      <c r="B134" s="306" t="s">
        <v>558</v>
      </c>
      <c r="C134" s="307">
        <v>4498061462</v>
      </c>
      <c r="D134" s="308" t="s">
        <v>720</v>
      </c>
      <c r="E134" s="316" t="s">
        <v>575</v>
      </c>
      <c r="F134" s="310" t="s">
        <v>606</v>
      </c>
      <c r="G134" s="311" t="s">
        <v>561</v>
      </c>
      <c r="H134" s="312" t="s">
        <v>562</v>
      </c>
      <c r="I134" s="313">
        <v>44</v>
      </c>
      <c r="J134" s="314">
        <v>1550</v>
      </c>
      <c r="K134" s="315">
        <v>0</v>
      </c>
      <c r="L134" s="315">
        <v>0</v>
      </c>
      <c r="M134" s="315">
        <v>276.10000000000002</v>
      </c>
      <c r="N134" s="315">
        <v>0</v>
      </c>
      <c r="O134" s="315">
        <v>175.81</v>
      </c>
      <c r="P134" s="315">
        <f t="shared" si="1"/>
        <v>1650.29</v>
      </c>
    </row>
    <row r="135" spans="1:241" s="216" customFormat="1">
      <c r="A135" s="305" t="s">
        <v>557</v>
      </c>
      <c r="B135" s="306" t="s">
        <v>558</v>
      </c>
      <c r="C135" s="320">
        <v>3672267406</v>
      </c>
      <c r="D135" s="324" t="s">
        <v>721</v>
      </c>
      <c r="E135" s="316" t="s">
        <v>566</v>
      </c>
      <c r="F135" s="318" t="s">
        <v>560</v>
      </c>
      <c r="G135" s="311" t="s">
        <v>561</v>
      </c>
      <c r="H135" s="312" t="s">
        <v>562</v>
      </c>
      <c r="I135" s="313">
        <v>44</v>
      </c>
      <c r="J135" s="314">
        <v>1302</v>
      </c>
      <c r="K135" s="315">
        <v>0</v>
      </c>
      <c r="L135" s="315">
        <v>0</v>
      </c>
      <c r="M135" s="315">
        <v>463.62</v>
      </c>
      <c r="N135" s="315">
        <v>0</v>
      </c>
      <c r="O135" s="315">
        <v>243.53</v>
      </c>
      <c r="P135" s="315">
        <f t="shared" si="1"/>
        <v>1522.09</v>
      </c>
    </row>
    <row r="136" spans="1:241" s="216" customFormat="1">
      <c r="A136" s="305" t="s">
        <v>557</v>
      </c>
      <c r="B136" s="306" t="s">
        <v>558</v>
      </c>
      <c r="C136" s="320">
        <v>11167536428</v>
      </c>
      <c r="D136" s="324" t="s">
        <v>722</v>
      </c>
      <c r="E136" s="316" t="s">
        <v>566</v>
      </c>
      <c r="F136" s="310" t="s">
        <v>570</v>
      </c>
      <c r="G136" s="311" t="s">
        <v>561</v>
      </c>
      <c r="H136" s="312" t="s">
        <v>562</v>
      </c>
      <c r="I136" s="313">
        <v>40</v>
      </c>
      <c r="J136" s="314">
        <v>2800</v>
      </c>
      <c r="K136" s="315">
        <v>0</v>
      </c>
      <c r="L136" s="315">
        <v>0</v>
      </c>
      <c r="M136" s="315">
        <v>370.9</v>
      </c>
      <c r="N136" s="315">
        <v>0</v>
      </c>
      <c r="O136" s="315">
        <v>326.99</v>
      </c>
      <c r="P136" s="315">
        <f t="shared" si="1"/>
        <v>2843.91</v>
      </c>
    </row>
    <row r="137" spans="1:241" s="216" customFormat="1">
      <c r="A137" s="305" t="s">
        <v>557</v>
      </c>
      <c r="B137" s="306" t="s">
        <v>558</v>
      </c>
      <c r="C137" s="307">
        <v>68422253453</v>
      </c>
      <c r="D137" s="308" t="s">
        <v>723</v>
      </c>
      <c r="E137" s="316" t="s">
        <v>575</v>
      </c>
      <c r="F137" s="311" t="s">
        <v>669</v>
      </c>
      <c r="G137" s="311" t="s">
        <v>561</v>
      </c>
      <c r="H137" s="312" t="s">
        <v>566</v>
      </c>
      <c r="I137" s="313">
        <v>44</v>
      </c>
      <c r="J137" s="314">
        <v>10502.62</v>
      </c>
      <c r="K137" s="315">
        <v>0</v>
      </c>
      <c r="L137" s="315">
        <v>0</v>
      </c>
      <c r="M137" s="315">
        <v>1757.07</v>
      </c>
      <c r="N137" s="315">
        <v>0</v>
      </c>
      <c r="O137" s="315">
        <v>2994.37</v>
      </c>
      <c r="P137" s="315">
        <f t="shared" si="1"/>
        <v>9265.32</v>
      </c>
    </row>
    <row r="138" spans="1:241" s="216" customFormat="1">
      <c r="A138" s="305" t="s">
        <v>557</v>
      </c>
      <c r="B138" s="306" t="s">
        <v>558</v>
      </c>
      <c r="C138" s="307">
        <v>61848670400</v>
      </c>
      <c r="D138" s="308" t="s">
        <v>724</v>
      </c>
      <c r="E138" s="316" t="s">
        <v>566</v>
      </c>
      <c r="F138" s="311" t="s">
        <v>573</v>
      </c>
      <c r="G138" s="311" t="s">
        <v>561</v>
      </c>
      <c r="H138" s="312" t="s">
        <v>562</v>
      </c>
      <c r="I138" s="313">
        <v>24</v>
      </c>
      <c r="J138" s="314">
        <v>2215.5700000000002</v>
      </c>
      <c r="K138" s="315">
        <v>0</v>
      </c>
      <c r="L138" s="315">
        <v>0</v>
      </c>
      <c r="M138" s="315">
        <v>1256.06</v>
      </c>
      <c r="N138" s="315">
        <v>0</v>
      </c>
      <c r="O138" s="315">
        <v>460.08</v>
      </c>
      <c r="P138" s="315">
        <f t="shared" si="1"/>
        <v>3011.55</v>
      </c>
    </row>
    <row r="139" spans="1:241" s="216" customFormat="1">
      <c r="A139" s="305" t="s">
        <v>557</v>
      </c>
      <c r="B139" s="306" t="s">
        <v>558</v>
      </c>
      <c r="C139" s="307">
        <v>82203210400</v>
      </c>
      <c r="D139" s="308" t="s">
        <v>725</v>
      </c>
      <c r="E139" s="316" t="s">
        <v>566</v>
      </c>
      <c r="F139" s="310" t="s">
        <v>573</v>
      </c>
      <c r="G139" s="311" t="s">
        <v>561</v>
      </c>
      <c r="H139" s="312" t="s">
        <v>562</v>
      </c>
      <c r="I139" s="313">
        <v>44</v>
      </c>
      <c r="J139" s="314">
        <v>2215.5700000000002</v>
      </c>
      <c r="K139" s="315">
        <v>0</v>
      </c>
      <c r="L139" s="315">
        <v>0</v>
      </c>
      <c r="M139" s="315">
        <v>1256.06</v>
      </c>
      <c r="N139" s="315">
        <v>0</v>
      </c>
      <c r="O139" s="315">
        <v>460.08</v>
      </c>
      <c r="P139" s="315">
        <f t="shared" si="1"/>
        <v>3011.55</v>
      </c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333"/>
      <c r="BB139" s="333"/>
      <c r="BC139" s="333"/>
      <c r="BD139" s="333"/>
      <c r="BE139" s="333"/>
      <c r="BF139" s="333"/>
      <c r="BG139" s="333"/>
      <c r="BH139" s="333"/>
      <c r="BI139" s="333"/>
      <c r="BJ139" s="333"/>
      <c r="BK139" s="333"/>
      <c r="BL139" s="333"/>
      <c r="BM139" s="333"/>
      <c r="BN139" s="333"/>
      <c r="BO139" s="333"/>
      <c r="BP139" s="333"/>
      <c r="BQ139" s="333"/>
      <c r="BR139" s="333"/>
      <c r="BS139" s="333"/>
      <c r="BT139" s="333"/>
      <c r="BU139" s="333"/>
      <c r="BV139" s="333"/>
      <c r="BW139" s="333"/>
      <c r="BX139" s="333"/>
      <c r="BY139" s="333"/>
      <c r="BZ139" s="333"/>
      <c r="CA139" s="333"/>
      <c r="CB139" s="333"/>
      <c r="CC139" s="333"/>
      <c r="CD139" s="333"/>
      <c r="CE139" s="333"/>
      <c r="CF139" s="333"/>
      <c r="CG139" s="333"/>
      <c r="CH139" s="333"/>
      <c r="CI139" s="333"/>
      <c r="CJ139" s="333"/>
      <c r="CK139" s="333"/>
      <c r="CL139" s="333"/>
      <c r="CM139" s="333"/>
      <c r="CN139" s="333"/>
      <c r="CO139" s="333"/>
      <c r="CP139" s="333"/>
      <c r="CQ139" s="333"/>
      <c r="CR139" s="333"/>
      <c r="CS139" s="333"/>
      <c r="CT139" s="333"/>
      <c r="CU139" s="333"/>
      <c r="CV139" s="333"/>
      <c r="CW139" s="333"/>
      <c r="CX139" s="333"/>
      <c r="CY139" s="333"/>
      <c r="CZ139" s="333"/>
      <c r="DA139" s="333"/>
      <c r="DB139" s="333"/>
      <c r="DC139" s="333"/>
      <c r="DD139" s="333"/>
      <c r="DE139" s="333"/>
      <c r="DF139" s="333"/>
      <c r="DG139" s="333"/>
      <c r="DH139" s="333"/>
      <c r="DI139" s="333"/>
      <c r="DJ139" s="333"/>
      <c r="DK139" s="333"/>
      <c r="DL139" s="333"/>
      <c r="DM139" s="333"/>
      <c r="DN139" s="333"/>
      <c r="DO139" s="333"/>
      <c r="DP139" s="333"/>
      <c r="DQ139" s="333"/>
      <c r="DR139" s="333"/>
      <c r="DS139" s="333"/>
      <c r="DT139" s="333"/>
      <c r="DU139" s="333"/>
      <c r="DV139" s="333"/>
      <c r="DW139" s="333"/>
      <c r="DX139" s="333"/>
      <c r="DY139" s="333"/>
      <c r="DZ139" s="333"/>
      <c r="EA139" s="333"/>
      <c r="EB139" s="333"/>
      <c r="EC139" s="333"/>
      <c r="ED139" s="333"/>
      <c r="EE139" s="333"/>
      <c r="EF139" s="333"/>
      <c r="EG139" s="333"/>
      <c r="EH139" s="333"/>
      <c r="EI139" s="333"/>
      <c r="EJ139" s="333"/>
      <c r="EK139" s="333"/>
      <c r="EL139" s="333"/>
      <c r="EM139" s="333"/>
      <c r="EN139" s="333"/>
      <c r="EO139" s="333"/>
      <c r="EP139" s="333"/>
      <c r="EQ139" s="333"/>
      <c r="ER139" s="333"/>
      <c r="ES139" s="333"/>
      <c r="ET139" s="333"/>
      <c r="EU139" s="333"/>
      <c r="EV139" s="333"/>
      <c r="EW139" s="333"/>
      <c r="EX139" s="333"/>
      <c r="EY139" s="333"/>
      <c r="EZ139" s="333"/>
      <c r="FA139" s="333"/>
      <c r="FB139" s="333"/>
      <c r="FC139" s="333"/>
      <c r="FD139" s="333"/>
      <c r="FE139" s="333"/>
      <c r="FF139" s="333"/>
      <c r="FG139" s="333"/>
      <c r="FH139" s="333"/>
      <c r="FI139" s="333"/>
      <c r="FJ139" s="333"/>
      <c r="FK139" s="333"/>
      <c r="FL139" s="333"/>
      <c r="FM139" s="333"/>
      <c r="FN139" s="333"/>
      <c r="FO139" s="333"/>
      <c r="FP139" s="333"/>
      <c r="FQ139" s="333"/>
      <c r="FR139" s="333"/>
      <c r="FS139" s="333"/>
      <c r="FT139" s="333"/>
      <c r="FU139" s="333"/>
      <c r="FV139" s="333"/>
      <c r="FW139" s="333"/>
      <c r="FX139" s="333"/>
      <c r="FY139" s="333"/>
      <c r="FZ139" s="333"/>
      <c r="GA139" s="333"/>
      <c r="GB139" s="333"/>
      <c r="GC139" s="333"/>
      <c r="GD139" s="333"/>
      <c r="GE139" s="333"/>
      <c r="GF139" s="333"/>
      <c r="GG139" s="333"/>
      <c r="GH139" s="333"/>
      <c r="GI139" s="333"/>
      <c r="GJ139" s="333"/>
      <c r="GK139" s="333"/>
      <c r="GL139" s="333"/>
      <c r="GM139" s="333"/>
      <c r="GN139" s="333"/>
      <c r="GO139" s="333"/>
      <c r="GP139" s="333"/>
      <c r="GQ139" s="333"/>
      <c r="GR139" s="333"/>
      <c r="GS139" s="333"/>
      <c r="GT139" s="333"/>
      <c r="GU139" s="333"/>
      <c r="GV139" s="333"/>
      <c r="GW139" s="333"/>
      <c r="GX139" s="333"/>
      <c r="GY139" s="333"/>
      <c r="GZ139" s="333"/>
      <c r="HA139" s="333"/>
      <c r="HB139" s="333"/>
      <c r="HC139" s="333"/>
      <c r="HD139" s="333"/>
      <c r="HE139" s="333"/>
      <c r="HF139" s="333"/>
      <c r="HG139" s="333"/>
      <c r="HH139" s="333"/>
      <c r="HI139" s="333"/>
      <c r="HJ139" s="333"/>
      <c r="HK139" s="333"/>
      <c r="HL139" s="333"/>
      <c r="HM139" s="333"/>
      <c r="HN139" s="333"/>
      <c r="HO139" s="333"/>
      <c r="HP139" s="333"/>
      <c r="HQ139" s="333"/>
      <c r="HR139" s="333"/>
      <c r="HS139" s="333"/>
      <c r="HT139" s="333"/>
      <c r="HU139" s="333"/>
      <c r="HV139" s="333"/>
      <c r="HW139" s="333"/>
      <c r="HX139" s="333"/>
      <c r="HY139" s="333"/>
      <c r="HZ139" s="333"/>
      <c r="IA139" s="333"/>
      <c r="IB139" s="333"/>
      <c r="IC139" s="333"/>
      <c r="ID139" s="333"/>
      <c r="IE139" s="333"/>
      <c r="IF139" s="333"/>
      <c r="IG139" s="333"/>
    </row>
    <row r="140" spans="1:241" s="216" customFormat="1">
      <c r="A140" s="305" t="s">
        <v>557</v>
      </c>
      <c r="B140" s="306" t="s">
        <v>558</v>
      </c>
      <c r="C140" s="307">
        <v>3313952402</v>
      </c>
      <c r="D140" s="308" t="s">
        <v>726</v>
      </c>
      <c r="E140" s="309">
        <v>3</v>
      </c>
      <c r="F140" s="310" t="s">
        <v>617</v>
      </c>
      <c r="G140" s="311" t="s">
        <v>561</v>
      </c>
      <c r="H140" s="312" t="s">
        <v>562</v>
      </c>
      <c r="I140" s="313">
        <v>44</v>
      </c>
      <c r="J140" s="314">
        <v>1302</v>
      </c>
      <c r="K140" s="315">
        <v>0</v>
      </c>
      <c r="L140" s="315">
        <v>0</v>
      </c>
      <c r="M140" s="315">
        <v>729.78</v>
      </c>
      <c r="N140" s="315">
        <v>0</v>
      </c>
      <c r="O140" s="315">
        <v>180.65</v>
      </c>
      <c r="P140" s="315">
        <f t="shared" ref="P140:P157" si="2">J140+M140+N140-O140</f>
        <v>1851.1299999999999</v>
      </c>
    </row>
    <row r="141" spans="1:241" s="216" customFormat="1">
      <c r="A141" s="305" t="s">
        <v>557</v>
      </c>
      <c r="B141" s="306" t="s">
        <v>558</v>
      </c>
      <c r="C141" s="307">
        <v>2498966480</v>
      </c>
      <c r="D141" s="308" t="s">
        <v>727</v>
      </c>
      <c r="E141" s="316" t="s">
        <v>575</v>
      </c>
      <c r="F141" s="310" t="s">
        <v>623</v>
      </c>
      <c r="G141" s="311" t="s">
        <v>561</v>
      </c>
      <c r="H141" s="312" t="s">
        <v>562</v>
      </c>
      <c r="I141" s="313">
        <v>44</v>
      </c>
      <c r="J141" s="314">
        <v>1302</v>
      </c>
      <c r="K141" s="315">
        <v>0</v>
      </c>
      <c r="L141" s="315">
        <v>0</v>
      </c>
      <c r="M141" s="315">
        <v>556.33000000000004</v>
      </c>
      <c r="N141" s="315">
        <v>0</v>
      </c>
      <c r="O141" s="315">
        <v>243.53</v>
      </c>
      <c r="P141" s="315">
        <f t="shared" si="2"/>
        <v>1614.8</v>
      </c>
    </row>
    <row r="142" spans="1:241" s="216" customFormat="1">
      <c r="A142" s="305" t="s">
        <v>557</v>
      </c>
      <c r="B142" s="306" t="s">
        <v>558</v>
      </c>
      <c r="C142" s="307">
        <v>5170780400</v>
      </c>
      <c r="D142" s="308" t="s">
        <v>728</v>
      </c>
      <c r="E142" s="316" t="s">
        <v>566</v>
      </c>
      <c r="F142" s="310" t="s">
        <v>603</v>
      </c>
      <c r="G142" s="311" t="s">
        <v>561</v>
      </c>
      <c r="H142" s="312" t="s">
        <v>562</v>
      </c>
      <c r="I142" s="313">
        <v>26</v>
      </c>
      <c r="J142" s="314">
        <v>3640.23</v>
      </c>
      <c r="K142" s="315">
        <v>0</v>
      </c>
      <c r="L142" s="315">
        <v>0</v>
      </c>
      <c r="M142" s="315">
        <v>2303.9699999999998</v>
      </c>
      <c r="N142" s="315">
        <v>0</v>
      </c>
      <c r="O142" s="315">
        <v>1148.96</v>
      </c>
      <c r="P142" s="315">
        <f t="shared" si="2"/>
        <v>4795.24</v>
      </c>
    </row>
    <row r="143" spans="1:241" s="216" customFormat="1">
      <c r="A143" s="305" t="s">
        <v>557</v>
      </c>
      <c r="B143" s="306" t="s">
        <v>558</v>
      </c>
      <c r="C143" s="307">
        <v>50934384487</v>
      </c>
      <c r="D143" s="308" t="s">
        <v>729</v>
      </c>
      <c r="E143" s="316" t="s">
        <v>566</v>
      </c>
      <c r="F143" s="318" t="s">
        <v>570</v>
      </c>
      <c r="G143" s="311" t="s">
        <v>561</v>
      </c>
      <c r="H143" s="312" t="s">
        <v>562</v>
      </c>
      <c r="I143" s="313">
        <v>40</v>
      </c>
      <c r="J143" s="314">
        <v>2200</v>
      </c>
      <c r="K143" s="315">
        <v>0</v>
      </c>
      <c r="L143" s="315">
        <v>0</v>
      </c>
      <c r="M143" s="315">
        <v>295.60000000000002</v>
      </c>
      <c r="N143" s="315">
        <v>121</v>
      </c>
      <c r="O143" s="315">
        <v>257.76</v>
      </c>
      <c r="P143" s="315">
        <f t="shared" si="2"/>
        <v>2358.84</v>
      </c>
    </row>
    <row r="144" spans="1:241" s="216" customFormat="1">
      <c r="A144" s="305" t="s">
        <v>557</v>
      </c>
      <c r="B144" s="306" t="s">
        <v>558</v>
      </c>
      <c r="C144" s="307">
        <v>6789214402</v>
      </c>
      <c r="D144" s="308" t="s">
        <v>730</v>
      </c>
      <c r="E144" s="316" t="s">
        <v>562</v>
      </c>
      <c r="F144" s="318" t="s">
        <v>568</v>
      </c>
      <c r="G144" s="311" t="s">
        <v>561</v>
      </c>
      <c r="H144" s="312" t="s">
        <v>562</v>
      </c>
      <c r="I144" s="313">
        <v>24</v>
      </c>
      <c r="J144" s="314">
        <v>5333.33</v>
      </c>
      <c r="K144" s="315">
        <v>0</v>
      </c>
      <c r="L144" s="315">
        <v>0</v>
      </c>
      <c r="M144" s="315">
        <v>4559.71</v>
      </c>
      <c r="N144" s="315">
        <v>0</v>
      </c>
      <c r="O144" s="315">
        <v>2443.0700000000002</v>
      </c>
      <c r="P144" s="315">
        <f t="shared" si="2"/>
        <v>7449.9700000000012</v>
      </c>
    </row>
    <row r="145" spans="1:16" s="216" customFormat="1">
      <c r="A145" s="305" t="s">
        <v>557</v>
      </c>
      <c r="B145" s="306" t="s">
        <v>558</v>
      </c>
      <c r="C145" s="307">
        <v>6016467464</v>
      </c>
      <c r="D145" s="308" t="s">
        <v>731</v>
      </c>
      <c r="E145" s="316" t="s">
        <v>566</v>
      </c>
      <c r="F145" s="318" t="s">
        <v>560</v>
      </c>
      <c r="G145" s="311" t="s">
        <v>561</v>
      </c>
      <c r="H145" s="312" t="s">
        <v>562</v>
      </c>
      <c r="I145" s="313">
        <v>44</v>
      </c>
      <c r="J145" s="314">
        <v>0</v>
      </c>
      <c r="K145" s="315">
        <v>0</v>
      </c>
      <c r="L145" s="315">
        <v>0</v>
      </c>
      <c r="M145" s="315">
        <v>4674.6899999999996</v>
      </c>
      <c r="N145" s="315">
        <v>0</v>
      </c>
      <c r="O145" s="315">
        <v>163.54</v>
      </c>
      <c r="P145" s="315">
        <f t="shared" si="2"/>
        <v>4511.1499999999996</v>
      </c>
    </row>
    <row r="146" spans="1:16" s="216" customFormat="1">
      <c r="A146" s="305" t="s">
        <v>557</v>
      </c>
      <c r="B146" s="306" t="s">
        <v>558</v>
      </c>
      <c r="C146" s="307">
        <v>8969938419</v>
      </c>
      <c r="D146" s="308" t="s">
        <v>732</v>
      </c>
      <c r="E146" s="316" t="s">
        <v>562</v>
      </c>
      <c r="F146" s="318" t="s">
        <v>593</v>
      </c>
      <c r="G146" s="311" t="s">
        <v>561</v>
      </c>
      <c r="H146" s="312" t="s">
        <v>562</v>
      </c>
      <c r="I146" s="313">
        <v>24</v>
      </c>
      <c r="J146" s="314">
        <v>7200</v>
      </c>
      <c r="K146" s="315">
        <v>0</v>
      </c>
      <c r="L146" s="315">
        <v>0</v>
      </c>
      <c r="M146" s="315">
        <v>2267.14</v>
      </c>
      <c r="N146" s="315">
        <v>0</v>
      </c>
      <c r="O146" s="315">
        <v>2378.09</v>
      </c>
      <c r="P146" s="315">
        <f t="shared" si="2"/>
        <v>7089.0499999999993</v>
      </c>
    </row>
    <row r="147" spans="1:16" s="216" customFormat="1">
      <c r="A147" s="305" t="s">
        <v>557</v>
      </c>
      <c r="B147" s="306" t="s">
        <v>558</v>
      </c>
      <c r="C147" s="320">
        <v>6525990440</v>
      </c>
      <c r="D147" s="324" t="s">
        <v>733</v>
      </c>
      <c r="E147" s="316" t="s">
        <v>566</v>
      </c>
      <c r="F147" s="310" t="s">
        <v>587</v>
      </c>
      <c r="G147" s="311" t="s">
        <v>561</v>
      </c>
      <c r="H147" s="312" t="s">
        <v>562</v>
      </c>
      <c r="I147" s="313">
        <v>44</v>
      </c>
      <c r="J147" s="314">
        <v>804.13</v>
      </c>
      <c r="K147" s="315">
        <v>0</v>
      </c>
      <c r="L147" s="315">
        <v>0</v>
      </c>
      <c r="M147" s="315">
        <v>865.59</v>
      </c>
      <c r="N147" s="315">
        <v>0</v>
      </c>
      <c r="O147" s="315">
        <v>157.54</v>
      </c>
      <c r="P147" s="315">
        <f t="shared" si="2"/>
        <v>1512.18</v>
      </c>
    </row>
    <row r="148" spans="1:16" s="216" customFormat="1">
      <c r="A148" s="305" t="s">
        <v>557</v>
      </c>
      <c r="B148" s="306" t="s">
        <v>558</v>
      </c>
      <c r="C148" s="307">
        <v>10593808460</v>
      </c>
      <c r="D148" s="308" t="s">
        <v>734</v>
      </c>
      <c r="E148" s="316" t="s">
        <v>566</v>
      </c>
      <c r="F148" s="310" t="s">
        <v>603</v>
      </c>
      <c r="G148" s="311" t="s">
        <v>561</v>
      </c>
      <c r="H148" s="312" t="s">
        <v>562</v>
      </c>
      <c r="I148" s="313">
        <v>26</v>
      </c>
      <c r="J148" s="314">
        <v>3640.23</v>
      </c>
      <c r="K148" s="315">
        <v>0</v>
      </c>
      <c r="L148" s="315">
        <v>0</v>
      </c>
      <c r="M148" s="315">
        <v>3033.24</v>
      </c>
      <c r="N148" s="315">
        <v>0</v>
      </c>
      <c r="O148" s="315">
        <v>1535.38</v>
      </c>
      <c r="P148" s="315">
        <f t="shared" si="2"/>
        <v>5138.0899999999992</v>
      </c>
    </row>
    <row r="149" spans="1:16" s="216" customFormat="1">
      <c r="A149" s="305" t="s">
        <v>557</v>
      </c>
      <c r="B149" s="306" t="s">
        <v>558</v>
      </c>
      <c r="C149" s="320">
        <v>9794893420</v>
      </c>
      <c r="D149" s="324" t="s">
        <v>735</v>
      </c>
      <c r="E149" s="316" t="s">
        <v>566</v>
      </c>
      <c r="F149" s="310" t="s">
        <v>570</v>
      </c>
      <c r="G149" s="311" t="s">
        <v>561</v>
      </c>
      <c r="H149" s="312" t="s">
        <v>562</v>
      </c>
      <c r="I149" s="313">
        <v>40</v>
      </c>
      <c r="J149" s="314">
        <v>2200</v>
      </c>
      <c r="K149" s="315">
        <v>0</v>
      </c>
      <c r="L149" s="315">
        <v>0</v>
      </c>
      <c r="M149" s="315">
        <v>612.42999999999995</v>
      </c>
      <c r="N149" s="315">
        <v>0</v>
      </c>
      <c r="O149" s="315">
        <v>294.18</v>
      </c>
      <c r="P149" s="315">
        <f t="shared" si="2"/>
        <v>2518.25</v>
      </c>
    </row>
    <row r="150" spans="1:16" s="216" customFormat="1">
      <c r="A150" s="305" t="s">
        <v>557</v>
      </c>
      <c r="B150" s="306" t="s">
        <v>558</v>
      </c>
      <c r="C150" s="320">
        <v>70776361430</v>
      </c>
      <c r="D150" s="324" t="s">
        <v>736</v>
      </c>
      <c r="E150" s="316" t="s">
        <v>575</v>
      </c>
      <c r="F150" s="310" t="s">
        <v>631</v>
      </c>
      <c r="G150" s="311" t="s">
        <v>561</v>
      </c>
      <c r="H150" s="312" t="s">
        <v>562</v>
      </c>
      <c r="I150" s="313">
        <v>44</v>
      </c>
      <c r="J150" s="314">
        <v>1302</v>
      </c>
      <c r="K150" s="315">
        <v>0</v>
      </c>
      <c r="L150" s="315">
        <v>0</v>
      </c>
      <c r="M150" s="315">
        <v>370.25</v>
      </c>
      <c r="N150" s="315">
        <v>0</v>
      </c>
      <c r="O150" s="315">
        <v>227.68</v>
      </c>
      <c r="P150" s="315">
        <f t="shared" si="2"/>
        <v>1444.57</v>
      </c>
    </row>
    <row r="151" spans="1:16" s="216" customFormat="1">
      <c r="A151" s="305" t="s">
        <v>557</v>
      </c>
      <c r="B151" s="306" t="s">
        <v>558</v>
      </c>
      <c r="C151" s="320">
        <v>6440151444</v>
      </c>
      <c r="D151" s="324" t="s">
        <v>737</v>
      </c>
      <c r="E151" s="316" t="s">
        <v>575</v>
      </c>
      <c r="F151" s="310" t="s">
        <v>617</v>
      </c>
      <c r="G151" s="311" t="s">
        <v>561</v>
      </c>
      <c r="H151" s="312" t="s">
        <v>562</v>
      </c>
      <c r="I151" s="313">
        <v>44</v>
      </c>
      <c r="J151" s="314">
        <v>1302</v>
      </c>
      <c r="K151" s="315">
        <v>0</v>
      </c>
      <c r="L151" s="315">
        <v>0</v>
      </c>
      <c r="M151" s="315">
        <v>592.64</v>
      </c>
      <c r="N151" s="315">
        <v>0</v>
      </c>
      <c r="O151" s="315">
        <v>242.31</v>
      </c>
      <c r="P151" s="315">
        <f t="shared" si="2"/>
        <v>1652.33</v>
      </c>
    </row>
    <row r="152" spans="1:16" s="216" customFormat="1">
      <c r="A152" s="305" t="s">
        <v>557</v>
      </c>
      <c r="B152" s="306" t="s">
        <v>558</v>
      </c>
      <c r="C152" s="307">
        <v>6440151444</v>
      </c>
      <c r="D152" s="308" t="s">
        <v>738</v>
      </c>
      <c r="E152" s="316" t="s">
        <v>575</v>
      </c>
      <c r="F152" s="318" t="s">
        <v>617</v>
      </c>
      <c r="G152" s="311" t="s">
        <v>561</v>
      </c>
      <c r="H152" s="312" t="s">
        <v>562</v>
      </c>
      <c r="I152" s="313">
        <v>44</v>
      </c>
      <c r="J152" s="314">
        <v>1302</v>
      </c>
      <c r="K152" s="315">
        <v>0</v>
      </c>
      <c r="L152" s="315">
        <v>0</v>
      </c>
      <c r="M152" s="315">
        <v>704.75</v>
      </c>
      <c r="N152" s="315">
        <v>0</v>
      </c>
      <c r="O152" s="315">
        <v>258.16000000000003</v>
      </c>
      <c r="P152" s="315">
        <f t="shared" si="2"/>
        <v>1748.59</v>
      </c>
    </row>
    <row r="153" spans="1:16" s="216" customFormat="1">
      <c r="A153" s="305" t="s">
        <v>557</v>
      </c>
      <c r="B153" s="306" t="s">
        <v>558</v>
      </c>
      <c r="C153" s="307">
        <v>4454849420</v>
      </c>
      <c r="D153" s="308" t="s">
        <v>739</v>
      </c>
      <c r="E153" s="316" t="s">
        <v>575</v>
      </c>
      <c r="F153" s="318" t="s">
        <v>740</v>
      </c>
      <c r="G153" s="311" t="s">
        <v>561</v>
      </c>
      <c r="H153" s="312" t="s">
        <v>566</v>
      </c>
      <c r="I153" s="313">
        <v>44</v>
      </c>
      <c r="J153" s="314">
        <v>1787.68</v>
      </c>
      <c r="K153" s="315">
        <v>0</v>
      </c>
      <c r="L153" s="315">
        <v>0</v>
      </c>
      <c r="M153" s="334">
        <v>447.07</v>
      </c>
      <c r="N153" s="334">
        <v>0</v>
      </c>
      <c r="O153" s="334">
        <v>307.8</v>
      </c>
      <c r="P153" s="334">
        <f t="shared" si="2"/>
        <v>1926.95</v>
      </c>
    </row>
    <row r="154" spans="1:16" s="216" customFormat="1">
      <c r="A154" s="305" t="s">
        <v>557</v>
      </c>
      <c r="B154" s="306" t="s">
        <v>558</v>
      </c>
      <c r="C154" s="316" t="s">
        <v>741</v>
      </c>
      <c r="D154" s="335" t="s">
        <v>742</v>
      </c>
      <c r="E154" s="309">
        <v>2</v>
      </c>
      <c r="F154" s="323">
        <v>322205</v>
      </c>
      <c r="G154" s="311" t="s">
        <v>561</v>
      </c>
      <c r="H154" s="328">
        <v>1</v>
      </c>
      <c r="I154" s="329">
        <v>44</v>
      </c>
      <c r="J154" s="314">
        <v>1302</v>
      </c>
      <c r="K154" s="315">
        <v>0</v>
      </c>
      <c r="L154" s="315">
        <v>0</v>
      </c>
      <c r="M154" s="334">
        <v>374.41</v>
      </c>
      <c r="N154" s="334">
        <v>0</v>
      </c>
      <c r="O154" s="334">
        <v>230.12</v>
      </c>
      <c r="P154" s="334">
        <f t="shared" si="2"/>
        <v>1446.29</v>
      </c>
    </row>
    <row r="155" spans="1:16" s="216" customFormat="1">
      <c r="A155" s="305" t="s">
        <v>557</v>
      </c>
      <c r="B155" s="306" t="s">
        <v>558</v>
      </c>
      <c r="C155" s="316" t="s">
        <v>743</v>
      </c>
      <c r="D155" s="335" t="s">
        <v>744</v>
      </c>
      <c r="E155" s="309">
        <v>2</v>
      </c>
      <c r="F155" s="323">
        <v>322205</v>
      </c>
      <c r="G155" s="311" t="s">
        <v>561</v>
      </c>
      <c r="H155" s="328">
        <v>1</v>
      </c>
      <c r="I155" s="329">
        <v>44</v>
      </c>
      <c r="J155" s="314">
        <v>1302</v>
      </c>
      <c r="K155" s="315">
        <v>0</v>
      </c>
      <c r="L155" s="315">
        <v>0</v>
      </c>
      <c r="M155" s="334">
        <v>301.05</v>
      </c>
      <c r="N155" s="334">
        <v>0</v>
      </c>
      <c r="O155" s="334">
        <v>228.9</v>
      </c>
      <c r="P155" s="334">
        <f t="shared" si="2"/>
        <v>1374.1499999999999</v>
      </c>
    </row>
    <row r="156" spans="1:16" s="216" customFormat="1">
      <c r="A156" s="305" t="s">
        <v>557</v>
      </c>
      <c r="B156" s="306" t="s">
        <v>558</v>
      </c>
      <c r="C156" s="316" t="s">
        <v>745</v>
      </c>
      <c r="D156" s="335" t="s">
        <v>746</v>
      </c>
      <c r="E156" s="309">
        <v>2</v>
      </c>
      <c r="F156" s="336">
        <v>223405</v>
      </c>
      <c r="G156" s="311" t="s">
        <v>561</v>
      </c>
      <c r="H156" s="328">
        <v>1</v>
      </c>
      <c r="I156" s="329">
        <v>26</v>
      </c>
      <c r="J156" s="314">
        <v>3640.38</v>
      </c>
      <c r="K156" s="315">
        <v>0</v>
      </c>
      <c r="L156" s="315">
        <v>0</v>
      </c>
      <c r="M156" s="334">
        <v>2495.39</v>
      </c>
      <c r="N156" s="334">
        <v>0</v>
      </c>
      <c r="O156" s="334">
        <v>1268.06</v>
      </c>
      <c r="P156" s="334">
        <f t="shared" si="2"/>
        <v>4867.7100000000009</v>
      </c>
    </row>
    <row r="157" spans="1:16" s="216" customFormat="1">
      <c r="A157" s="305" t="s">
        <v>557</v>
      </c>
      <c r="B157" s="306" t="s">
        <v>558</v>
      </c>
      <c r="C157" s="316" t="s">
        <v>747</v>
      </c>
      <c r="D157" s="335" t="s">
        <v>748</v>
      </c>
      <c r="E157" s="309">
        <v>2</v>
      </c>
      <c r="F157" s="323">
        <v>322205</v>
      </c>
      <c r="G157" s="311" t="s">
        <v>561</v>
      </c>
      <c r="H157" s="328">
        <v>1</v>
      </c>
      <c r="I157" s="329">
        <v>44</v>
      </c>
      <c r="J157" s="314">
        <v>1302</v>
      </c>
      <c r="K157" s="315">
        <v>0</v>
      </c>
      <c r="L157" s="315">
        <v>0</v>
      </c>
      <c r="M157" s="334">
        <v>260.39999999999998</v>
      </c>
      <c r="N157" s="334">
        <v>0</v>
      </c>
      <c r="O157" s="334">
        <v>225.24</v>
      </c>
      <c r="P157" s="334">
        <f t="shared" si="2"/>
        <v>1337.16</v>
      </c>
    </row>
    <row r="158" spans="1:16">
      <c r="D158" s="341"/>
      <c r="L158" s="343"/>
    </row>
    <row r="159" spans="1:16">
      <c r="O159" s="344"/>
      <c r="P159" s="344"/>
    </row>
    <row r="160" spans="1:16">
      <c r="O160" s="345"/>
      <c r="P160" s="345"/>
    </row>
    <row r="161" spans="1:16">
      <c r="O161" s="345"/>
      <c r="P161" s="345"/>
    </row>
    <row r="162" spans="1:16">
      <c r="O162" s="345"/>
      <c r="P162" s="345"/>
    </row>
    <row r="163" spans="1:16">
      <c r="O163" s="345"/>
      <c r="P163" s="345"/>
    </row>
    <row r="164" spans="1:16">
      <c r="O164" s="345"/>
      <c r="P164" s="345"/>
    </row>
    <row r="165" spans="1:16">
      <c r="O165" s="345"/>
    </row>
    <row r="166" spans="1:16">
      <c r="O166" s="345"/>
    </row>
    <row r="167" spans="1:16">
      <c r="O167" s="345"/>
    </row>
    <row r="169" spans="1:16" ht="15">
      <c r="A169" s="222"/>
      <c r="B169" s="222"/>
      <c r="C169" s="222"/>
      <c r="D169" s="222"/>
      <c r="E169" s="222"/>
      <c r="F169" s="222"/>
      <c r="G169" s="222"/>
      <c r="H169" s="222"/>
      <c r="I169" s="222"/>
      <c r="J169" s="346"/>
      <c r="K169" s="222"/>
      <c r="L169" s="222"/>
      <c r="M169" s="222"/>
      <c r="N169" s="222"/>
      <c r="O169" s="222"/>
      <c r="P169" s="222"/>
    </row>
    <row r="170" spans="1:16" ht="15">
      <c r="A170" s="222"/>
      <c r="B170" s="222"/>
      <c r="C170" s="222"/>
      <c r="D170" s="222"/>
      <c r="E170" s="222"/>
      <c r="F170" s="222"/>
      <c r="G170" s="222"/>
      <c r="H170" s="222"/>
      <c r="I170" s="222"/>
      <c r="J170" s="346"/>
      <c r="K170" s="222"/>
      <c r="L170" s="222"/>
      <c r="M170" s="222"/>
      <c r="N170" s="222"/>
      <c r="O170" s="222"/>
      <c r="P170" s="222"/>
    </row>
    <row r="171" spans="1:16" ht="15">
      <c r="A171" s="222"/>
      <c r="B171" s="222"/>
      <c r="C171" s="222"/>
      <c r="D171" s="222"/>
      <c r="E171" s="222"/>
      <c r="F171" s="222"/>
      <c r="G171" s="222"/>
      <c r="H171" s="222"/>
      <c r="I171" s="222"/>
      <c r="J171" s="346"/>
      <c r="K171" s="222"/>
      <c r="L171" s="222"/>
      <c r="M171" s="222"/>
      <c r="N171" s="222"/>
      <c r="O171" s="222"/>
      <c r="P171" s="222"/>
    </row>
    <row r="172" spans="1:16" ht="15">
      <c r="A172" s="222"/>
      <c r="B172" s="222"/>
      <c r="C172" s="222"/>
      <c r="D172" s="222"/>
      <c r="E172" s="222"/>
      <c r="F172" s="222"/>
      <c r="G172" s="222"/>
      <c r="H172" s="222"/>
      <c r="I172" s="222"/>
      <c r="J172" s="346"/>
      <c r="K172" s="222"/>
      <c r="L172" s="222"/>
      <c r="M172" s="222"/>
      <c r="N172" s="222"/>
      <c r="O172" s="222"/>
      <c r="P172" s="222"/>
    </row>
    <row r="173" spans="1:16" ht="15">
      <c r="A173" s="222"/>
      <c r="B173" s="222"/>
      <c r="C173" s="222"/>
      <c r="D173" s="222"/>
      <c r="E173" s="222"/>
      <c r="F173" s="222"/>
      <c r="G173" s="222"/>
      <c r="H173" s="222"/>
      <c r="I173" s="222"/>
      <c r="J173" s="346"/>
      <c r="K173" s="222"/>
      <c r="L173" s="222"/>
      <c r="M173" s="222"/>
      <c r="N173" s="222"/>
      <c r="O173" s="222"/>
      <c r="P173" s="222"/>
    </row>
    <row r="174" spans="1:16" ht="15">
      <c r="A174" s="222"/>
      <c r="B174" s="222"/>
      <c r="C174" s="222"/>
      <c r="D174" s="222"/>
      <c r="E174" s="222"/>
      <c r="F174" s="222"/>
      <c r="G174" s="222"/>
      <c r="H174" s="222"/>
      <c r="I174" s="222"/>
      <c r="J174" s="346"/>
      <c r="K174" s="222"/>
      <c r="L174" s="222"/>
      <c r="M174" s="222"/>
      <c r="N174" s="222"/>
      <c r="O174" s="222"/>
      <c r="P174" s="222"/>
    </row>
    <row r="175" spans="1:16" ht="15">
      <c r="A175" s="222"/>
      <c r="B175" s="222"/>
      <c r="C175" s="222"/>
      <c r="D175" s="222"/>
      <c r="E175" s="222"/>
      <c r="F175" s="222"/>
      <c r="G175" s="222"/>
      <c r="H175" s="222"/>
      <c r="I175" s="222"/>
      <c r="J175" s="346"/>
      <c r="K175" s="222"/>
      <c r="L175" s="222"/>
      <c r="M175" s="222"/>
      <c r="N175" s="222"/>
      <c r="O175" s="222"/>
      <c r="P175" s="222"/>
    </row>
    <row r="176" spans="1:16" ht="15">
      <c r="A176" s="222"/>
      <c r="B176" s="222"/>
      <c r="C176" s="222"/>
      <c r="D176" s="222"/>
      <c r="E176" s="222"/>
      <c r="F176" s="222"/>
      <c r="G176" s="222"/>
      <c r="H176" s="222"/>
      <c r="I176" s="222"/>
      <c r="J176" s="346"/>
      <c r="K176" s="222"/>
      <c r="L176" s="222"/>
      <c r="M176" s="222"/>
      <c r="N176" s="222"/>
      <c r="O176" s="222"/>
      <c r="P176" s="222"/>
    </row>
    <row r="177" spans="10:10" s="222" customFormat="1" ht="15">
      <c r="J177" s="346"/>
    </row>
    <row r="178" spans="10:10" s="222" customFormat="1" ht="15">
      <c r="J178" s="346"/>
    </row>
    <row r="179" spans="10:10" s="222" customFormat="1" ht="15">
      <c r="J179" s="346"/>
    </row>
    <row r="180" spans="10:10" s="222" customFormat="1" ht="15">
      <c r="J180" s="346"/>
    </row>
    <row r="181" spans="10:10" s="222" customFormat="1" ht="15">
      <c r="J181" s="346"/>
    </row>
    <row r="182" spans="10:10" s="222" customFormat="1" ht="15">
      <c r="J182" s="346"/>
    </row>
    <row r="183" spans="10:10" s="222" customFormat="1" ht="15">
      <c r="J183" s="346"/>
    </row>
    <row r="184" spans="10:10" s="222" customFormat="1" ht="15">
      <c r="J184" s="346"/>
    </row>
    <row r="185" spans="10:10" s="222" customFormat="1" ht="15">
      <c r="J185" s="346"/>
    </row>
    <row r="186" spans="10:10" s="222" customFormat="1" ht="15">
      <c r="J186" s="346"/>
    </row>
  </sheetData>
  <protectedRanges>
    <protectedRange sqref="B2:B21" name="Intervalo2_1_1_1_1_1_1"/>
    <protectedRange sqref="D8:D9" name="Intervalo1_2_1_2_1_1_1_1"/>
    <protectedRange sqref="I8:I9" name="Intervalo1_2_1_1_1_1_1_1_1_1"/>
    <protectedRange sqref="B22:B157" name="Intervalo2_1_1_1_1_1_21_1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5" orientation="landscape" blackAndWhite="1" r:id="rId1"/>
  <rowBreaks count="1" manualBreakCount="1">
    <brk id="74" max="240" man="1"/>
  </rowBreaks>
  <colBreaks count="1" manualBreakCount="1">
    <brk id="16" max="1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42"/>
  <sheetViews>
    <sheetView topLeftCell="A110" zoomScale="80" zoomScaleNormal="80" zoomScaleSheetLayoutView="82" workbookViewId="0">
      <selection activeCell="C118" sqref="C118"/>
    </sheetView>
  </sheetViews>
  <sheetFormatPr defaultColWidth="13.7109375" defaultRowHeight="18.75"/>
  <cols>
    <col min="1" max="1" width="21.7109375" style="417" bestFit="1" customWidth="1"/>
    <col min="2" max="2" width="38.42578125" style="417" bestFit="1" customWidth="1"/>
    <col min="3" max="3" width="22.5703125" style="401" bestFit="1" customWidth="1"/>
    <col min="4" max="4" width="63.140625" style="417" bestFit="1" customWidth="1"/>
    <col min="5" max="6" width="12.28515625" style="419" bestFit="1" customWidth="1"/>
    <col min="7" max="7" width="16.28515625" style="419" bestFit="1" customWidth="1"/>
    <col min="8" max="10" width="10.5703125" style="419" bestFit="1" customWidth="1"/>
    <col min="11" max="11" width="14.140625" style="419" bestFit="1" customWidth="1"/>
    <col min="12" max="12" width="14.7109375" style="419" bestFit="1" customWidth="1"/>
    <col min="13" max="13" width="13.7109375" style="419"/>
    <col min="14" max="14" width="14.42578125" style="419" bestFit="1" customWidth="1"/>
    <col min="15" max="15" width="18" style="419" bestFit="1" customWidth="1"/>
    <col min="16" max="16" width="14.42578125" style="419" bestFit="1" customWidth="1"/>
    <col min="17" max="17" width="19.5703125" style="419" bestFit="1" customWidth="1"/>
    <col min="18" max="18" width="19.5703125" style="420" bestFit="1" customWidth="1"/>
    <col min="19" max="19" width="16.28515625" style="420" bestFit="1" customWidth="1"/>
    <col min="20" max="20" width="11.85546875" style="420" bestFit="1" customWidth="1"/>
    <col min="21" max="21" width="14.7109375" style="420" bestFit="1" customWidth="1"/>
    <col min="22" max="22" width="11.85546875" style="420" bestFit="1" customWidth="1"/>
    <col min="23" max="23" width="20.7109375" style="420" bestFit="1" customWidth="1"/>
    <col min="24" max="24" width="10.7109375" style="420" bestFit="1" customWidth="1"/>
    <col min="25" max="25" width="14.7109375" style="420" bestFit="1" customWidth="1"/>
    <col min="26" max="26" width="10.5703125" style="420" bestFit="1" customWidth="1"/>
    <col min="27" max="27" width="13.42578125" style="420" bestFit="1" customWidth="1"/>
    <col min="28" max="28" width="12" style="421" bestFit="1" customWidth="1"/>
    <col min="29" max="16384" width="13.7109375" style="353"/>
  </cols>
  <sheetData>
    <row r="1" spans="1:28" ht="56.25">
      <c r="A1" s="347" t="s">
        <v>166</v>
      </c>
      <c r="B1" s="347" t="s">
        <v>167</v>
      </c>
      <c r="C1" s="348" t="s">
        <v>168</v>
      </c>
      <c r="D1" s="349" t="s">
        <v>169</v>
      </c>
      <c r="E1" s="347" t="s">
        <v>170</v>
      </c>
      <c r="F1" s="349" t="s">
        <v>171</v>
      </c>
      <c r="G1" s="349" t="s">
        <v>172</v>
      </c>
      <c r="H1" s="349" t="s">
        <v>173</v>
      </c>
      <c r="I1" s="350" t="s">
        <v>174</v>
      </c>
      <c r="J1" s="349" t="s">
        <v>175</v>
      </c>
      <c r="K1" s="347" t="s">
        <v>176</v>
      </c>
      <c r="L1" s="351" t="s">
        <v>177</v>
      </c>
      <c r="M1" s="347" t="s">
        <v>178</v>
      </c>
      <c r="N1" s="347" t="s">
        <v>179</v>
      </c>
      <c r="O1" s="347" t="s">
        <v>180</v>
      </c>
      <c r="P1" s="347" t="s">
        <v>181</v>
      </c>
      <c r="Q1" s="347" t="s">
        <v>182</v>
      </c>
      <c r="R1" s="347" t="s">
        <v>183</v>
      </c>
      <c r="S1" s="347" t="s">
        <v>184</v>
      </c>
      <c r="T1" s="347" t="s">
        <v>185</v>
      </c>
      <c r="U1" s="347" t="s">
        <v>186</v>
      </c>
      <c r="V1" s="347" t="s">
        <v>187</v>
      </c>
      <c r="W1" s="347" t="s">
        <v>188</v>
      </c>
      <c r="X1" s="347" t="s">
        <v>189</v>
      </c>
      <c r="Y1" s="347" t="s">
        <v>190</v>
      </c>
      <c r="Z1" s="347" t="s">
        <v>191</v>
      </c>
      <c r="AA1" s="347" t="s">
        <v>192</v>
      </c>
      <c r="AB1" s="352" t="s">
        <v>193</v>
      </c>
    </row>
    <row r="2" spans="1:28" s="366" customFormat="1" ht="37.5">
      <c r="A2" s="354" t="s">
        <v>557</v>
      </c>
      <c r="B2" s="355" t="s">
        <v>558</v>
      </c>
      <c r="C2" s="356">
        <v>66832667434</v>
      </c>
      <c r="D2" s="357" t="s">
        <v>559</v>
      </c>
      <c r="E2" s="358">
        <v>2</v>
      </c>
      <c r="F2" s="359" t="s">
        <v>560</v>
      </c>
      <c r="G2" s="360" t="s">
        <v>561</v>
      </c>
      <c r="H2" s="361">
        <v>0</v>
      </c>
      <c r="I2" s="362">
        <v>124.99</v>
      </c>
      <c r="J2" s="361">
        <v>0</v>
      </c>
      <c r="K2" s="363">
        <v>187.48</v>
      </c>
      <c r="L2" s="363">
        <v>26.04</v>
      </c>
      <c r="M2" s="364">
        <f>K2-L2</f>
        <v>161.44</v>
      </c>
      <c r="N2" s="361">
        <v>0</v>
      </c>
      <c r="O2" s="365">
        <v>0</v>
      </c>
      <c r="P2" s="361">
        <f>N2-O2</f>
        <v>0</v>
      </c>
      <c r="Q2" s="363">
        <v>201.75</v>
      </c>
      <c r="R2" s="365">
        <v>78.12</v>
      </c>
      <c r="S2" s="365">
        <f>Q2-R2</f>
        <v>123.63</v>
      </c>
      <c r="T2" s="365">
        <v>0</v>
      </c>
      <c r="U2" s="365">
        <v>0</v>
      </c>
      <c r="V2" s="365">
        <f>T2-U2</f>
        <v>0</v>
      </c>
      <c r="W2" s="365"/>
      <c r="X2" s="361">
        <v>0</v>
      </c>
      <c r="Y2" s="361">
        <v>0</v>
      </c>
      <c r="Z2" s="361">
        <v>0</v>
      </c>
      <c r="AA2" s="361"/>
      <c r="AB2" s="361">
        <f>SUM(Z2,V2,S2,P2,M2,J2,I2)</f>
        <v>410.06</v>
      </c>
    </row>
    <row r="3" spans="1:28" s="366" customFormat="1" ht="37.5">
      <c r="A3" s="354" t="s">
        <v>557</v>
      </c>
      <c r="B3" s="355" t="s">
        <v>558</v>
      </c>
      <c r="C3" s="356">
        <v>13595668480</v>
      </c>
      <c r="D3" s="357" t="s">
        <v>563</v>
      </c>
      <c r="E3" s="358">
        <v>3</v>
      </c>
      <c r="F3" s="359" t="s">
        <v>564</v>
      </c>
      <c r="G3" s="360" t="s">
        <v>561</v>
      </c>
      <c r="H3" s="361">
        <v>0</v>
      </c>
      <c r="I3" s="362">
        <v>141.24</v>
      </c>
      <c r="J3" s="361">
        <v>0</v>
      </c>
      <c r="K3" s="363">
        <v>187.48</v>
      </c>
      <c r="L3" s="363">
        <v>26.04</v>
      </c>
      <c r="M3" s="364">
        <f t="shared" ref="M3:M66" si="0">K3-L3</f>
        <v>161.44</v>
      </c>
      <c r="N3" s="361">
        <v>0</v>
      </c>
      <c r="O3" s="365">
        <v>0</v>
      </c>
      <c r="P3" s="361">
        <f t="shared" ref="P3:P74" si="1">N3-O3</f>
        <v>0</v>
      </c>
      <c r="Q3" s="363">
        <v>160.74</v>
      </c>
      <c r="R3" s="365">
        <v>78.12</v>
      </c>
      <c r="S3" s="365">
        <f t="shared" ref="S3:S74" si="2">Q3-R3</f>
        <v>82.62</v>
      </c>
      <c r="T3" s="365">
        <v>0</v>
      </c>
      <c r="U3" s="365">
        <v>0</v>
      </c>
      <c r="V3" s="365">
        <f t="shared" ref="V3:V72" si="3">T3-U3</f>
        <v>0</v>
      </c>
      <c r="W3" s="367"/>
      <c r="X3" s="361">
        <v>0</v>
      </c>
      <c r="Y3" s="361">
        <v>0</v>
      </c>
      <c r="Z3" s="361">
        <v>0</v>
      </c>
      <c r="AA3" s="361"/>
      <c r="AB3" s="361">
        <f t="shared" ref="AB3:AB74" si="4">SUM(Z3,V3,S3,P3,M3,J3,I3)</f>
        <v>385.3</v>
      </c>
    </row>
    <row r="4" spans="1:28" s="369" customFormat="1" ht="37.5">
      <c r="A4" s="354" t="s">
        <v>557</v>
      </c>
      <c r="B4" s="355" t="s">
        <v>558</v>
      </c>
      <c r="C4" s="356">
        <v>70419455450</v>
      </c>
      <c r="D4" s="357" t="s">
        <v>565</v>
      </c>
      <c r="E4" s="368" t="s">
        <v>566</v>
      </c>
      <c r="F4" s="359" t="s">
        <v>560</v>
      </c>
      <c r="G4" s="360" t="s">
        <v>561</v>
      </c>
      <c r="H4" s="361">
        <v>0</v>
      </c>
      <c r="I4" s="362">
        <v>128.04</v>
      </c>
      <c r="J4" s="361">
        <v>0</v>
      </c>
      <c r="K4" s="363">
        <v>187.48</v>
      </c>
      <c r="L4" s="363">
        <v>26.8</v>
      </c>
      <c r="M4" s="364">
        <f t="shared" si="0"/>
        <v>160.67999999999998</v>
      </c>
      <c r="N4" s="361">
        <v>0</v>
      </c>
      <c r="O4" s="365">
        <v>0</v>
      </c>
      <c r="P4" s="361">
        <f t="shared" si="1"/>
        <v>0</v>
      </c>
      <c r="Q4" s="363">
        <v>278.43</v>
      </c>
      <c r="R4" s="365">
        <v>80.41</v>
      </c>
      <c r="S4" s="365">
        <f t="shared" si="2"/>
        <v>198.02</v>
      </c>
      <c r="T4" s="365">
        <v>0</v>
      </c>
      <c r="U4" s="365">
        <v>0</v>
      </c>
      <c r="V4" s="365">
        <f t="shared" si="3"/>
        <v>0</v>
      </c>
      <c r="W4" s="367"/>
      <c r="X4" s="361">
        <v>0</v>
      </c>
      <c r="Y4" s="361">
        <v>0</v>
      </c>
      <c r="Z4" s="361">
        <v>0</v>
      </c>
      <c r="AA4" s="361"/>
      <c r="AB4" s="361">
        <f t="shared" si="4"/>
        <v>486.74</v>
      </c>
    </row>
    <row r="5" spans="1:28" s="370" customFormat="1" ht="37.5">
      <c r="A5" s="354" t="s">
        <v>557</v>
      </c>
      <c r="B5" s="355" t="s">
        <v>558</v>
      </c>
      <c r="C5" s="356">
        <v>2950339751</v>
      </c>
      <c r="D5" s="357" t="s">
        <v>567</v>
      </c>
      <c r="E5" s="358">
        <v>1</v>
      </c>
      <c r="F5" s="359" t="s">
        <v>568</v>
      </c>
      <c r="G5" s="360" t="s">
        <v>561</v>
      </c>
      <c r="H5" s="361">
        <v>0</v>
      </c>
      <c r="I5" s="362">
        <v>1021.38</v>
      </c>
      <c r="J5" s="361">
        <v>0</v>
      </c>
      <c r="K5" s="363">
        <v>187.48</v>
      </c>
      <c r="L5" s="363">
        <v>8</v>
      </c>
      <c r="M5" s="364">
        <f t="shared" si="0"/>
        <v>179.48</v>
      </c>
      <c r="N5" s="361">
        <v>0</v>
      </c>
      <c r="O5" s="365">
        <v>0</v>
      </c>
      <c r="P5" s="361">
        <f t="shared" si="1"/>
        <v>0</v>
      </c>
      <c r="Q5" s="363">
        <v>0</v>
      </c>
      <c r="R5" s="365">
        <v>0</v>
      </c>
      <c r="S5" s="365">
        <f t="shared" si="2"/>
        <v>0</v>
      </c>
      <c r="T5" s="365">
        <v>0</v>
      </c>
      <c r="U5" s="365">
        <v>0</v>
      </c>
      <c r="V5" s="365">
        <f t="shared" si="3"/>
        <v>0</v>
      </c>
      <c r="W5" s="367"/>
      <c r="X5" s="361">
        <v>0</v>
      </c>
      <c r="Y5" s="361">
        <v>0</v>
      </c>
      <c r="Z5" s="361">
        <v>0</v>
      </c>
      <c r="AA5" s="361"/>
      <c r="AB5" s="361">
        <f t="shared" si="4"/>
        <v>1200.8599999999999</v>
      </c>
    </row>
    <row r="6" spans="1:28" s="370" customFormat="1" ht="37.5">
      <c r="A6" s="354" t="s">
        <v>557</v>
      </c>
      <c r="B6" s="355" t="s">
        <v>558</v>
      </c>
      <c r="C6" s="356">
        <v>7178763493</v>
      </c>
      <c r="D6" s="357" t="s">
        <v>569</v>
      </c>
      <c r="E6" s="368" t="s">
        <v>566</v>
      </c>
      <c r="F6" s="359" t="s">
        <v>570</v>
      </c>
      <c r="G6" s="360" t="s">
        <v>561</v>
      </c>
      <c r="H6" s="361">
        <v>0</v>
      </c>
      <c r="I6" s="362">
        <v>231.85</v>
      </c>
      <c r="J6" s="361">
        <v>0</v>
      </c>
      <c r="K6" s="363">
        <v>187.48</v>
      </c>
      <c r="L6" s="371">
        <v>3.3</v>
      </c>
      <c r="M6" s="364">
        <f t="shared" si="0"/>
        <v>184.17999999999998</v>
      </c>
      <c r="N6" s="361">
        <v>0</v>
      </c>
      <c r="O6" s="365">
        <v>0</v>
      </c>
      <c r="P6" s="361">
        <f t="shared" si="1"/>
        <v>0</v>
      </c>
      <c r="Q6" s="363">
        <v>0</v>
      </c>
      <c r="R6" s="365">
        <v>0</v>
      </c>
      <c r="S6" s="365">
        <f t="shared" si="2"/>
        <v>0</v>
      </c>
      <c r="T6" s="365">
        <v>0</v>
      </c>
      <c r="U6" s="365">
        <v>0</v>
      </c>
      <c r="V6" s="365">
        <f t="shared" si="3"/>
        <v>0</v>
      </c>
      <c r="W6" s="367"/>
      <c r="X6" s="361">
        <v>0</v>
      </c>
      <c r="Y6" s="361">
        <v>0</v>
      </c>
      <c r="Z6" s="361">
        <v>0</v>
      </c>
      <c r="AA6" s="361"/>
      <c r="AB6" s="361">
        <f t="shared" si="4"/>
        <v>416.03</v>
      </c>
    </row>
    <row r="7" spans="1:28" s="370" customFormat="1" ht="37.5">
      <c r="A7" s="354" t="s">
        <v>557</v>
      </c>
      <c r="B7" s="355" t="s">
        <v>558</v>
      </c>
      <c r="C7" s="356">
        <v>7032388418</v>
      </c>
      <c r="D7" s="357" t="s">
        <v>571</v>
      </c>
      <c r="E7" s="368" t="s">
        <v>566</v>
      </c>
      <c r="F7" s="372" t="s">
        <v>560</v>
      </c>
      <c r="G7" s="360" t="s">
        <v>561</v>
      </c>
      <c r="H7" s="361">
        <v>0</v>
      </c>
      <c r="I7" s="362">
        <v>137.99</v>
      </c>
      <c r="J7" s="361">
        <v>0</v>
      </c>
      <c r="K7" s="363">
        <v>187.48</v>
      </c>
      <c r="L7" s="371">
        <v>26.04</v>
      </c>
      <c r="M7" s="364">
        <f t="shared" si="0"/>
        <v>161.44</v>
      </c>
      <c r="N7" s="361">
        <v>0</v>
      </c>
      <c r="O7" s="365">
        <v>0</v>
      </c>
      <c r="P7" s="361">
        <f t="shared" si="1"/>
        <v>0</v>
      </c>
      <c r="Q7" s="363">
        <v>0</v>
      </c>
      <c r="R7" s="365">
        <v>0</v>
      </c>
      <c r="S7" s="365">
        <v>0</v>
      </c>
      <c r="T7" s="365">
        <v>0</v>
      </c>
      <c r="U7" s="365">
        <v>0</v>
      </c>
      <c r="V7" s="365">
        <v>0</v>
      </c>
      <c r="W7" s="367"/>
      <c r="X7" s="361">
        <v>0</v>
      </c>
      <c r="Y7" s="361">
        <v>0</v>
      </c>
      <c r="Z7" s="361">
        <v>0</v>
      </c>
      <c r="AA7" s="361"/>
      <c r="AB7" s="361">
        <f t="shared" si="4"/>
        <v>299.43</v>
      </c>
    </row>
    <row r="8" spans="1:28" s="370" customFormat="1" ht="37.5">
      <c r="A8" s="354" t="s">
        <v>557</v>
      </c>
      <c r="B8" s="355" t="s">
        <v>558</v>
      </c>
      <c r="C8" s="356">
        <v>2670847498</v>
      </c>
      <c r="D8" s="357" t="s">
        <v>572</v>
      </c>
      <c r="E8" s="368" t="s">
        <v>566</v>
      </c>
      <c r="F8" s="359" t="s">
        <v>573</v>
      </c>
      <c r="G8" s="360" t="s">
        <v>561</v>
      </c>
      <c r="H8" s="361">
        <v>0</v>
      </c>
      <c r="I8" s="362">
        <v>271.81</v>
      </c>
      <c r="J8" s="361">
        <v>0</v>
      </c>
      <c r="K8" s="363">
        <v>187.48</v>
      </c>
      <c r="L8" s="371">
        <v>17.760000000000002</v>
      </c>
      <c r="M8" s="364">
        <f t="shared" si="0"/>
        <v>169.72</v>
      </c>
      <c r="N8" s="361">
        <v>0</v>
      </c>
      <c r="O8" s="365">
        <v>0</v>
      </c>
      <c r="P8" s="361">
        <f t="shared" si="1"/>
        <v>0</v>
      </c>
      <c r="Q8" s="363">
        <v>0</v>
      </c>
      <c r="R8" s="365">
        <v>0</v>
      </c>
      <c r="S8" s="365">
        <f t="shared" si="2"/>
        <v>0</v>
      </c>
      <c r="T8" s="365">
        <v>0</v>
      </c>
      <c r="U8" s="365">
        <v>0</v>
      </c>
      <c r="V8" s="365">
        <f t="shared" si="3"/>
        <v>0</v>
      </c>
      <c r="W8" s="367"/>
      <c r="X8" s="361">
        <v>0</v>
      </c>
      <c r="Y8" s="361">
        <v>0</v>
      </c>
      <c r="Z8" s="361">
        <v>0</v>
      </c>
      <c r="AA8" s="361"/>
      <c r="AB8" s="361">
        <f t="shared" si="4"/>
        <v>441.53</v>
      </c>
    </row>
    <row r="9" spans="1:28" s="366" customFormat="1" ht="37.5">
      <c r="A9" s="354" t="s">
        <v>557</v>
      </c>
      <c r="B9" s="355" t="s">
        <v>558</v>
      </c>
      <c r="C9" s="356">
        <v>8959195405</v>
      </c>
      <c r="D9" s="357" t="s">
        <v>574</v>
      </c>
      <c r="E9" s="368" t="s">
        <v>575</v>
      </c>
      <c r="F9" s="359" t="s">
        <v>576</v>
      </c>
      <c r="G9" s="360" t="s">
        <v>561</v>
      </c>
      <c r="H9" s="361">
        <v>0</v>
      </c>
      <c r="I9" s="362">
        <v>244.29</v>
      </c>
      <c r="J9" s="361">
        <v>0</v>
      </c>
      <c r="K9" s="363">
        <v>187.48</v>
      </c>
      <c r="L9" s="371">
        <v>55.87</v>
      </c>
      <c r="M9" s="364">
        <f t="shared" si="0"/>
        <v>131.60999999999999</v>
      </c>
      <c r="N9" s="361">
        <v>0</v>
      </c>
      <c r="O9" s="365">
        <v>0</v>
      </c>
      <c r="P9" s="361">
        <f t="shared" si="1"/>
        <v>0</v>
      </c>
      <c r="Q9" s="363">
        <v>464</v>
      </c>
      <c r="R9" s="365">
        <v>167.6</v>
      </c>
      <c r="S9" s="365">
        <v>72.72</v>
      </c>
      <c r="T9" s="365">
        <v>0</v>
      </c>
      <c r="U9" s="365">
        <v>0</v>
      </c>
      <c r="V9" s="365">
        <f t="shared" si="3"/>
        <v>0</v>
      </c>
      <c r="W9" s="367"/>
      <c r="X9" s="361">
        <v>0</v>
      </c>
      <c r="Y9" s="361">
        <v>0</v>
      </c>
      <c r="Z9" s="361">
        <v>0</v>
      </c>
      <c r="AA9" s="361"/>
      <c r="AB9" s="361">
        <f t="shared" si="4"/>
        <v>448.62</v>
      </c>
    </row>
    <row r="10" spans="1:28" s="366" customFormat="1" ht="37.5">
      <c r="A10" s="354" t="s">
        <v>557</v>
      </c>
      <c r="B10" s="355" t="s">
        <v>558</v>
      </c>
      <c r="C10" s="356">
        <v>847358488</v>
      </c>
      <c r="D10" s="357" t="s">
        <v>577</v>
      </c>
      <c r="E10" s="368" t="s">
        <v>575</v>
      </c>
      <c r="F10" s="359" t="s">
        <v>564</v>
      </c>
      <c r="G10" s="360" t="s">
        <v>561</v>
      </c>
      <c r="H10" s="361">
        <v>0</v>
      </c>
      <c r="I10" s="362">
        <v>124.99</v>
      </c>
      <c r="J10" s="361">
        <v>0</v>
      </c>
      <c r="K10" s="363">
        <v>187.48</v>
      </c>
      <c r="L10" s="371">
        <v>26.04</v>
      </c>
      <c r="M10" s="364">
        <f t="shared" si="0"/>
        <v>161.44</v>
      </c>
      <c r="N10" s="361">
        <v>0</v>
      </c>
      <c r="O10" s="365">
        <v>0</v>
      </c>
      <c r="P10" s="361">
        <f t="shared" si="1"/>
        <v>0</v>
      </c>
      <c r="Q10" s="363">
        <v>0</v>
      </c>
      <c r="R10" s="365">
        <v>0</v>
      </c>
      <c r="S10" s="365">
        <f t="shared" si="2"/>
        <v>0</v>
      </c>
      <c r="T10" s="365">
        <v>0</v>
      </c>
      <c r="U10" s="365">
        <v>0</v>
      </c>
      <c r="V10" s="365">
        <f t="shared" si="3"/>
        <v>0</v>
      </c>
      <c r="W10" s="367"/>
      <c r="X10" s="361">
        <v>0</v>
      </c>
      <c r="Y10" s="361">
        <v>0</v>
      </c>
      <c r="Z10" s="361">
        <v>0</v>
      </c>
      <c r="AA10" s="361"/>
      <c r="AB10" s="361">
        <f t="shared" si="4"/>
        <v>286.43</v>
      </c>
    </row>
    <row r="11" spans="1:28" s="370" customFormat="1" ht="37.5">
      <c r="A11" s="354" t="s">
        <v>557</v>
      </c>
      <c r="B11" s="355" t="s">
        <v>558</v>
      </c>
      <c r="C11" s="356">
        <v>88999882420</v>
      </c>
      <c r="D11" s="357" t="s">
        <v>578</v>
      </c>
      <c r="E11" s="368" t="s">
        <v>575</v>
      </c>
      <c r="F11" s="359" t="s">
        <v>579</v>
      </c>
      <c r="G11" s="360" t="s">
        <v>561</v>
      </c>
      <c r="H11" s="361">
        <v>0</v>
      </c>
      <c r="I11" s="362">
        <v>142.33000000000001</v>
      </c>
      <c r="J11" s="361">
        <v>0</v>
      </c>
      <c r="K11" s="363">
        <v>187.48</v>
      </c>
      <c r="L11" s="371">
        <v>26.04</v>
      </c>
      <c r="M11" s="364">
        <f t="shared" si="0"/>
        <v>161.44</v>
      </c>
      <c r="N11" s="361">
        <v>0</v>
      </c>
      <c r="O11" s="365">
        <v>0</v>
      </c>
      <c r="P11" s="361">
        <f t="shared" si="1"/>
        <v>0</v>
      </c>
      <c r="Q11" s="363">
        <v>183.71</v>
      </c>
      <c r="R11" s="365">
        <v>78.12</v>
      </c>
      <c r="S11" s="365">
        <f t="shared" si="2"/>
        <v>105.59</v>
      </c>
      <c r="T11" s="365">
        <v>0</v>
      </c>
      <c r="U11" s="365">
        <v>0</v>
      </c>
      <c r="V11" s="365">
        <f t="shared" si="3"/>
        <v>0</v>
      </c>
      <c r="W11" s="367"/>
      <c r="X11" s="361">
        <v>0</v>
      </c>
      <c r="Y11" s="361">
        <v>0</v>
      </c>
      <c r="Z11" s="361">
        <v>0</v>
      </c>
      <c r="AA11" s="361"/>
      <c r="AB11" s="361">
        <f t="shared" si="4"/>
        <v>409.36</v>
      </c>
    </row>
    <row r="12" spans="1:28" s="370" customFormat="1" ht="37.5">
      <c r="A12" s="354" t="s">
        <v>557</v>
      </c>
      <c r="B12" s="355" t="s">
        <v>558</v>
      </c>
      <c r="C12" s="356">
        <v>5244461486</v>
      </c>
      <c r="D12" s="357" t="s">
        <v>580</v>
      </c>
      <c r="E12" s="368" t="s">
        <v>562</v>
      </c>
      <c r="F12" s="359" t="s">
        <v>568</v>
      </c>
      <c r="G12" s="360" t="s">
        <v>561</v>
      </c>
      <c r="H12" s="361">
        <v>0</v>
      </c>
      <c r="I12" s="362">
        <v>320.82</v>
      </c>
      <c r="J12" s="361">
        <v>0</v>
      </c>
      <c r="K12" s="363">
        <v>187.48</v>
      </c>
      <c r="L12" s="371">
        <v>9</v>
      </c>
      <c r="M12" s="364">
        <f t="shared" si="0"/>
        <v>178.48</v>
      </c>
      <c r="N12" s="361">
        <v>0</v>
      </c>
      <c r="O12" s="365">
        <v>0</v>
      </c>
      <c r="P12" s="361">
        <f t="shared" si="1"/>
        <v>0</v>
      </c>
      <c r="Q12" s="363">
        <v>0</v>
      </c>
      <c r="R12" s="365">
        <v>0</v>
      </c>
      <c r="S12" s="365">
        <f t="shared" si="2"/>
        <v>0</v>
      </c>
      <c r="T12" s="365">
        <v>0</v>
      </c>
      <c r="U12" s="365">
        <v>0</v>
      </c>
      <c r="V12" s="365">
        <f t="shared" si="3"/>
        <v>0</v>
      </c>
      <c r="W12" s="367"/>
      <c r="X12" s="361">
        <v>0</v>
      </c>
      <c r="Y12" s="361">
        <v>0</v>
      </c>
      <c r="Z12" s="361">
        <v>0</v>
      </c>
      <c r="AA12" s="361"/>
      <c r="AB12" s="361">
        <f t="shared" si="4"/>
        <v>499.29999999999995</v>
      </c>
    </row>
    <row r="13" spans="1:28" s="370" customFormat="1" ht="37.5">
      <c r="A13" s="354" t="s">
        <v>557</v>
      </c>
      <c r="B13" s="355" t="s">
        <v>558</v>
      </c>
      <c r="C13" s="356">
        <v>5345290466</v>
      </c>
      <c r="D13" s="357" t="s">
        <v>581</v>
      </c>
      <c r="E13" s="368" t="s">
        <v>575</v>
      </c>
      <c r="F13" s="359" t="s">
        <v>582</v>
      </c>
      <c r="G13" s="360" t="s">
        <v>561</v>
      </c>
      <c r="H13" s="361">
        <v>0</v>
      </c>
      <c r="I13" s="362">
        <v>142.33000000000001</v>
      </c>
      <c r="J13" s="361">
        <v>0</v>
      </c>
      <c r="K13" s="363">
        <v>187.48</v>
      </c>
      <c r="L13" s="371">
        <v>26.04</v>
      </c>
      <c r="M13" s="364">
        <f t="shared" si="0"/>
        <v>161.44</v>
      </c>
      <c r="N13" s="361">
        <v>0</v>
      </c>
      <c r="O13" s="365">
        <v>0</v>
      </c>
      <c r="P13" s="361">
        <f t="shared" si="1"/>
        <v>0</v>
      </c>
      <c r="Q13" s="363">
        <v>172.22</v>
      </c>
      <c r="R13" s="365">
        <v>78.12</v>
      </c>
      <c r="S13" s="365">
        <f t="shared" si="2"/>
        <v>94.1</v>
      </c>
      <c r="T13" s="365">
        <v>0</v>
      </c>
      <c r="U13" s="365">
        <v>0</v>
      </c>
      <c r="V13" s="365">
        <f t="shared" si="3"/>
        <v>0</v>
      </c>
      <c r="W13" s="367"/>
      <c r="X13" s="361">
        <v>0</v>
      </c>
      <c r="Y13" s="361">
        <v>0</v>
      </c>
      <c r="Z13" s="361">
        <v>0</v>
      </c>
      <c r="AA13" s="361"/>
      <c r="AB13" s="361">
        <f t="shared" si="4"/>
        <v>397.87</v>
      </c>
    </row>
    <row r="14" spans="1:28" s="370" customFormat="1" ht="37.5">
      <c r="A14" s="354" t="s">
        <v>557</v>
      </c>
      <c r="B14" s="355" t="s">
        <v>558</v>
      </c>
      <c r="C14" s="356">
        <v>2456744462</v>
      </c>
      <c r="D14" s="357" t="s">
        <v>583</v>
      </c>
      <c r="E14" s="368" t="s">
        <v>566</v>
      </c>
      <c r="F14" s="359" t="s">
        <v>560</v>
      </c>
      <c r="G14" s="360" t="s">
        <v>561</v>
      </c>
      <c r="H14" s="361">
        <v>0</v>
      </c>
      <c r="I14" s="362">
        <v>124.99</v>
      </c>
      <c r="J14" s="361">
        <v>0</v>
      </c>
      <c r="K14" s="363">
        <v>187.48</v>
      </c>
      <c r="L14" s="371">
        <v>26.04</v>
      </c>
      <c r="M14" s="364">
        <f t="shared" si="0"/>
        <v>161.44</v>
      </c>
      <c r="N14" s="361">
        <v>0</v>
      </c>
      <c r="O14" s="365">
        <v>0</v>
      </c>
      <c r="P14" s="361">
        <f t="shared" si="1"/>
        <v>0</v>
      </c>
      <c r="Q14" s="363">
        <v>318.20999999999998</v>
      </c>
      <c r="R14" s="365">
        <v>78.12</v>
      </c>
      <c r="S14" s="365">
        <f t="shared" si="2"/>
        <v>240.08999999999997</v>
      </c>
      <c r="T14" s="365">
        <v>0</v>
      </c>
      <c r="U14" s="365">
        <v>0</v>
      </c>
      <c r="V14" s="365">
        <f t="shared" si="3"/>
        <v>0</v>
      </c>
      <c r="W14" s="367"/>
      <c r="X14" s="361">
        <v>0</v>
      </c>
      <c r="Y14" s="361">
        <v>0</v>
      </c>
      <c r="Z14" s="361">
        <v>0</v>
      </c>
      <c r="AA14" s="361"/>
      <c r="AB14" s="361">
        <f t="shared" si="4"/>
        <v>526.52</v>
      </c>
    </row>
    <row r="15" spans="1:28" s="370" customFormat="1" ht="37.5">
      <c r="A15" s="354" t="s">
        <v>557</v>
      </c>
      <c r="B15" s="355" t="s">
        <v>558</v>
      </c>
      <c r="C15" s="373">
        <v>9601303499</v>
      </c>
      <c r="D15" s="374" t="s">
        <v>584</v>
      </c>
      <c r="E15" s="368" t="s">
        <v>566</v>
      </c>
      <c r="F15" s="372" t="s">
        <v>573</v>
      </c>
      <c r="G15" s="360" t="s">
        <v>561</v>
      </c>
      <c r="H15" s="361">
        <v>0</v>
      </c>
      <c r="I15" s="362">
        <v>265.89</v>
      </c>
      <c r="J15" s="361">
        <v>0</v>
      </c>
      <c r="K15" s="363">
        <v>187.48</v>
      </c>
      <c r="L15" s="371">
        <v>13.32</v>
      </c>
      <c r="M15" s="364">
        <f t="shared" si="0"/>
        <v>174.16</v>
      </c>
      <c r="N15" s="361">
        <v>0</v>
      </c>
      <c r="O15" s="365">
        <v>0</v>
      </c>
      <c r="P15" s="361">
        <f t="shared" si="1"/>
        <v>0</v>
      </c>
      <c r="Q15" s="363">
        <v>0</v>
      </c>
      <c r="R15" s="365">
        <v>0</v>
      </c>
      <c r="S15" s="365">
        <f t="shared" si="2"/>
        <v>0</v>
      </c>
      <c r="T15" s="365">
        <v>0</v>
      </c>
      <c r="U15" s="365">
        <v>0</v>
      </c>
      <c r="V15" s="365">
        <f t="shared" si="3"/>
        <v>0</v>
      </c>
      <c r="W15" s="367"/>
      <c r="X15" s="361">
        <v>0</v>
      </c>
      <c r="Y15" s="361">
        <v>0</v>
      </c>
      <c r="Z15" s="361">
        <v>0</v>
      </c>
      <c r="AA15" s="361"/>
      <c r="AB15" s="361">
        <f t="shared" si="4"/>
        <v>440.04999999999995</v>
      </c>
    </row>
    <row r="16" spans="1:28" s="370" customFormat="1" ht="37.5">
      <c r="A16" s="354" t="s">
        <v>557</v>
      </c>
      <c r="B16" s="355" t="s">
        <v>558</v>
      </c>
      <c r="C16" s="356">
        <v>4089045932</v>
      </c>
      <c r="D16" s="357" t="s">
        <v>585</v>
      </c>
      <c r="E16" s="368" t="s">
        <v>562</v>
      </c>
      <c r="F16" s="359" t="s">
        <v>568</v>
      </c>
      <c r="G16" s="360" t="s">
        <v>561</v>
      </c>
      <c r="H16" s="361">
        <v>0</v>
      </c>
      <c r="I16" s="362">
        <v>1756.05</v>
      </c>
      <c r="J16" s="361">
        <v>0</v>
      </c>
      <c r="K16" s="363">
        <v>187.48</v>
      </c>
      <c r="L16" s="371">
        <v>8</v>
      </c>
      <c r="M16" s="364">
        <f t="shared" si="0"/>
        <v>179.48</v>
      </c>
      <c r="N16" s="361">
        <v>0</v>
      </c>
      <c r="O16" s="365">
        <v>0</v>
      </c>
      <c r="P16" s="361">
        <f t="shared" si="1"/>
        <v>0</v>
      </c>
      <c r="Q16" s="363">
        <v>0</v>
      </c>
      <c r="R16" s="365">
        <v>0</v>
      </c>
      <c r="S16" s="365">
        <f t="shared" si="2"/>
        <v>0</v>
      </c>
      <c r="T16" s="365">
        <v>0</v>
      </c>
      <c r="U16" s="365">
        <v>0</v>
      </c>
      <c r="V16" s="365">
        <f t="shared" si="3"/>
        <v>0</v>
      </c>
      <c r="W16" s="367"/>
      <c r="X16" s="361">
        <v>0</v>
      </c>
      <c r="Y16" s="361">
        <v>0</v>
      </c>
      <c r="Z16" s="361">
        <v>0</v>
      </c>
      <c r="AA16" s="361"/>
      <c r="AB16" s="361">
        <f t="shared" si="4"/>
        <v>1935.53</v>
      </c>
    </row>
    <row r="17" spans="1:28" s="370" customFormat="1" ht="37.5">
      <c r="A17" s="354" t="s">
        <v>557</v>
      </c>
      <c r="B17" s="355" t="s">
        <v>558</v>
      </c>
      <c r="C17" s="356">
        <v>10283186429</v>
      </c>
      <c r="D17" s="357" t="s">
        <v>586</v>
      </c>
      <c r="E17" s="368" t="s">
        <v>566</v>
      </c>
      <c r="F17" s="359" t="s">
        <v>587</v>
      </c>
      <c r="G17" s="360" t="s">
        <v>561</v>
      </c>
      <c r="H17" s="361">
        <v>0</v>
      </c>
      <c r="I17" s="362">
        <v>128.04</v>
      </c>
      <c r="J17" s="361">
        <v>0</v>
      </c>
      <c r="K17" s="363">
        <v>187.48</v>
      </c>
      <c r="L17" s="371">
        <v>26.8</v>
      </c>
      <c r="M17" s="364">
        <f t="shared" si="0"/>
        <v>160.67999999999998</v>
      </c>
      <c r="N17" s="361">
        <v>0</v>
      </c>
      <c r="O17" s="365">
        <v>0</v>
      </c>
      <c r="P17" s="361">
        <f t="shared" si="1"/>
        <v>0</v>
      </c>
      <c r="Q17" s="363">
        <v>183.71</v>
      </c>
      <c r="R17" s="365">
        <v>80.41</v>
      </c>
      <c r="S17" s="365">
        <f t="shared" si="2"/>
        <v>103.30000000000001</v>
      </c>
      <c r="T17" s="365">
        <v>0</v>
      </c>
      <c r="U17" s="365">
        <v>0</v>
      </c>
      <c r="V17" s="365">
        <f t="shared" si="3"/>
        <v>0</v>
      </c>
      <c r="W17" s="367"/>
      <c r="X17" s="361">
        <v>0</v>
      </c>
      <c r="Y17" s="361">
        <v>0</v>
      </c>
      <c r="Z17" s="361">
        <v>0</v>
      </c>
      <c r="AA17" s="361"/>
      <c r="AB17" s="361">
        <f t="shared" si="4"/>
        <v>392.02</v>
      </c>
    </row>
    <row r="18" spans="1:28" s="370" customFormat="1" ht="37.5">
      <c r="A18" s="354" t="s">
        <v>557</v>
      </c>
      <c r="B18" s="355" t="s">
        <v>558</v>
      </c>
      <c r="C18" s="375">
        <v>5813428445</v>
      </c>
      <c r="D18" s="374" t="s">
        <v>588</v>
      </c>
      <c r="E18" s="368" t="s">
        <v>566</v>
      </c>
      <c r="F18" s="359" t="s">
        <v>587</v>
      </c>
      <c r="G18" s="360" t="s">
        <v>561</v>
      </c>
      <c r="H18" s="361">
        <v>0</v>
      </c>
      <c r="I18" s="362">
        <v>134.74</v>
      </c>
      <c r="J18" s="361">
        <v>0</v>
      </c>
      <c r="K18" s="363">
        <v>187.48</v>
      </c>
      <c r="L18" s="371">
        <v>26.04</v>
      </c>
      <c r="M18" s="364">
        <f t="shared" si="0"/>
        <v>161.44</v>
      </c>
      <c r="N18" s="361">
        <v>0</v>
      </c>
      <c r="O18" s="365">
        <v>0</v>
      </c>
      <c r="P18" s="361">
        <f t="shared" si="1"/>
        <v>0</v>
      </c>
      <c r="Q18" s="363">
        <v>318.20999999999998</v>
      </c>
      <c r="R18" s="365">
        <v>78.12</v>
      </c>
      <c r="S18" s="365">
        <f t="shared" si="2"/>
        <v>240.08999999999997</v>
      </c>
      <c r="T18" s="365">
        <v>0</v>
      </c>
      <c r="U18" s="365">
        <v>0</v>
      </c>
      <c r="V18" s="365">
        <f t="shared" si="3"/>
        <v>0</v>
      </c>
      <c r="W18" s="367"/>
      <c r="X18" s="361">
        <v>0</v>
      </c>
      <c r="Y18" s="361">
        <v>0</v>
      </c>
      <c r="Z18" s="361">
        <v>0</v>
      </c>
      <c r="AA18" s="361"/>
      <c r="AB18" s="361">
        <f t="shared" si="4"/>
        <v>536.27</v>
      </c>
    </row>
    <row r="19" spans="1:28" s="370" customFormat="1" ht="37.5">
      <c r="A19" s="354" t="s">
        <v>557</v>
      </c>
      <c r="B19" s="355" t="s">
        <v>558</v>
      </c>
      <c r="C19" s="375">
        <v>92123600415</v>
      </c>
      <c r="D19" s="374" t="s">
        <v>589</v>
      </c>
      <c r="E19" s="368" t="s">
        <v>562</v>
      </c>
      <c r="F19" s="359" t="s">
        <v>568</v>
      </c>
      <c r="G19" s="360" t="s">
        <v>561</v>
      </c>
      <c r="H19" s="361">
        <v>0</v>
      </c>
      <c r="I19" s="362">
        <v>882.15</v>
      </c>
      <c r="J19" s="361">
        <v>0</v>
      </c>
      <c r="K19" s="363">
        <v>187.48</v>
      </c>
      <c r="L19" s="371">
        <v>9</v>
      </c>
      <c r="M19" s="364">
        <f t="shared" si="0"/>
        <v>178.48</v>
      </c>
      <c r="N19" s="361">
        <v>0</v>
      </c>
      <c r="O19" s="365">
        <v>0</v>
      </c>
      <c r="P19" s="361">
        <f t="shared" si="1"/>
        <v>0</v>
      </c>
      <c r="Q19" s="363">
        <v>0</v>
      </c>
      <c r="R19" s="365">
        <v>0</v>
      </c>
      <c r="S19" s="365">
        <f t="shared" si="2"/>
        <v>0</v>
      </c>
      <c r="T19" s="365">
        <v>0</v>
      </c>
      <c r="U19" s="365">
        <v>0</v>
      </c>
      <c r="V19" s="365">
        <f t="shared" si="3"/>
        <v>0</v>
      </c>
      <c r="W19" s="367"/>
      <c r="X19" s="361">
        <v>0</v>
      </c>
      <c r="Y19" s="361">
        <v>0</v>
      </c>
      <c r="Z19" s="361">
        <v>0</v>
      </c>
      <c r="AA19" s="361"/>
      <c r="AB19" s="361">
        <f t="shared" si="4"/>
        <v>1060.6299999999999</v>
      </c>
    </row>
    <row r="20" spans="1:28" s="370" customFormat="1" ht="37.5">
      <c r="A20" s="354" t="s">
        <v>557</v>
      </c>
      <c r="B20" s="355" t="s">
        <v>558</v>
      </c>
      <c r="C20" s="356">
        <v>6392472452</v>
      </c>
      <c r="D20" s="357" t="s">
        <v>590</v>
      </c>
      <c r="E20" s="368" t="s">
        <v>575</v>
      </c>
      <c r="F20" s="359" t="s">
        <v>582</v>
      </c>
      <c r="G20" s="360" t="s">
        <v>561</v>
      </c>
      <c r="H20" s="361">
        <v>0</v>
      </c>
      <c r="I20" s="362">
        <v>142.33000000000001</v>
      </c>
      <c r="J20" s="361">
        <v>0</v>
      </c>
      <c r="K20" s="363">
        <v>187.48</v>
      </c>
      <c r="L20" s="371">
        <v>26.04</v>
      </c>
      <c r="M20" s="364">
        <f t="shared" si="0"/>
        <v>161.44</v>
      </c>
      <c r="N20" s="361">
        <v>0</v>
      </c>
      <c r="O20" s="365">
        <v>0</v>
      </c>
      <c r="P20" s="361">
        <f t="shared" si="1"/>
        <v>0</v>
      </c>
      <c r="Q20" s="363">
        <v>0</v>
      </c>
      <c r="R20" s="365">
        <v>0</v>
      </c>
      <c r="S20" s="365">
        <f t="shared" si="2"/>
        <v>0</v>
      </c>
      <c r="T20" s="365">
        <v>0</v>
      </c>
      <c r="U20" s="365">
        <v>0</v>
      </c>
      <c r="V20" s="365">
        <f t="shared" si="3"/>
        <v>0</v>
      </c>
      <c r="W20" s="367"/>
      <c r="X20" s="361">
        <v>0</v>
      </c>
      <c r="Y20" s="361">
        <v>0</v>
      </c>
      <c r="Z20" s="361">
        <v>0</v>
      </c>
      <c r="AA20" s="361"/>
      <c r="AB20" s="361">
        <f t="shared" si="4"/>
        <v>303.77</v>
      </c>
    </row>
    <row r="21" spans="1:28" s="370" customFormat="1" ht="37.5">
      <c r="A21" s="354" t="s">
        <v>557</v>
      </c>
      <c r="B21" s="355" t="s">
        <v>558</v>
      </c>
      <c r="C21" s="356">
        <v>70178717401</v>
      </c>
      <c r="D21" s="357" t="s">
        <v>591</v>
      </c>
      <c r="E21" s="368" t="s">
        <v>575</v>
      </c>
      <c r="F21" s="359" t="s">
        <v>582</v>
      </c>
      <c r="G21" s="360" t="s">
        <v>561</v>
      </c>
      <c r="H21" s="361">
        <v>0</v>
      </c>
      <c r="I21" s="362">
        <v>126.08</v>
      </c>
      <c r="J21" s="361">
        <v>0</v>
      </c>
      <c r="K21" s="363">
        <v>187.48</v>
      </c>
      <c r="L21" s="371">
        <v>26.04</v>
      </c>
      <c r="M21" s="364">
        <f t="shared" si="0"/>
        <v>161.44</v>
      </c>
      <c r="N21" s="361">
        <v>0</v>
      </c>
      <c r="O21" s="365">
        <v>0</v>
      </c>
      <c r="P21" s="361">
        <f t="shared" si="1"/>
        <v>0</v>
      </c>
      <c r="Q21" s="363">
        <v>172.22</v>
      </c>
      <c r="R21" s="365">
        <v>78.12</v>
      </c>
      <c r="S21" s="365">
        <f t="shared" si="2"/>
        <v>94.1</v>
      </c>
      <c r="T21" s="365">
        <v>0</v>
      </c>
      <c r="U21" s="365">
        <v>0</v>
      </c>
      <c r="V21" s="365">
        <f t="shared" si="3"/>
        <v>0</v>
      </c>
      <c r="W21" s="367"/>
      <c r="X21" s="361">
        <v>0</v>
      </c>
      <c r="Y21" s="361">
        <v>0</v>
      </c>
      <c r="Z21" s="361">
        <v>0</v>
      </c>
      <c r="AA21" s="361"/>
      <c r="AB21" s="361">
        <f t="shared" si="4"/>
        <v>381.62</v>
      </c>
    </row>
    <row r="22" spans="1:28" s="370" customFormat="1" ht="37.5">
      <c r="A22" s="354" t="s">
        <v>557</v>
      </c>
      <c r="B22" s="355" t="s">
        <v>558</v>
      </c>
      <c r="C22" s="356">
        <v>79361137468</v>
      </c>
      <c r="D22" s="357" t="s">
        <v>592</v>
      </c>
      <c r="E22" s="368" t="s">
        <v>562</v>
      </c>
      <c r="F22" s="359" t="s">
        <v>593</v>
      </c>
      <c r="G22" s="360" t="s">
        <v>561</v>
      </c>
      <c r="H22" s="361">
        <v>0</v>
      </c>
      <c r="I22" s="362">
        <v>900.83</v>
      </c>
      <c r="J22" s="361">
        <v>0</v>
      </c>
      <c r="K22" s="363">
        <v>187.48</v>
      </c>
      <c r="L22" s="371">
        <v>8</v>
      </c>
      <c r="M22" s="364">
        <f t="shared" si="0"/>
        <v>179.48</v>
      </c>
      <c r="N22" s="361">
        <v>0</v>
      </c>
      <c r="O22" s="365">
        <v>0</v>
      </c>
      <c r="P22" s="361">
        <v>0</v>
      </c>
      <c r="Q22" s="363">
        <v>0</v>
      </c>
      <c r="R22" s="365">
        <v>0</v>
      </c>
      <c r="S22" s="365">
        <f t="shared" si="2"/>
        <v>0</v>
      </c>
      <c r="T22" s="365">
        <v>0</v>
      </c>
      <c r="U22" s="365">
        <v>0</v>
      </c>
      <c r="V22" s="365">
        <v>0</v>
      </c>
      <c r="W22" s="367"/>
      <c r="X22" s="361">
        <v>0</v>
      </c>
      <c r="Y22" s="361">
        <v>0</v>
      </c>
      <c r="Z22" s="361">
        <v>0</v>
      </c>
      <c r="AA22" s="361"/>
      <c r="AB22" s="361">
        <f t="shared" si="4"/>
        <v>1080.31</v>
      </c>
    </row>
    <row r="23" spans="1:28" s="370" customFormat="1" ht="37.5">
      <c r="A23" s="354" t="s">
        <v>557</v>
      </c>
      <c r="B23" s="355" t="s">
        <v>558</v>
      </c>
      <c r="C23" s="356">
        <v>69641277472</v>
      </c>
      <c r="D23" s="357" t="s">
        <v>749</v>
      </c>
      <c r="E23" s="368" t="s">
        <v>566</v>
      </c>
      <c r="F23" s="359" t="s">
        <v>587</v>
      </c>
      <c r="G23" s="360" t="s">
        <v>561</v>
      </c>
      <c r="H23" s="361">
        <v>0</v>
      </c>
      <c r="I23" s="362">
        <v>104.16</v>
      </c>
      <c r="J23" s="361">
        <v>0</v>
      </c>
      <c r="K23" s="363">
        <v>187.48</v>
      </c>
      <c r="L23" s="371">
        <v>21.7</v>
      </c>
      <c r="M23" s="364">
        <f t="shared" si="0"/>
        <v>165.78</v>
      </c>
      <c r="N23" s="361">
        <v>0</v>
      </c>
      <c r="O23" s="365">
        <v>0</v>
      </c>
      <c r="P23" s="361">
        <v>0</v>
      </c>
      <c r="Q23" s="363">
        <v>150.38</v>
      </c>
      <c r="R23" s="365">
        <v>65.099999999999994</v>
      </c>
      <c r="S23" s="365">
        <f t="shared" si="2"/>
        <v>85.28</v>
      </c>
      <c r="T23" s="365">
        <v>0</v>
      </c>
      <c r="U23" s="365">
        <v>0</v>
      </c>
      <c r="V23" s="365">
        <v>0</v>
      </c>
      <c r="W23" s="367"/>
      <c r="X23" s="361">
        <v>0</v>
      </c>
      <c r="Y23" s="361">
        <v>0</v>
      </c>
      <c r="Z23" s="361">
        <v>0</v>
      </c>
      <c r="AA23" s="361"/>
      <c r="AB23" s="361">
        <f t="shared" si="4"/>
        <v>355.22</v>
      </c>
    </row>
    <row r="24" spans="1:28" s="370" customFormat="1" ht="37.5">
      <c r="A24" s="354" t="s">
        <v>557</v>
      </c>
      <c r="B24" s="355" t="s">
        <v>558</v>
      </c>
      <c r="C24" s="356">
        <v>1937921417</v>
      </c>
      <c r="D24" s="357" t="s">
        <v>595</v>
      </c>
      <c r="E24" s="368" t="s">
        <v>566</v>
      </c>
      <c r="F24" s="359" t="s">
        <v>560</v>
      </c>
      <c r="G24" s="360" t="s">
        <v>561</v>
      </c>
      <c r="H24" s="361">
        <v>0</v>
      </c>
      <c r="I24" s="362">
        <v>124.99</v>
      </c>
      <c r="J24" s="361">
        <v>0</v>
      </c>
      <c r="K24" s="363">
        <v>187.48</v>
      </c>
      <c r="L24" s="371">
        <v>26.04</v>
      </c>
      <c r="M24" s="364">
        <f t="shared" si="0"/>
        <v>161.44</v>
      </c>
      <c r="N24" s="361">
        <v>0</v>
      </c>
      <c r="O24" s="365">
        <v>0</v>
      </c>
      <c r="P24" s="361">
        <f t="shared" si="1"/>
        <v>0</v>
      </c>
      <c r="Q24" s="363">
        <v>437.53</v>
      </c>
      <c r="R24" s="365">
        <v>78.12</v>
      </c>
      <c r="S24" s="365">
        <f t="shared" si="2"/>
        <v>359.40999999999997</v>
      </c>
      <c r="T24" s="365">
        <v>0</v>
      </c>
      <c r="U24" s="365">
        <v>0</v>
      </c>
      <c r="V24" s="365">
        <f t="shared" si="3"/>
        <v>0</v>
      </c>
      <c r="W24" s="367"/>
      <c r="X24" s="361">
        <v>0</v>
      </c>
      <c r="Y24" s="361">
        <v>0</v>
      </c>
      <c r="Z24" s="361">
        <v>0</v>
      </c>
      <c r="AA24" s="361"/>
      <c r="AB24" s="361">
        <f t="shared" si="4"/>
        <v>645.83999999999992</v>
      </c>
    </row>
    <row r="25" spans="1:28" s="370" customFormat="1" ht="37.5">
      <c r="A25" s="354" t="s">
        <v>557</v>
      </c>
      <c r="B25" s="355" t="s">
        <v>558</v>
      </c>
      <c r="C25" s="356">
        <v>12502106400</v>
      </c>
      <c r="D25" s="357" t="s">
        <v>596</v>
      </c>
      <c r="E25" s="368" t="s">
        <v>575</v>
      </c>
      <c r="F25" s="359" t="s">
        <v>597</v>
      </c>
      <c r="G25" s="360" t="s">
        <v>561</v>
      </c>
      <c r="H25" s="361">
        <v>0</v>
      </c>
      <c r="I25" s="362">
        <v>145.96</v>
      </c>
      <c r="J25" s="361">
        <v>0</v>
      </c>
      <c r="K25" s="363">
        <v>187.48</v>
      </c>
      <c r="L25" s="371">
        <v>31.28</v>
      </c>
      <c r="M25" s="364">
        <f t="shared" si="0"/>
        <v>156.19999999999999</v>
      </c>
      <c r="N25" s="361">
        <v>0</v>
      </c>
      <c r="O25" s="365">
        <v>0</v>
      </c>
      <c r="P25" s="361">
        <f t="shared" si="1"/>
        <v>0</v>
      </c>
      <c r="Q25" s="363">
        <v>0</v>
      </c>
      <c r="R25" s="365">
        <v>0</v>
      </c>
      <c r="S25" s="365">
        <f t="shared" si="2"/>
        <v>0</v>
      </c>
      <c r="T25" s="365">
        <v>155.13999999999999</v>
      </c>
      <c r="U25" s="365">
        <v>0</v>
      </c>
      <c r="V25" s="365">
        <f t="shared" si="3"/>
        <v>155.13999999999999</v>
      </c>
      <c r="W25" s="367"/>
      <c r="X25" s="361">
        <v>0</v>
      </c>
      <c r="Y25" s="361">
        <v>0</v>
      </c>
      <c r="Z25" s="361">
        <v>0</v>
      </c>
      <c r="AA25" s="361"/>
      <c r="AB25" s="361">
        <f t="shared" si="4"/>
        <v>457.29999999999995</v>
      </c>
    </row>
    <row r="26" spans="1:28" s="370" customFormat="1" ht="37.5">
      <c r="A26" s="354" t="s">
        <v>557</v>
      </c>
      <c r="B26" s="355" t="s">
        <v>558</v>
      </c>
      <c r="C26" s="356">
        <v>10735205442</v>
      </c>
      <c r="D26" s="357" t="s">
        <v>598</v>
      </c>
      <c r="E26" s="368" t="s">
        <v>566</v>
      </c>
      <c r="F26" s="376">
        <v>322205</v>
      </c>
      <c r="G26" s="360" t="s">
        <v>561</v>
      </c>
      <c r="H26" s="361">
        <v>0</v>
      </c>
      <c r="I26" s="362">
        <v>141.24</v>
      </c>
      <c r="J26" s="361">
        <v>0</v>
      </c>
      <c r="K26" s="363">
        <v>187.48</v>
      </c>
      <c r="L26" s="371">
        <v>26.04</v>
      </c>
      <c r="M26" s="364">
        <f t="shared" si="0"/>
        <v>161.44</v>
      </c>
      <c r="N26" s="361">
        <v>0</v>
      </c>
      <c r="O26" s="365">
        <v>0</v>
      </c>
      <c r="P26" s="361">
        <f t="shared" si="1"/>
        <v>0</v>
      </c>
      <c r="Q26" s="363">
        <v>0</v>
      </c>
      <c r="R26" s="365">
        <v>0</v>
      </c>
      <c r="S26" s="365">
        <f t="shared" si="2"/>
        <v>0</v>
      </c>
      <c r="T26" s="365">
        <v>0</v>
      </c>
      <c r="U26" s="365">
        <v>0</v>
      </c>
      <c r="V26" s="365">
        <f t="shared" si="3"/>
        <v>0</v>
      </c>
      <c r="W26" s="367"/>
      <c r="X26" s="361">
        <v>0</v>
      </c>
      <c r="Y26" s="361">
        <v>0</v>
      </c>
      <c r="Z26" s="361">
        <v>0</v>
      </c>
      <c r="AA26" s="361"/>
      <c r="AB26" s="361">
        <f t="shared" si="4"/>
        <v>302.68</v>
      </c>
    </row>
    <row r="27" spans="1:28" s="370" customFormat="1" ht="37.5">
      <c r="A27" s="354" t="s">
        <v>557</v>
      </c>
      <c r="B27" s="355" t="s">
        <v>558</v>
      </c>
      <c r="C27" s="356">
        <v>10186690436</v>
      </c>
      <c r="D27" s="357" t="s">
        <v>599</v>
      </c>
      <c r="E27" s="368" t="s">
        <v>566</v>
      </c>
      <c r="F27" s="376">
        <v>521130</v>
      </c>
      <c r="G27" s="360" t="s">
        <v>561</v>
      </c>
      <c r="H27" s="361">
        <v>0</v>
      </c>
      <c r="I27" s="362">
        <v>91.66</v>
      </c>
      <c r="J27" s="361">
        <v>0</v>
      </c>
      <c r="K27" s="363">
        <v>187.48</v>
      </c>
      <c r="L27" s="371">
        <v>19.100000000000001</v>
      </c>
      <c r="M27" s="364">
        <f t="shared" si="0"/>
        <v>168.38</v>
      </c>
      <c r="N27" s="361">
        <v>0</v>
      </c>
      <c r="O27" s="365">
        <v>0</v>
      </c>
      <c r="P27" s="361">
        <v>0</v>
      </c>
      <c r="Q27" s="363">
        <v>0</v>
      </c>
      <c r="R27" s="365">
        <v>0</v>
      </c>
      <c r="S27" s="365">
        <f t="shared" si="2"/>
        <v>0</v>
      </c>
      <c r="T27" s="365">
        <v>0</v>
      </c>
      <c r="U27" s="365">
        <v>0</v>
      </c>
      <c r="V27" s="365">
        <v>0</v>
      </c>
      <c r="W27" s="367"/>
      <c r="X27" s="361">
        <v>0</v>
      </c>
      <c r="Y27" s="361">
        <v>0</v>
      </c>
      <c r="Z27" s="361">
        <v>0</v>
      </c>
      <c r="AA27" s="361"/>
      <c r="AB27" s="361">
        <f t="shared" si="4"/>
        <v>260.03999999999996</v>
      </c>
    </row>
    <row r="28" spans="1:28" s="370" customFormat="1" ht="37.5">
      <c r="A28" s="354" t="s">
        <v>557</v>
      </c>
      <c r="B28" s="355" t="s">
        <v>558</v>
      </c>
      <c r="C28" s="356">
        <v>9909706474</v>
      </c>
      <c r="D28" s="357" t="s">
        <v>600</v>
      </c>
      <c r="E28" s="368" t="s">
        <v>575</v>
      </c>
      <c r="F28" s="360" t="s">
        <v>601</v>
      </c>
      <c r="G28" s="360" t="s">
        <v>561</v>
      </c>
      <c r="H28" s="361">
        <v>0</v>
      </c>
      <c r="I28" s="362">
        <v>171.36</v>
      </c>
      <c r="J28" s="361">
        <v>0</v>
      </c>
      <c r="K28" s="363">
        <v>187.48</v>
      </c>
      <c r="L28" s="371">
        <v>37.630000000000003</v>
      </c>
      <c r="M28" s="364">
        <f t="shared" si="0"/>
        <v>149.85</v>
      </c>
      <c r="N28" s="361">
        <v>0</v>
      </c>
      <c r="O28" s="365">
        <v>0</v>
      </c>
      <c r="P28" s="361">
        <f t="shared" si="1"/>
        <v>0</v>
      </c>
      <c r="Q28" s="363">
        <v>0</v>
      </c>
      <c r="R28" s="365">
        <v>0</v>
      </c>
      <c r="S28" s="365">
        <f t="shared" si="2"/>
        <v>0</v>
      </c>
      <c r="T28" s="365">
        <v>0</v>
      </c>
      <c r="U28" s="365">
        <v>0</v>
      </c>
      <c r="V28" s="365">
        <f t="shared" si="3"/>
        <v>0</v>
      </c>
      <c r="W28" s="367"/>
      <c r="X28" s="361">
        <v>0</v>
      </c>
      <c r="Y28" s="361">
        <v>0</v>
      </c>
      <c r="Z28" s="361">
        <v>0</v>
      </c>
      <c r="AA28" s="361"/>
      <c r="AB28" s="361">
        <f t="shared" si="4"/>
        <v>321.21000000000004</v>
      </c>
    </row>
    <row r="29" spans="1:28" s="370" customFormat="1" ht="37.5">
      <c r="A29" s="354" t="s">
        <v>557</v>
      </c>
      <c r="B29" s="355" t="s">
        <v>558</v>
      </c>
      <c r="C29" s="356">
        <v>70172220408</v>
      </c>
      <c r="D29" s="357" t="s">
        <v>602</v>
      </c>
      <c r="E29" s="368" t="s">
        <v>566</v>
      </c>
      <c r="F29" s="359" t="s">
        <v>603</v>
      </c>
      <c r="G29" s="360" t="s">
        <v>561</v>
      </c>
      <c r="H29" s="361">
        <v>0</v>
      </c>
      <c r="I29" s="362">
        <v>225.72</v>
      </c>
      <c r="J29" s="361">
        <v>0</v>
      </c>
      <c r="K29" s="363">
        <v>187.48</v>
      </c>
      <c r="L29" s="371">
        <v>12.74</v>
      </c>
      <c r="M29" s="364">
        <f t="shared" si="0"/>
        <v>174.73999999999998</v>
      </c>
      <c r="N29" s="361">
        <v>0</v>
      </c>
      <c r="O29" s="365">
        <v>0</v>
      </c>
      <c r="P29" s="361">
        <v>0</v>
      </c>
      <c r="Q29" s="363">
        <v>0</v>
      </c>
      <c r="R29" s="365">
        <v>0</v>
      </c>
      <c r="S29" s="365">
        <f t="shared" si="2"/>
        <v>0</v>
      </c>
      <c r="T29" s="365">
        <v>0</v>
      </c>
      <c r="U29" s="365">
        <v>0</v>
      </c>
      <c r="V29" s="365">
        <f t="shared" si="3"/>
        <v>0</v>
      </c>
      <c r="W29" s="367"/>
      <c r="X29" s="361">
        <v>0</v>
      </c>
      <c r="Y29" s="361">
        <v>0</v>
      </c>
      <c r="Z29" s="361">
        <v>0</v>
      </c>
      <c r="AA29" s="361"/>
      <c r="AB29" s="361">
        <f t="shared" si="4"/>
        <v>400.46</v>
      </c>
    </row>
    <row r="30" spans="1:28" s="370" customFormat="1" ht="37.5">
      <c r="A30" s="354" t="s">
        <v>557</v>
      </c>
      <c r="B30" s="355" t="s">
        <v>558</v>
      </c>
      <c r="C30" s="356">
        <v>6301729439</v>
      </c>
      <c r="D30" s="357" t="s">
        <v>604</v>
      </c>
      <c r="E30" s="368" t="s">
        <v>562</v>
      </c>
      <c r="F30" s="359" t="s">
        <v>593</v>
      </c>
      <c r="G30" s="360" t="s">
        <v>561</v>
      </c>
      <c r="H30" s="361">
        <v>0</v>
      </c>
      <c r="I30" s="362">
        <v>800.98</v>
      </c>
      <c r="J30" s="361">
        <v>0</v>
      </c>
      <c r="K30" s="363">
        <v>187.48</v>
      </c>
      <c r="L30" s="371">
        <v>8</v>
      </c>
      <c r="M30" s="364">
        <f t="shared" si="0"/>
        <v>179.48</v>
      </c>
      <c r="N30" s="361">
        <v>0</v>
      </c>
      <c r="O30" s="365">
        <v>0</v>
      </c>
      <c r="P30" s="364">
        <f t="shared" ref="P30:P70" si="5">N30-O30</f>
        <v>0</v>
      </c>
      <c r="Q30" s="377">
        <v>0</v>
      </c>
      <c r="R30" s="365">
        <v>0</v>
      </c>
      <c r="S30" s="365">
        <v>0</v>
      </c>
      <c r="T30" s="365">
        <v>0</v>
      </c>
      <c r="U30" s="365">
        <v>0</v>
      </c>
      <c r="V30" s="365">
        <f t="shared" si="3"/>
        <v>0</v>
      </c>
      <c r="W30" s="367"/>
      <c r="X30" s="361">
        <v>0</v>
      </c>
      <c r="Y30" s="361">
        <v>0</v>
      </c>
      <c r="Z30" s="361">
        <v>0</v>
      </c>
      <c r="AA30" s="361"/>
      <c r="AB30" s="361">
        <f t="shared" si="4"/>
        <v>980.46</v>
      </c>
    </row>
    <row r="31" spans="1:28" s="370" customFormat="1" ht="37.5">
      <c r="A31" s="354" t="s">
        <v>557</v>
      </c>
      <c r="B31" s="355" t="s">
        <v>558</v>
      </c>
      <c r="C31" s="356">
        <v>78272203472</v>
      </c>
      <c r="D31" s="357" t="s">
        <v>605</v>
      </c>
      <c r="E31" s="368" t="s">
        <v>575</v>
      </c>
      <c r="F31" s="359" t="s">
        <v>606</v>
      </c>
      <c r="G31" s="360" t="s">
        <v>561</v>
      </c>
      <c r="H31" s="361">
        <v>0</v>
      </c>
      <c r="I31" s="362">
        <v>144.83000000000001</v>
      </c>
      <c r="J31" s="361">
        <v>0</v>
      </c>
      <c r="K31" s="363">
        <v>187.48</v>
      </c>
      <c r="L31" s="371">
        <v>31</v>
      </c>
      <c r="M31" s="364">
        <f t="shared" si="0"/>
        <v>156.47999999999999</v>
      </c>
      <c r="N31" s="361">
        <v>0</v>
      </c>
      <c r="O31" s="365">
        <v>0</v>
      </c>
      <c r="P31" s="361">
        <f t="shared" si="1"/>
        <v>0</v>
      </c>
      <c r="Q31" s="363">
        <v>318.20999999999998</v>
      </c>
      <c r="R31" s="365">
        <v>93</v>
      </c>
      <c r="S31" s="365">
        <f t="shared" si="2"/>
        <v>225.20999999999998</v>
      </c>
      <c r="T31" s="365">
        <v>0</v>
      </c>
      <c r="U31" s="365">
        <v>0</v>
      </c>
      <c r="V31" s="365">
        <f t="shared" si="3"/>
        <v>0</v>
      </c>
      <c r="W31" s="367"/>
      <c r="X31" s="361">
        <v>0</v>
      </c>
      <c r="Y31" s="361">
        <v>0</v>
      </c>
      <c r="Z31" s="361">
        <v>0</v>
      </c>
      <c r="AA31" s="361"/>
      <c r="AB31" s="361">
        <f t="shared" si="4"/>
        <v>526.52</v>
      </c>
    </row>
    <row r="32" spans="1:28" s="370" customFormat="1" ht="37.5">
      <c r="A32" s="354" t="s">
        <v>557</v>
      </c>
      <c r="B32" s="355" t="s">
        <v>558</v>
      </c>
      <c r="C32" s="356">
        <v>11204937494</v>
      </c>
      <c r="D32" s="357" t="s">
        <v>607</v>
      </c>
      <c r="E32" s="368" t="s">
        <v>562</v>
      </c>
      <c r="F32" s="359" t="s">
        <v>568</v>
      </c>
      <c r="G32" s="360" t="s">
        <v>561</v>
      </c>
      <c r="H32" s="361">
        <v>0</v>
      </c>
      <c r="I32" s="362">
        <v>882.15</v>
      </c>
      <c r="J32" s="361">
        <v>0</v>
      </c>
      <c r="K32" s="363">
        <v>187.48</v>
      </c>
      <c r="L32" s="371">
        <v>9</v>
      </c>
      <c r="M32" s="364">
        <f t="shared" si="0"/>
        <v>178.48</v>
      </c>
      <c r="N32" s="361">
        <v>0</v>
      </c>
      <c r="O32" s="365">
        <v>0</v>
      </c>
      <c r="P32" s="361">
        <f t="shared" si="1"/>
        <v>0</v>
      </c>
      <c r="Q32" s="363">
        <v>0</v>
      </c>
      <c r="R32" s="365">
        <v>0</v>
      </c>
      <c r="S32" s="365">
        <f t="shared" si="2"/>
        <v>0</v>
      </c>
      <c r="T32" s="365">
        <v>0</v>
      </c>
      <c r="U32" s="365">
        <v>0</v>
      </c>
      <c r="V32" s="365">
        <f t="shared" si="3"/>
        <v>0</v>
      </c>
      <c r="W32" s="367"/>
      <c r="X32" s="361">
        <v>0</v>
      </c>
      <c r="Y32" s="361">
        <v>0</v>
      </c>
      <c r="Z32" s="361">
        <v>0</v>
      </c>
      <c r="AA32" s="361"/>
      <c r="AB32" s="361">
        <f t="shared" si="4"/>
        <v>1060.6299999999999</v>
      </c>
    </row>
    <row r="33" spans="1:28" s="370" customFormat="1" ht="37.5">
      <c r="A33" s="354" t="s">
        <v>557</v>
      </c>
      <c r="B33" s="355" t="s">
        <v>558</v>
      </c>
      <c r="C33" s="356">
        <v>1402410433</v>
      </c>
      <c r="D33" s="357" t="s">
        <v>608</v>
      </c>
      <c r="E33" s="368" t="s">
        <v>566</v>
      </c>
      <c r="F33" s="359" t="s">
        <v>560</v>
      </c>
      <c r="G33" s="360" t="s">
        <v>561</v>
      </c>
      <c r="H33" s="361">
        <v>0</v>
      </c>
      <c r="I33" s="362">
        <v>108.32</v>
      </c>
      <c r="J33" s="361">
        <v>0</v>
      </c>
      <c r="K33" s="363">
        <v>187.48</v>
      </c>
      <c r="L33" s="371">
        <v>22.57</v>
      </c>
      <c r="M33" s="364">
        <f t="shared" si="0"/>
        <v>164.91</v>
      </c>
      <c r="N33" s="361">
        <v>0</v>
      </c>
      <c r="O33" s="365">
        <v>0</v>
      </c>
      <c r="P33" s="361">
        <v>0</v>
      </c>
      <c r="Q33" s="363">
        <v>138.82</v>
      </c>
      <c r="R33" s="365">
        <v>78.12</v>
      </c>
      <c r="S33" s="365">
        <f t="shared" si="2"/>
        <v>60.699999999999989</v>
      </c>
      <c r="T33" s="365">
        <v>0</v>
      </c>
      <c r="U33" s="365">
        <v>0</v>
      </c>
      <c r="V33" s="365">
        <f t="shared" si="3"/>
        <v>0</v>
      </c>
      <c r="W33" s="367"/>
      <c r="X33" s="361">
        <v>0</v>
      </c>
      <c r="Y33" s="361">
        <v>0</v>
      </c>
      <c r="Z33" s="361">
        <v>0</v>
      </c>
      <c r="AA33" s="361"/>
      <c r="AB33" s="361">
        <f t="shared" si="4"/>
        <v>333.92999999999995</v>
      </c>
    </row>
    <row r="34" spans="1:28" s="370" customFormat="1" ht="37.5">
      <c r="A34" s="354" t="s">
        <v>557</v>
      </c>
      <c r="B34" s="355" t="s">
        <v>558</v>
      </c>
      <c r="C34" s="356">
        <v>44669127420</v>
      </c>
      <c r="D34" s="357" t="s">
        <v>609</v>
      </c>
      <c r="E34" s="368" t="s">
        <v>562</v>
      </c>
      <c r="F34" s="359" t="s">
        <v>568</v>
      </c>
      <c r="G34" s="360" t="s">
        <v>561</v>
      </c>
      <c r="H34" s="361">
        <v>0</v>
      </c>
      <c r="I34" s="362">
        <v>598.97</v>
      </c>
      <c r="J34" s="361">
        <v>0</v>
      </c>
      <c r="K34" s="363">
        <v>187.48</v>
      </c>
      <c r="L34" s="371">
        <v>8</v>
      </c>
      <c r="M34" s="364">
        <f t="shared" si="0"/>
        <v>179.48</v>
      </c>
      <c r="N34" s="361">
        <v>0</v>
      </c>
      <c r="O34" s="365">
        <v>0</v>
      </c>
      <c r="P34" s="361">
        <f t="shared" si="1"/>
        <v>0</v>
      </c>
      <c r="Q34" s="363">
        <v>0</v>
      </c>
      <c r="R34" s="365">
        <v>0</v>
      </c>
      <c r="S34" s="365">
        <f t="shared" si="2"/>
        <v>0</v>
      </c>
      <c r="T34" s="365">
        <v>0</v>
      </c>
      <c r="U34" s="365">
        <v>0</v>
      </c>
      <c r="V34" s="365">
        <f t="shared" si="3"/>
        <v>0</v>
      </c>
      <c r="W34" s="367"/>
      <c r="X34" s="361">
        <v>0</v>
      </c>
      <c r="Y34" s="361">
        <v>0</v>
      </c>
      <c r="Z34" s="361">
        <v>0</v>
      </c>
      <c r="AA34" s="361"/>
      <c r="AB34" s="361">
        <f t="shared" si="4"/>
        <v>778.45</v>
      </c>
    </row>
    <row r="35" spans="1:28" s="370" customFormat="1" ht="37.5">
      <c r="A35" s="354" t="s">
        <v>557</v>
      </c>
      <c r="B35" s="355" t="s">
        <v>558</v>
      </c>
      <c r="C35" s="356">
        <v>2587642442</v>
      </c>
      <c r="D35" s="357" t="s">
        <v>610</v>
      </c>
      <c r="E35" s="368" t="s">
        <v>566</v>
      </c>
      <c r="F35" s="359" t="s">
        <v>570</v>
      </c>
      <c r="G35" s="360" t="s">
        <v>561</v>
      </c>
      <c r="H35" s="361">
        <v>0</v>
      </c>
      <c r="I35" s="362">
        <v>199.64</v>
      </c>
      <c r="J35" s="361">
        <v>0</v>
      </c>
      <c r="K35" s="363">
        <v>187.48</v>
      </c>
      <c r="L35" s="371">
        <v>3.3</v>
      </c>
      <c r="M35" s="364">
        <f t="shared" si="0"/>
        <v>184.17999999999998</v>
      </c>
      <c r="N35" s="361">
        <v>0</v>
      </c>
      <c r="O35" s="365">
        <v>0</v>
      </c>
      <c r="P35" s="361">
        <f t="shared" si="1"/>
        <v>0</v>
      </c>
      <c r="Q35" s="363">
        <v>0</v>
      </c>
      <c r="R35" s="365">
        <v>0</v>
      </c>
      <c r="S35" s="365">
        <f t="shared" si="2"/>
        <v>0</v>
      </c>
      <c r="T35" s="365">
        <v>0</v>
      </c>
      <c r="U35" s="365">
        <v>0</v>
      </c>
      <c r="V35" s="365">
        <f t="shared" si="3"/>
        <v>0</v>
      </c>
      <c r="W35" s="367"/>
      <c r="X35" s="361">
        <v>0</v>
      </c>
      <c r="Y35" s="361">
        <v>0</v>
      </c>
      <c r="Z35" s="361">
        <v>0</v>
      </c>
      <c r="AA35" s="361"/>
      <c r="AB35" s="361">
        <f t="shared" si="4"/>
        <v>383.81999999999994</v>
      </c>
    </row>
    <row r="36" spans="1:28" s="370" customFormat="1" ht="37.5">
      <c r="A36" s="354" t="s">
        <v>557</v>
      </c>
      <c r="B36" s="355" t="s">
        <v>558</v>
      </c>
      <c r="C36" s="356">
        <v>77118162434</v>
      </c>
      <c r="D36" s="357" t="s">
        <v>611</v>
      </c>
      <c r="E36" s="368" t="s">
        <v>566</v>
      </c>
      <c r="F36" s="359" t="s">
        <v>570</v>
      </c>
      <c r="G36" s="360" t="s">
        <v>561</v>
      </c>
      <c r="H36" s="361">
        <v>0</v>
      </c>
      <c r="I36" s="362">
        <v>231.85</v>
      </c>
      <c r="J36" s="361">
        <v>0</v>
      </c>
      <c r="K36" s="363">
        <v>187.48</v>
      </c>
      <c r="L36" s="371">
        <v>3.3</v>
      </c>
      <c r="M36" s="364">
        <f t="shared" si="0"/>
        <v>184.17999999999998</v>
      </c>
      <c r="N36" s="361">
        <v>0</v>
      </c>
      <c r="O36" s="365">
        <v>0</v>
      </c>
      <c r="P36" s="361">
        <f t="shared" si="1"/>
        <v>0</v>
      </c>
      <c r="Q36" s="363">
        <v>0</v>
      </c>
      <c r="R36" s="365">
        <v>0</v>
      </c>
      <c r="S36" s="365">
        <f t="shared" si="2"/>
        <v>0</v>
      </c>
      <c r="T36" s="365">
        <v>0</v>
      </c>
      <c r="U36" s="365">
        <v>0</v>
      </c>
      <c r="V36" s="365">
        <f t="shared" si="3"/>
        <v>0</v>
      </c>
      <c r="W36" s="367"/>
      <c r="X36" s="361">
        <v>0</v>
      </c>
      <c r="Y36" s="361">
        <v>0</v>
      </c>
      <c r="Z36" s="361">
        <v>0</v>
      </c>
      <c r="AA36" s="361"/>
      <c r="AB36" s="361">
        <f t="shared" si="4"/>
        <v>416.03</v>
      </c>
    </row>
    <row r="37" spans="1:28" s="370" customFormat="1" ht="37.5">
      <c r="A37" s="354" t="s">
        <v>557</v>
      </c>
      <c r="B37" s="355" t="s">
        <v>558</v>
      </c>
      <c r="C37" s="356">
        <v>7940908421</v>
      </c>
      <c r="D37" s="357" t="s">
        <v>612</v>
      </c>
      <c r="E37" s="368" t="s">
        <v>575</v>
      </c>
      <c r="F37" s="359" t="s">
        <v>613</v>
      </c>
      <c r="G37" s="360" t="s">
        <v>561</v>
      </c>
      <c r="H37" s="361">
        <v>0</v>
      </c>
      <c r="I37" s="362">
        <v>143.28</v>
      </c>
      <c r="J37" s="361">
        <v>0</v>
      </c>
      <c r="K37" s="363">
        <v>187.48</v>
      </c>
      <c r="L37" s="371">
        <v>30.61</v>
      </c>
      <c r="M37" s="364">
        <f t="shared" si="0"/>
        <v>156.87</v>
      </c>
      <c r="N37" s="361">
        <v>0</v>
      </c>
      <c r="O37" s="365">
        <v>0</v>
      </c>
      <c r="P37" s="361">
        <f t="shared" si="1"/>
        <v>0</v>
      </c>
      <c r="Q37" s="363">
        <v>0</v>
      </c>
      <c r="R37" s="365">
        <v>0</v>
      </c>
      <c r="S37" s="365">
        <f t="shared" si="2"/>
        <v>0</v>
      </c>
      <c r="T37" s="365">
        <v>0</v>
      </c>
      <c r="U37" s="365">
        <v>0</v>
      </c>
      <c r="V37" s="365">
        <f t="shared" si="3"/>
        <v>0</v>
      </c>
      <c r="W37" s="367"/>
      <c r="X37" s="361">
        <v>0</v>
      </c>
      <c r="Y37" s="361">
        <v>0</v>
      </c>
      <c r="Z37" s="361">
        <v>0</v>
      </c>
      <c r="AA37" s="361"/>
      <c r="AB37" s="361">
        <f t="shared" si="4"/>
        <v>300.14999999999998</v>
      </c>
    </row>
    <row r="38" spans="1:28" s="370" customFormat="1" ht="37.5">
      <c r="A38" s="354" t="s">
        <v>557</v>
      </c>
      <c r="B38" s="355" t="s">
        <v>558</v>
      </c>
      <c r="C38" s="356">
        <v>9023592409</v>
      </c>
      <c r="D38" s="357" t="s">
        <v>614</v>
      </c>
      <c r="E38" s="368" t="s">
        <v>562</v>
      </c>
      <c r="F38" s="359" t="s">
        <v>593</v>
      </c>
      <c r="G38" s="360" t="s">
        <v>561</v>
      </c>
      <c r="H38" s="361">
        <v>0</v>
      </c>
      <c r="I38" s="362">
        <v>818.41</v>
      </c>
      <c r="J38" s="361">
        <v>0</v>
      </c>
      <c r="K38" s="363">
        <v>187.48</v>
      </c>
      <c r="L38" s="371">
        <v>8</v>
      </c>
      <c r="M38" s="364">
        <f t="shared" si="0"/>
        <v>179.48</v>
      </c>
      <c r="N38" s="361">
        <v>0</v>
      </c>
      <c r="O38" s="365">
        <v>0</v>
      </c>
      <c r="P38" s="361">
        <f t="shared" si="1"/>
        <v>0</v>
      </c>
      <c r="Q38" s="363">
        <v>0</v>
      </c>
      <c r="R38" s="365">
        <v>0</v>
      </c>
      <c r="S38" s="365">
        <f t="shared" si="2"/>
        <v>0</v>
      </c>
      <c r="T38" s="365">
        <v>0</v>
      </c>
      <c r="U38" s="365">
        <v>0</v>
      </c>
      <c r="V38" s="365">
        <f t="shared" si="3"/>
        <v>0</v>
      </c>
      <c r="W38" s="367"/>
      <c r="X38" s="361">
        <v>0</v>
      </c>
      <c r="Y38" s="361">
        <v>0</v>
      </c>
      <c r="Z38" s="361">
        <v>0</v>
      </c>
      <c r="AA38" s="361"/>
      <c r="AB38" s="361">
        <f t="shared" si="4"/>
        <v>997.89</v>
      </c>
    </row>
    <row r="39" spans="1:28" s="370" customFormat="1" ht="37.5">
      <c r="A39" s="354" t="s">
        <v>557</v>
      </c>
      <c r="B39" s="355" t="s">
        <v>558</v>
      </c>
      <c r="C39" s="356">
        <v>4138318410</v>
      </c>
      <c r="D39" s="357" t="s">
        <v>615</v>
      </c>
      <c r="E39" s="368" t="s">
        <v>566</v>
      </c>
      <c r="F39" s="359" t="s">
        <v>570</v>
      </c>
      <c r="G39" s="360" t="s">
        <v>561</v>
      </c>
      <c r="H39" s="361">
        <v>0</v>
      </c>
      <c r="I39" s="362">
        <v>196.83</v>
      </c>
      <c r="J39" s="361">
        <v>0</v>
      </c>
      <c r="K39" s="363">
        <v>187.48</v>
      </c>
      <c r="L39" s="371">
        <v>3.3</v>
      </c>
      <c r="M39" s="364">
        <f t="shared" si="0"/>
        <v>184.17999999999998</v>
      </c>
      <c r="N39" s="361">
        <v>0</v>
      </c>
      <c r="O39" s="365">
        <v>0</v>
      </c>
      <c r="P39" s="361">
        <v>0</v>
      </c>
      <c r="Q39" s="363">
        <v>0</v>
      </c>
      <c r="R39" s="365">
        <v>0</v>
      </c>
      <c r="S39" s="365">
        <f t="shared" si="2"/>
        <v>0</v>
      </c>
      <c r="T39" s="365">
        <v>0</v>
      </c>
      <c r="U39" s="365">
        <v>0</v>
      </c>
      <c r="V39" s="365">
        <f t="shared" si="3"/>
        <v>0</v>
      </c>
      <c r="W39" s="367"/>
      <c r="X39" s="361">
        <v>0</v>
      </c>
      <c r="Y39" s="361">
        <v>0</v>
      </c>
      <c r="Z39" s="361">
        <v>0</v>
      </c>
      <c r="AA39" s="361"/>
      <c r="AB39" s="361">
        <f t="shared" si="4"/>
        <v>381.01</v>
      </c>
    </row>
    <row r="40" spans="1:28" s="370" customFormat="1" ht="37.5">
      <c r="A40" s="354" t="s">
        <v>557</v>
      </c>
      <c r="B40" s="355" t="s">
        <v>558</v>
      </c>
      <c r="C40" s="373">
        <v>7767421406</v>
      </c>
      <c r="D40" s="378" t="s">
        <v>616</v>
      </c>
      <c r="E40" s="368" t="s">
        <v>575</v>
      </c>
      <c r="F40" s="359" t="s">
        <v>617</v>
      </c>
      <c r="G40" s="360" t="s">
        <v>561</v>
      </c>
      <c r="H40" s="361">
        <v>0</v>
      </c>
      <c r="I40" s="362">
        <v>0</v>
      </c>
      <c r="J40" s="361">
        <v>0</v>
      </c>
      <c r="K40" s="363">
        <v>187.48</v>
      </c>
      <c r="L40" s="371">
        <v>0</v>
      </c>
      <c r="M40" s="364">
        <f t="shared" si="0"/>
        <v>187.48</v>
      </c>
      <c r="N40" s="361">
        <v>0</v>
      </c>
      <c r="O40" s="365">
        <v>0</v>
      </c>
      <c r="P40" s="361">
        <f t="shared" si="1"/>
        <v>0</v>
      </c>
      <c r="Q40" s="363">
        <v>0</v>
      </c>
      <c r="R40" s="365">
        <v>0</v>
      </c>
      <c r="S40" s="365">
        <f t="shared" si="2"/>
        <v>0</v>
      </c>
      <c r="T40" s="365">
        <v>0</v>
      </c>
      <c r="U40" s="365">
        <v>0</v>
      </c>
      <c r="V40" s="365">
        <f t="shared" si="3"/>
        <v>0</v>
      </c>
      <c r="W40" s="367"/>
      <c r="X40" s="361">
        <v>0</v>
      </c>
      <c r="Y40" s="361">
        <v>0</v>
      </c>
      <c r="Z40" s="361">
        <v>0</v>
      </c>
      <c r="AA40" s="361"/>
      <c r="AB40" s="361">
        <f t="shared" si="4"/>
        <v>187.48</v>
      </c>
    </row>
    <row r="41" spans="1:28" s="370" customFormat="1" ht="37.5">
      <c r="A41" s="354" t="s">
        <v>557</v>
      </c>
      <c r="B41" s="355" t="s">
        <v>558</v>
      </c>
      <c r="C41" s="356">
        <v>6328840454</v>
      </c>
      <c r="D41" s="357" t="s">
        <v>618</v>
      </c>
      <c r="E41" s="368" t="s">
        <v>562</v>
      </c>
      <c r="F41" s="359" t="s">
        <v>568</v>
      </c>
      <c r="G41" s="360" t="s">
        <v>561</v>
      </c>
      <c r="H41" s="361">
        <v>0</v>
      </c>
      <c r="I41" s="362">
        <v>924.59</v>
      </c>
      <c r="J41" s="361">
        <v>0</v>
      </c>
      <c r="K41" s="363">
        <v>187.48</v>
      </c>
      <c r="L41" s="371">
        <v>8</v>
      </c>
      <c r="M41" s="364">
        <f t="shared" si="0"/>
        <v>179.48</v>
      </c>
      <c r="N41" s="361">
        <v>0</v>
      </c>
      <c r="O41" s="365">
        <v>0</v>
      </c>
      <c r="P41" s="361">
        <f t="shared" si="1"/>
        <v>0</v>
      </c>
      <c r="Q41" s="363">
        <v>0</v>
      </c>
      <c r="R41" s="365">
        <v>0</v>
      </c>
      <c r="S41" s="365">
        <f t="shared" si="2"/>
        <v>0</v>
      </c>
      <c r="T41" s="365">
        <v>0</v>
      </c>
      <c r="U41" s="365">
        <v>0</v>
      </c>
      <c r="V41" s="365">
        <f t="shared" si="3"/>
        <v>0</v>
      </c>
      <c r="W41" s="367"/>
      <c r="X41" s="361">
        <v>0</v>
      </c>
      <c r="Y41" s="361">
        <v>0</v>
      </c>
      <c r="Z41" s="361">
        <v>0</v>
      </c>
      <c r="AA41" s="361"/>
      <c r="AB41" s="361">
        <f t="shared" si="4"/>
        <v>1104.07</v>
      </c>
    </row>
    <row r="42" spans="1:28" s="370" customFormat="1" ht="37.5">
      <c r="A42" s="354" t="s">
        <v>557</v>
      </c>
      <c r="B42" s="355" t="s">
        <v>558</v>
      </c>
      <c r="C42" s="356">
        <v>12129892442</v>
      </c>
      <c r="D42" s="357" t="s">
        <v>619</v>
      </c>
      <c r="E42" s="368" t="s">
        <v>566</v>
      </c>
      <c r="F42" s="359" t="s">
        <v>560</v>
      </c>
      <c r="G42" s="360" t="s">
        <v>561</v>
      </c>
      <c r="H42" s="361">
        <v>0</v>
      </c>
      <c r="I42" s="362">
        <v>124.99</v>
      </c>
      <c r="J42" s="361">
        <v>0</v>
      </c>
      <c r="K42" s="363">
        <v>187.48</v>
      </c>
      <c r="L42" s="371">
        <v>26.04</v>
      </c>
      <c r="M42" s="364">
        <f t="shared" si="0"/>
        <v>161.44</v>
      </c>
      <c r="N42" s="361">
        <v>0</v>
      </c>
      <c r="O42" s="365">
        <v>0</v>
      </c>
      <c r="P42" s="361">
        <f t="shared" si="1"/>
        <v>0</v>
      </c>
      <c r="Q42" s="363">
        <v>183.71</v>
      </c>
      <c r="R42" s="365">
        <v>78.12</v>
      </c>
      <c r="S42" s="365">
        <f t="shared" si="2"/>
        <v>105.59</v>
      </c>
      <c r="T42" s="365">
        <v>0</v>
      </c>
      <c r="U42" s="365">
        <v>0</v>
      </c>
      <c r="V42" s="365">
        <f t="shared" si="3"/>
        <v>0</v>
      </c>
      <c r="W42" s="367"/>
      <c r="X42" s="361">
        <v>0</v>
      </c>
      <c r="Y42" s="361">
        <v>0</v>
      </c>
      <c r="Z42" s="361">
        <v>0</v>
      </c>
      <c r="AA42" s="361"/>
      <c r="AB42" s="361">
        <f t="shared" si="4"/>
        <v>392.02</v>
      </c>
    </row>
    <row r="43" spans="1:28" s="370" customFormat="1" ht="37.5">
      <c r="A43" s="354" t="s">
        <v>557</v>
      </c>
      <c r="B43" s="355" t="s">
        <v>558</v>
      </c>
      <c r="C43" s="356">
        <v>3070942431</v>
      </c>
      <c r="D43" s="357" t="s">
        <v>620</v>
      </c>
      <c r="E43" s="368" t="s">
        <v>566</v>
      </c>
      <c r="F43" s="372" t="s">
        <v>560</v>
      </c>
      <c r="G43" s="360" t="s">
        <v>561</v>
      </c>
      <c r="H43" s="361">
        <v>0</v>
      </c>
      <c r="I43" s="362">
        <v>140.16</v>
      </c>
      <c r="J43" s="361">
        <v>0</v>
      </c>
      <c r="K43" s="363">
        <v>187.48</v>
      </c>
      <c r="L43" s="371">
        <v>26.04</v>
      </c>
      <c r="M43" s="364">
        <f t="shared" si="0"/>
        <v>161.44</v>
      </c>
      <c r="N43" s="361">
        <v>0</v>
      </c>
      <c r="O43" s="365">
        <v>0</v>
      </c>
      <c r="P43" s="361">
        <f t="shared" si="1"/>
        <v>0</v>
      </c>
      <c r="Q43" s="363">
        <v>318.20999999999998</v>
      </c>
      <c r="R43" s="365">
        <v>78.12</v>
      </c>
      <c r="S43" s="365">
        <f t="shared" si="2"/>
        <v>240.08999999999997</v>
      </c>
      <c r="T43" s="365">
        <v>0</v>
      </c>
      <c r="U43" s="365">
        <v>0</v>
      </c>
      <c r="V43" s="365">
        <f t="shared" si="3"/>
        <v>0</v>
      </c>
      <c r="W43" s="367"/>
      <c r="X43" s="361">
        <v>0</v>
      </c>
      <c r="Y43" s="361">
        <v>0</v>
      </c>
      <c r="Z43" s="361">
        <v>0</v>
      </c>
      <c r="AA43" s="361"/>
      <c r="AB43" s="361">
        <f t="shared" si="4"/>
        <v>541.68999999999994</v>
      </c>
    </row>
    <row r="44" spans="1:28" s="370" customFormat="1" ht="37.5">
      <c r="A44" s="354" t="s">
        <v>557</v>
      </c>
      <c r="B44" s="355" t="s">
        <v>558</v>
      </c>
      <c r="C44" s="356">
        <v>5926268494</v>
      </c>
      <c r="D44" s="357" t="s">
        <v>621</v>
      </c>
      <c r="E44" s="368" t="s">
        <v>566</v>
      </c>
      <c r="F44" s="359" t="s">
        <v>570</v>
      </c>
      <c r="G44" s="360" t="s">
        <v>561</v>
      </c>
      <c r="H44" s="361">
        <v>0</v>
      </c>
      <c r="I44" s="362">
        <v>227.81</v>
      </c>
      <c r="J44" s="361">
        <v>0</v>
      </c>
      <c r="K44" s="363">
        <v>187.48</v>
      </c>
      <c r="L44" s="371">
        <v>3.3</v>
      </c>
      <c r="M44" s="364">
        <f t="shared" si="0"/>
        <v>184.17999999999998</v>
      </c>
      <c r="N44" s="361">
        <v>0</v>
      </c>
      <c r="O44" s="365">
        <v>0</v>
      </c>
      <c r="P44" s="361">
        <f t="shared" si="1"/>
        <v>0</v>
      </c>
      <c r="Q44" s="363">
        <v>0</v>
      </c>
      <c r="R44" s="365">
        <v>0</v>
      </c>
      <c r="S44" s="365">
        <f t="shared" si="2"/>
        <v>0</v>
      </c>
      <c r="T44" s="365">
        <v>0</v>
      </c>
      <c r="U44" s="365">
        <v>0</v>
      </c>
      <c r="V44" s="365">
        <f t="shared" si="3"/>
        <v>0</v>
      </c>
      <c r="W44" s="367"/>
      <c r="X44" s="361">
        <v>0</v>
      </c>
      <c r="Y44" s="361">
        <v>0</v>
      </c>
      <c r="Z44" s="361">
        <v>0</v>
      </c>
      <c r="AA44" s="361"/>
      <c r="AB44" s="361">
        <f t="shared" si="4"/>
        <v>411.99</v>
      </c>
    </row>
    <row r="45" spans="1:28" s="370" customFormat="1" ht="37.5">
      <c r="A45" s="354" t="s">
        <v>557</v>
      </c>
      <c r="B45" s="355" t="s">
        <v>558</v>
      </c>
      <c r="C45" s="356">
        <v>9090397477</v>
      </c>
      <c r="D45" s="357" t="s">
        <v>622</v>
      </c>
      <c r="E45" s="368" t="s">
        <v>575</v>
      </c>
      <c r="F45" s="372" t="s">
        <v>623</v>
      </c>
      <c r="G45" s="360" t="s">
        <v>561</v>
      </c>
      <c r="H45" s="361">
        <v>0</v>
      </c>
      <c r="I45" s="362">
        <v>126.07</v>
      </c>
      <c r="J45" s="361">
        <v>0</v>
      </c>
      <c r="K45" s="363">
        <v>187.48</v>
      </c>
      <c r="L45" s="371">
        <v>26.04</v>
      </c>
      <c r="M45" s="364">
        <f t="shared" si="0"/>
        <v>161.44</v>
      </c>
      <c r="N45" s="361">
        <v>0</v>
      </c>
      <c r="O45" s="365">
        <v>0</v>
      </c>
      <c r="P45" s="361">
        <f t="shared" si="1"/>
        <v>0</v>
      </c>
      <c r="Q45" s="363">
        <v>0</v>
      </c>
      <c r="R45" s="365">
        <v>0</v>
      </c>
      <c r="S45" s="365">
        <f t="shared" si="2"/>
        <v>0</v>
      </c>
      <c r="T45" s="365">
        <v>77.569999999999993</v>
      </c>
      <c r="U45" s="365">
        <v>0</v>
      </c>
      <c r="V45" s="365">
        <f t="shared" si="3"/>
        <v>77.569999999999993</v>
      </c>
      <c r="W45" s="367" t="s">
        <v>750</v>
      </c>
      <c r="X45" s="361">
        <v>0</v>
      </c>
      <c r="Y45" s="361">
        <v>0</v>
      </c>
      <c r="Z45" s="361">
        <v>0</v>
      </c>
      <c r="AA45" s="361"/>
      <c r="AB45" s="361">
        <f t="shared" si="4"/>
        <v>365.08</v>
      </c>
    </row>
    <row r="46" spans="1:28" s="370" customFormat="1" ht="37.5">
      <c r="A46" s="354" t="s">
        <v>557</v>
      </c>
      <c r="B46" s="355" t="s">
        <v>558</v>
      </c>
      <c r="C46" s="356">
        <v>4411940442</v>
      </c>
      <c r="D46" s="357" t="s">
        <v>624</v>
      </c>
      <c r="E46" s="368" t="s">
        <v>575</v>
      </c>
      <c r="F46" s="372" t="s">
        <v>623</v>
      </c>
      <c r="G46" s="360" t="s">
        <v>561</v>
      </c>
      <c r="H46" s="361">
        <v>0</v>
      </c>
      <c r="I46" s="362">
        <v>142.33000000000001</v>
      </c>
      <c r="J46" s="361">
        <v>0</v>
      </c>
      <c r="K46" s="363">
        <v>187.48</v>
      </c>
      <c r="L46" s="371">
        <v>26.04</v>
      </c>
      <c r="M46" s="364">
        <f t="shared" si="0"/>
        <v>161.44</v>
      </c>
      <c r="N46" s="361">
        <v>0</v>
      </c>
      <c r="O46" s="365">
        <v>0</v>
      </c>
      <c r="P46" s="361">
        <f t="shared" si="1"/>
        <v>0</v>
      </c>
      <c r="Q46" s="363">
        <v>183.71</v>
      </c>
      <c r="R46" s="365">
        <v>78.12</v>
      </c>
      <c r="S46" s="365">
        <f t="shared" si="2"/>
        <v>105.59</v>
      </c>
      <c r="T46" s="365">
        <v>0</v>
      </c>
      <c r="U46" s="365">
        <v>0</v>
      </c>
      <c r="V46" s="365">
        <f t="shared" si="3"/>
        <v>0</v>
      </c>
      <c r="W46" s="367"/>
      <c r="X46" s="361">
        <v>0</v>
      </c>
      <c r="Y46" s="361">
        <v>0</v>
      </c>
      <c r="Z46" s="361">
        <v>0</v>
      </c>
      <c r="AA46" s="361"/>
      <c r="AB46" s="361">
        <f t="shared" si="4"/>
        <v>409.36</v>
      </c>
    </row>
    <row r="47" spans="1:28" s="370" customFormat="1" ht="37.5">
      <c r="A47" s="354" t="s">
        <v>557</v>
      </c>
      <c r="B47" s="355" t="s">
        <v>558</v>
      </c>
      <c r="C47" s="373">
        <v>3640160436</v>
      </c>
      <c r="D47" s="378" t="s">
        <v>625</v>
      </c>
      <c r="E47" s="368" t="s">
        <v>566</v>
      </c>
      <c r="F47" s="359" t="s">
        <v>570</v>
      </c>
      <c r="G47" s="360" t="s">
        <v>561</v>
      </c>
      <c r="H47" s="361">
        <v>0</v>
      </c>
      <c r="I47" s="362">
        <v>222.43</v>
      </c>
      <c r="J47" s="361">
        <v>0</v>
      </c>
      <c r="K47" s="363">
        <v>187.48</v>
      </c>
      <c r="L47" s="371">
        <v>3.3</v>
      </c>
      <c r="M47" s="364">
        <f t="shared" si="0"/>
        <v>184.17999999999998</v>
      </c>
      <c r="N47" s="361">
        <v>0</v>
      </c>
      <c r="O47" s="365">
        <v>0</v>
      </c>
      <c r="P47" s="361">
        <v>0</v>
      </c>
      <c r="Q47" s="363">
        <v>0</v>
      </c>
      <c r="R47" s="365">
        <v>0</v>
      </c>
      <c r="S47" s="365">
        <v>0</v>
      </c>
      <c r="T47" s="365">
        <v>0</v>
      </c>
      <c r="U47" s="365">
        <v>0</v>
      </c>
      <c r="V47" s="365">
        <v>0</v>
      </c>
      <c r="W47" s="367"/>
      <c r="X47" s="361">
        <v>0</v>
      </c>
      <c r="Y47" s="361">
        <v>0</v>
      </c>
      <c r="Z47" s="361">
        <v>0</v>
      </c>
      <c r="AA47" s="361"/>
      <c r="AB47" s="361">
        <f t="shared" si="4"/>
        <v>406.61</v>
      </c>
    </row>
    <row r="48" spans="1:28" s="370" customFormat="1" ht="37.5">
      <c r="A48" s="354" t="s">
        <v>557</v>
      </c>
      <c r="B48" s="355" t="s">
        <v>558</v>
      </c>
      <c r="C48" s="373">
        <v>57749027572</v>
      </c>
      <c r="D48" s="379" t="s">
        <v>513</v>
      </c>
      <c r="E48" s="368" t="s">
        <v>575</v>
      </c>
      <c r="F48" s="359" t="s">
        <v>626</v>
      </c>
      <c r="G48" s="360" t="s">
        <v>561</v>
      </c>
      <c r="H48" s="361">
        <v>0</v>
      </c>
      <c r="I48" s="362">
        <v>1093.44</v>
      </c>
      <c r="J48" s="361">
        <v>0</v>
      </c>
      <c r="K48" s="363">
        <v>187.48</v>
      </c>
      <c r="L48" s="371">
        <v>268.14999999999998</v>
      </c>
      <c r="M48" s="364">
        <f t="shared" si="0"/>
        <v>-80.669999999999987</v>
      </c>
      <c r="N48" s="361">
        <v>0</v>
      </c>
      <c r="O48" s="365">
        <v>0</v>
      </c>
      <c r="P48" s="361">
        <f t="shared" si="1"/>
        <v>0</v>
      </c>
      <c r="Q48" s="363">
        <v>0</v>
      </c>
      <c r="R48" s="365">
        <v>0</v>
      </c>
      <c r="S48" s="365">
        <f t="shared" si="2"/>
        <v>0</v>
      </c>
      <c r="T48" s="365">
        <v>0</v>
      </c>
      <c r="U48" s="365">
        <v>0</v>
      </c>
      <c r="V48" s="365">
        <f t="shared" si="3"/>
        <v>0</v>
      </c>
      <c r="W48" s="367"/>
      <c r="X48" s="361">
        <v>0</v>
      </c>
      <c r="Y48" s="361">
        <v>0</v>
      </c>
      <c r="Z48" s="361">
        <v>0</v>
      </c>
      <c r="AA48" s="361"/>
      <c r="AB48" s="361">
        <f t="shared" si="4"/>
        <v>1012.7700000000001</v>
      </c>
    </row>
    <row r="49" spans="1:28" s="370" customFormat="1" ht="37.5">
      <c r="A49" s="354" t="s">
        <v>557</v>
      </c>
      <c r="B49" s="355" t="s">
        <v>558</v>
      </c>
      <c r="C49" s="356">
        <v>2839751488</v>
      </c>
      <c r="D49" s="357" t="s">
        <v>627</v>
      </c>
      <c r="E49" s="368" t="s">
        <v>575</v>
      </c>
      <c r="F49" s="372" t="s">
        <v>628</v>
      </c>
      <c r="G49" s="360" t="s">
        <v>561</v>
      </c>
      <c r="H49" s="361">
        <v>0</v>
      </c>
      <c r="I49" s="362">
        <v>162.99</v>
      </c>
      <c r="J49" s="361">
        <v>0</v>
      </c>
      <c r="K49" s="363">
        <v>187.48</v>
      </c>
      <c r="L49" s="371">
        <v>30.58</v>
      </c>
      <c r="M49" s="364">
        <f t="shared" si="0"/>
        <v>156.89999999999998</v>
      </c>
      <c r="N49" s="361">
        <v>0</v>
      </c>
      <c r="O49" s="365">
        <v>0</v>
      </c>
      <c r="P49" s="361">
        <f t="shared" si="1"/>
        <v>0</v>
      </c>
      <c r="Q49" s="363">
        <v>318.20999999999998</v>
      </c>
      <c r="R49" s="365">
        <v>91.73</v>
      </c>
      <c r="S49" s="365">
        <f t="shared" si="2"/>
        <v>226.47999999999996</v>
      </c>
      <c r="T49" s="365">
        <v>0</v>
      </c>
      <c r="U49" s="365">
        <v>0</v>
      </c>
      <c r="V49" s="365">
        <f t="shared" si="3"/>
        <v>0</v>
      </c>
      <c r="W49" s="367"/>
      <c r="X49" s="361">
        <v>0</v>
      </c>
      <c r="Y49" s="361">
        <v>0</v>
      </c>
      <c r="Z49" s="361">
        <v>0</v>
      </c>
      <c r="AA49" s="361"/>
      <c r="AB49" s="361">
        <f t="shared" si="4"/>
        <v>546.36999999999989</v>
      </c>
    </row>
    <row r="50" spans="1:28" s="370" customFormat="1" ht="37.5">
      <c r="A50" s="354" t="s">
        <v>557</v>
      </c>
      <c r="B50" s="355" t="s">
        <v>558</v>
      </c>
      <c r="C50" s="356">
        <v>5519452490</v>
      </c>
      <c r="D50" s="357" t="s">
        <v>629</v>
      </c>
      <c r="E50" s="368" t="s">
        <v>575</v>
      </c>
      <c r="F50" s="359" t="s">
        <v>617</v>
      </c>
      <c r="G50" s="360" t="s">
        <v>561</v>
      </c>
      <c r="H50" s="361">
        <v>0</v>
      </c>
      <c r="I50" s="362">
        <v>140.16</v>
      </c>
      <c r="J50" s="361">
        <v>0</v>
      </c>
      <c r="K50" s="363">
        <v>187.48</v>
      </c>
      <c r="L50" s="371">
        <v>26.04</v>
      </c>
      <c r="M50" s="364">
        <f t="shared" si="0"/>
        <v>161.44</v>
      </c>
      <c r="N50" s="361">
        <v>0</v>
      </c>
      <c r="O50" s="365">
        <v>0</v>
      </c>
      <c r="P50" s="361">
        <f t="shared" si="1"/>
        <v>0</v>
      </c>
      <c r="Q50" s="363">
        <v>318.20999999999998</v>
      </c>
      <c r="R50" s="365">
        <v>78.12</v>
      </c>
      <c r="S50" s="365">
        <f t="shared" si="2"/>
        <v>240.08999999999997</v>
      </c>
      <c r="T50" s="365">
        <v>0</v>
      </c>
      <c r="U50" s="365">
        <v>0</v>
      </c>
      <c r="V50" s="365">
        <f t="shared" si="3"/>
        <v>0</v>
      </c>
      <c r="W50" s="367"/>
      <c r="X50" s="361">
        <v>0</v>
      </c>
      <c r="Y50" s="361">
        <v>0</v>
      </c>
      <c r="Z50" s="361">
        <v>0</v>
      </c>
      <c r="AA50" s="361"/>
      <c r="AB50" s="361">
        <f t="shared" si="4"/>
        <v>541.68999999999994</v>
      </c>
    </row>
    <row r="51" spans="1:28" s="370" customFormat="1" ht="37.5">
      <c r="A51" s="354" t="s">
        <v>557</v>
      </c>
      <c r="B51" s="355" t="s">
        <v>558</v>
      </c>
      <c r="C51" s="356">
        <v>9607793455</v>
      </c>
      <c r="D51" s="357" t="s">
        <v>630</v>
      </c>
      <c r="E51" s="368" t="s">
        <v>575</v>
      </c>
      <c r="F51" s="359" t="s">
        <v>631</v>
      </c>
      <c r="G51" s="360" t="s">
        <v>561</v>
      </c>
      <c r="H51" s="361">
        <v>0</v>
      </c>
      <c r="I51" s="362">
        <v>141.24</v>
      </c>
      <c r="J51" s="361">
        <v>0</v>
      </c>
      <c r="K51" s="363">
        <v>187.48</v>
      </c>
      <c r="L51" s="371">
        <v>26.04</v>
      </c>
      <c r="M51" s="364">
        <f t="shared" si="0"/>
        <v>161.44</v>
      </c>
      <c r="N51" s="361">
        <v>0</v>
      </c>
      <c r="O51" s="365">
        <v>0</v>
      </c>
      <c r="P51" s="361">
        <f t="shared" si="1"/>
        <v>0</v>
      </c>
      <c r="Q51" s="363">
        <v>318.20999999999998</v>
      </c>
      <c r="R51" s="365">
        <v>78.12</v>
      </c>
      <c r="S51" s="365">
        <f t="shared" si="2"/>
        <v>240.08999999999997</v>
      </c>
      <c r="T51" s="365">
        <v>0</v>
      </c>
      <c r="U51" s="365">
        <v>0</v>
      </c>
      <c r="V51" s="365">
        <f t="shared" si="3"/>
        <v>0</v>
      </c>
      <c r="W51" s="367"/>
      <c r="X51" s="361">
        <v>0</v>
      </c>
      <c r="Y51" s="361">
        <v>0</v>
      </c>
      <c r="Z51" s="361">
        <v>0</v>
      </c>
      <c r="AA51" s="361"/>
      <c r="AB51" s="361">
        <f t="shared" si="4"/>
        <v>542.77</v>
      </c>
    </row>
    <row r="52" spans="1:28" s="370" customFormat="1" ht="37.5">
      <c r="A52" s="354" t="s">
        <v>557</v>
      </c>
      <c r="B52" s="355" t="s">
        <v>558</v>
      </c>
      <c r="C52" s="356">
        <v>9705587400</v>
      </c>
      <c r="D52" s="357" t="s">
        <v>632</v>
      </c>
      <c r="E52" s="368" t="s">
        <v>566</v>
      </c>
      <c r="F52" s="372" t="s">
        <v>603</v>
      </c>
      <c r="G52" s="360" t="s">
        <v>561</v>
      </c>
      <c r="H52" s="361">
        <v>0</v>
      </c>
      <c r="I52" s="362">
        <v>409.24</v>
      </c>
      <c r="J52" s="361">
        <v>0</v>
      </c>
      <c r="K52" s="363">
        <v>187.48</v>
      </c>
      <c r="L52" s="371">
        <v>18.2</v>
      </c>
      <c r="M52" s="364">
        <f t="shared" si="0"/>
        <v>169.28</v>
      </c>
      <c r="N52" s="361">
        <v>0</v>
      </c>
      <c r="O52" s="365">
        <v>0</v>
      </c>
      <c r="P52" s="361">
        <f t="shared" si="1"/>
        <v>0</v>
      </c>
      <c r="Q52" s="363">
        <v>0</v>
      </c>
      <c r="R52" s="365">
        <v>0</v>
      </c>
      <c r="S52" s="365">
        <f t="shared" si="2"/>
        <v>0</v>
      </c>
      <c r="T52" s="365">
        <v>0</v>
      </c>
      <c r="U52" s="365">
        <v>0</v>
      </c>
      <c r="V52" s="365">
        <f t="shared" si="3"/>
        <v>0</v>
      </c>
      <c r="W52" s="367"/>
      <c r="X52" s="361">
        <v>0</v>
      </c>
      <c r="Y52" s="361">
        <v>0</v>
      </c>
      <c r="Z52" s="361">
        <v>0</v>
      </c>
      <c r="AA52" s="361"/>
      <c r="AB52" s="361">
        <f t="shared" si="4"/>
        <v>578.52</v>
      </c>
    </row>
    <row r="53" spans="1:28" s="370" customFormat="1" ht="37.5">
      <c r="A53" s="354" t="s">
        <v>557</v>
      </c>
      <c r="B53" s="355" t="s">
        <v>558</v>
      </c>
      <c r="C53" s="356">
        <v>50164287434</v>
      </c>
      <c r="D53" s="357" t="s">
        <v>633</v>
      </c>
      <c r="E53" s="368" t="s">
        <v>566</v>
      </c>
      <c r="F53" s="359" t="s">
        <v>570</v>
      </c>
      <c r="G53" s="360" t="s">
        <v>561</v>
      </c>
      <c r="H53" s="361">
        <v>0</v>
      </c>
      <c r="I53" s="362">
        <v>98.41</v>
      </c>
      <c r="J53" s="361">
        <v>0</v>
      </c>
      <c r="K53" s="363">
        <v>187.48</v>
      </c>
      <c r="L53" s="371">
        <v>1.65</v>
      </c>
      <c r="M53" s="364">
        <f t="shared" si="0"/>
        <v>185.82999999999998</v>
      </c>
      <c r="N53" s="361">
        <v>0</v>
      </c>
      <c r="O53" s="365">
        <v>0</v>
      </c>
      <c r="P53" s="361">
        <v>0</v>
      </c>
      <c r="Q53" s="363">
        <v>0</v>
      </c>
      <c r="R53" s="365">
        <v>0</v>
      </c>
      <c r="S53" s="365">
        <f t="shared" si="2"/>
        <v>0</v>
      </c>
      <c r="T53" s="365">
        <v>0</v>
      </c>
      <c r="U53" s="365">
        <v>0</v>
      </c>
      <c r="V53" s="365">
        <f t="shared" si="3"/>
        <v>0</v>
      </c>
      <c r="W53" s="367"/>
      <c r="X53" s="361">
        <v>0</v>
      </c>
      <c r="Y53" s="361">
        <v>0</v>
      </c>
      <c r="Z53" s="361">
        <v>0</v>
      </c>
      <c r="AA53" s="361"/>
      <c r="AB53" s="361">
        <f t="shared" si="4"/>
        <v>284.24</v>
      </c>
    </row>
    <row r="54" spans="1:28" s="370" customFormat="1" ht="37.5">
      <c r="A54" s="354" t="s">
        <v>557</v>
      </c>
      <c r="B54" s="355" t="s">
        <v>558</v>
      </c>
      <c r="C54" s="356">
        <v>7218074456</v>
      </c>
      <c r="D54" s="357" t="s">
        <v>634</v>
      </c>
      <c r="E54" s="368" t="s">
        <v>566</v>
      </c>
      <c r="F54" s="372" t="s">
        <v>560</v>
      </c>
      <c r="G54" s="360" t="s">
        <v>561</v>
      </c>
      <c r="H54" s="361">
        <v>0</v>
      </c>
      <c r="I54" s="362">
        <v>124.99</v>
      </c>
      <c r="J54" s="361">
        <v>0</v>
      </c>
      <c r="K54" s="363">
        <v>187.48</v>
      </c>
      <c r="L54" s="371">
        <v>26.04</v>
      </c>
      <c r="M54" s="364">
        <f t="shared" si="0"/>
        <v>161.44</v>
      </c>
      <c r="N54" s="361">
        <v>0</v>
      </c>
      <c r="O54" s="365">
        <v>0</v>
      </c>
      <c r="P54" s="364">
        <f t="shared" si="5"/>
        <v>0</v>
      </c>
      <c r="Q54" s="377">
        <v>318.20999999999998</v>
      </c>
      <c r="R54" s="377">
        <v>78.12</v>
      </c>
      <c r="S54" s="365">
        <f t="shared" si="2"/>
        <v>240.08999999999997</v>
      </c>
      <c r="T54" s="365">
        <v>69.41</v>
      </c>
      <c r="U54" s="365">
        <v>0</v>
      </c>
      <c r="V54" s="365">
        <f t="shared" si="3"/>
        <v>69.41</v>
      </c>
      <c r="W54" s="367" t="s">
        <v>750</v>
      </c>
      <c r="X54" s="361">
        <v>0</v>
      </c>
      <c r="Y54" s="361">
        <v>0</v>
      </c>
      <c r="Z54" s="361">
        <v>0</v>
      </c>
      <c r="AA54" s="361"/>
      <c r="AB54" s="361">
        <f t="shared" si="4"/>
        <v>595.92999999999995</v>
      </c>
    </row>
    <row r="55" spans="1:28" s="370" customFormat="1" ht="37.5">
      <c r="A55" s="354" t="s">
        <v>557</v>
      </c>
      <c r="B55" s="355" t="s">
        <v>558</v>
      </c>
      <c r="C55" s="356">
        <v>13600688480</v>
      </c>
      <c r="D55" s="357" t="s">
        <v>635</v>
      </c>
      <c r="E55" s="368" t="s">
        <v>575</v>
      </c>
      <c r="F55" s="380" t="s">
        <v>631</v>
      </c>
      <c r="G55" s="360" t="s">
        <v>561</v>
      </c>
      <c r="H55" s="361">
        <v>0</v>
      </c>
      <c r="I55" s="362">
        <v>136.91</v>
      </c>
      <c r="J55" s="361">
        <v>0</v>
      </c>
      <c r="K55" s="363">
        <v>187.48</v>
      </c>
      <c r="L55" s="371">
        <v>26.04</v>
      </c>
      <c r="M55" s="364">
        <f t="shared" si="0"/>
        <v>161.44</v>
      </c>
      <c r="N55" s="361">
        <v>0</v>
      </c>
      <c r="O55" s="365">
        <v>0</v>
      </c>
      <c r="P55" s="361">
        <f t="shared" si="1"/>
        <v>0</v>
      </c>
      <c r="Q55" s="363">
        <v>318.20999999999998</v>
      </c>
      <c r="R55" s="365">
        <v>78.12</v>
      </c>
      <c r="S55" s="365">
        <f t="shared" si="2"/>
        <v>240.08999999999997</v>
      </c>
      <c r="T55" s="365">
        <v>0</v>
      </c>
      <c r="U55" s="365">
        <v>0</v>
      </c>
      <c r="V55" s="365">
        <f t="shared" si="3"/>
        <v>0</v>
      </c>
      <c r="W55" s="367"/>
      <c r="X55" s="361">
        <v>0</v>
      </c>
      <c r="Y55" s="361">
        <v>0</v>
      </c>
      <c r="Z55" s="361">
        <v>0</v>
      </c>
      <c r="AA55" s="361"/>
      <c r="AB55" s="361">
        <f t="shared" si="4"/>
        <v>538.43999999999994</v>
      </c>
    </row>
    <row r="56" spans="1:28" s="370" customFormat="1" ht="37.5">
      <c r="A56" s="354" t="s">
        <v>557</v>
      </c>
      <c r="B56" s="355" t="s">
        <v>558</v>
      </c>
      <c r="C56" s="356">
        <v>3984331436</v>
      </c>
      <c r="D56" s="357" t="s">
        <v>636</v>
      </c>
      <c r="E56" s="368" t="s">
        <v>566</v>
      </c>
      <c r="F56" s="359" t="s">
        <v>570</v>
      </c>
      <c r="G56" s="360" t="s">
        <v>561</v>
      </c>
      <c r="H56" s="361">
        <v>0</v>
      </c>
      <c r="I56" s="362">
        <v>222.17</v>
      </c>
      <c r="J56" s="361">
        <v>0</v>
      </c>
      <c r="K56" s="363">
        <v>187.48</v>
      </c>
      <c r="L56" s="371">
        <v>3.3</v>
      </c>
      <c r="M56" s="364">
        <f t="shared" si="0"/>
        <v>184.17999999999998</v>
      </c>
      <c r="N56" s="361">
        <v>0</v>
      </c>
      <c r="O56" s="365">
        <v>0</v>
      </c>
      <c r="P56" s="361">
        <f t="shared" si="1"/>
        <v>0</v>
      </c>
      <c r="Q56" s="363">
        <v>0</v>
      </c>
      <c r="R56" s="365">
        <v>0</v>
      </c>
      <c r="S56" s="365">
        <f t="shared" si="2"/>
        <v>0</v>
      </c>
      <c r="T56" s="365">
        <v>0</v>
      </c>
      <c r="U56" s="365">
        <v>0</v>
      </c>
      <c r="V56" s="365">
        <f t="shared" si="3"/>
        <v>0</v>
      </c>
      <c r="W56" s="367"/>
      <c r="X56" s="361">
        <v>0</v>
      </c>
      <c r="Y56" s="361">
        <v>0</v>
      </c>
      <c r="Z56" s="361">
        <v>0</v>
      </c>
      <c r="AA56" s="361"/>
      <c r="AB56" s="361">
        <f t="shared" si="4"/>
        <v>406.34999999999997</v>
      </c>
    </row>
    <row r="57" spans="1:28" s="370" customFormat="1" ht="37.5">
      <c r="A57" s="354" t="s">
        <v>557</v>
      </c>
      <c r="B57" s="355" t="s">
        <v>558</v>
      </c>
      <c r="C57" s="373">
        <v>798726466</v>
      </c>
      <c r="D57" s="374" t="s">
        <v>637</v>
      </c>
      <c r="E57" s="368" t="s">
        <v>566</v>
      </c>
      <c r="F57" s="359" t="s">
        <v>573</v>
      </c>
      <c r="G57" s="360" t="s">
        <v>561</v>
      </c>
      <c r="H57" s="361">
        <v>0</v>
      </c>
      <c r="I57" s="362">
        <v>271.81</v>
      </c>
      <c r="J57" s="361">
        <v>0</v>
      </c>
      <c r="K57" s="363">
        <v>187.48</v>
      </c>
      <c r="L57" s="371">
        <v>17.760000000000002</v>
      </c>
      <c r="M57" s="364">
        <f t="shared" si="0"/>
        <v>169.72</v>
      </c>
      <c r="N57" s="361">
        <v>0</v>
      </c>
      <c r="O57" s="365">
        <v>0</v>
      </c>
      <c r="P57" s="361">
        <v>0</v>
      </c>
      <c r="Q57" s="363">
        <v>0</v>
      </c>
      <c r="R57" s="365">
        <v>0</v>
      </c>
      <c r="S57" s="365">
        <f t="shared" si="2"/>
        <v>0</v>
      </c>
      <c r="T57" s="365">
        <v>0</v>
      </c>
      <c r="U57" s="365">
        <v>0</v>
      </c>
      <c r="V57" s="365">
        <v>0</v>
      </c>
      <c r="W57" s="367"/>
      <c r="X57" s="361">
        <v>0</v>
      </c>
      <c r="Y57" s="361">
        <v>0</v>
      </c>
      <c r="Z57" s="361">
        <v>0</v>
      </c>
      <c r="AA57" s="361"/>
      <c r="AB57" s="361">
        <f t="shared" si="4"/>
        <v>441.53</v>
      </c>
    </row>
    <row r="58" spans="1:28" s="370" customFormat="1" ht="37.5">
      <c r="A58" s="354" t="s">
        <v>557</v>
      </c>
      <c r="B58" s="355" t="s">
        <v>558</v>
      </c>
      <c r="C58" s="373">
        <v>6985239463</v>
      </c>
      <c r="D58" s="374" t="s">
        <v>638</v>
      </c>
      <c r="E58" s="368" t="s">
        <v>575</v>
      </c>
      <c r="F58" s="359" t="s">
        <v>617</v>
      </c>
      <c r="G58" s="360" t="s">
        <v>561</v>
      </c>
      <c r="H58" s="361">
        <v>0</v>
      </c>
      <c r="I58" s="362">
        <v>139.08000000000001</v>
      </c>
      <c r="J58" s="361">
        <v>0</v>
      </c>
      <c r="K58" s="363">
        <v>187.48</v>
      </c>
      <c r="L58" s="371">
        <v>26.04</v>
      </c>
      <c r="M58" s="364">
        <f t="shared" si="0"/>
        <v>161.44</v>
      </c>
      <c r="N58" s="361">
        <v>0</v>
      </c>
      <c r="O58" s="365">
        <v>0</v>
      </c>
      <c r="P58" s="361">
        <f t="shared" si="1"/>
        <v>0</v>
      </c>
      <c r="Q58" s="363">
        <v>0</v>
      </c>
      <c r="R58" s="365">
        <v>0</v>
      </c>
      <c r="S58" s="365">
        <f t="shared" si="2"/>
        <v>0</v>
      </c>
      <c r="T58" s="365">
        <v>0</v>
      </c>
      <c r="U58" s="365">
        <v>0</v>
      </c>
      <c r="V58" s="365">
        <f t="shared" si="3"/>
        <v>0</v>
      </c>
      <c r="W58" s="367"/>
      <c r="X58" s="361">
        <v>0</v>
      </c>
      <c r="Y58" s="361">
        <v>0</v>
      </c>
      <c r="Z58" s="361">
        <v>0</v>
      </c>
      <c r="AA58" s="361"/>
      <c r="AB58" s="361">
        <f t="shared" si="4"/>
        <v>300.52</v>
      </c>
    </row>
    <row r="59" spans="1:28" s="370" customFormat="1" ht="37.5">
      <c r="A59" s="354" t="s">
        <v>557</v>
      </c>
      <c r="B59" s="355" t="s">
        <v>558</v>
      </c>
      <c r="C59" s="356">
        <v>8771945482</v>
      </c>
      <c r="D59" s="357" t="s">
        <v>639</v>
      </c>
      <c r="E59" s="368" t="s">
        <v>566</v>
      </c>
      <c r="F59" s="359" t="s">
        <v>640</v>
      </c>
      <c r="G59" s="360" t="s">
        <v>561</v>
      </c>
      <c r="H59" s="361">
        <v>0</v>
      </c>
      <c r="I59" s="362">
        <v>206.42</v>
      </c>
      <c r="J59" s="361">
        <v>0</v>
      </c>
      <c r="K59" s="363">
        <v>187.48</v>
      </c>
      <c r="L59" s="371">
        <v>46.4</v>
      </c>
      <c r="M59" s="364">
        <f t="shared" si="0"/>
        <v>141.07999999999998</v>
      </c>
      <c r="N59" s="361">
        <v>0</v>
      </c>
      <c r="O59" s="365">
        <v>0</v>
      </c>
      <c r="P59" s="361">
        <f t="shared" si="1"/>
        <v>0</v>
      </c>
      <c r="Q59" s="363">
        <v>198.88</v>
      </c>
      <c r="R59" s="365">
        <v>139.19999999999999</v>
      </c>
      <c r="S59" s="365">
        <f t="shared" si="2"/>
        <v>59.680000000000007</v>
      </c>
      <c r="T59" s="365">
        <v>0</v>
      </c>
      <c r="U59" s="365">
        <v>0</v>
      </c>
      <c r="V59" s="365">
        <f t="shared" si="3"/>
        <v>0</v>
      </c>
      <c r="W59" s="367"/>
      <c r="X59" s="361">
        <v>0</v>
      </c>
      <c r="Y59" s="361">
        <v>0</v>
      </c>
      <c r="Z59" s="361">
        <v>0</v>
      </c>
      <c r="AA59" s="361"/>
      <c r="AB59" s="361">
        <f t="shared" si="4"/>
        <v>407.17999999999995</v>
      </c>
    </row>
    <row r="60" spans="1:28" s="370" customFormat="1" ht="37.5">
      <c r="A60" s="354" t="s">
        <v>557</v>
      </c>
      <c r="B60" s="355" t="s">
        <v>558</v>
      </c>
      <c r="C60" s="356">
        <v>3482060460</v>
      </c>
      <c r="D60" s="357" t="s">
        <v>641</v>
      </c>
      <c r="E60" s="368" t="s">
        <v>575</v>
      </c>
      <c r="F60" s="359" t="s">
        <v>628</v>
      </c>
      <c r="G60" s="360" t="s">
        <v>561</v>
      </c>
      <c r="H60" s="361">
        <v>0</v>
      </c>
      <c r="I60" s="362">
        <v>162.99</v>
      </c>
      <c r="J60" s="361">
        <v>0</v>
      </c>
      <c r="K60" s="363">
        <v>187.48</v>
      </c>
      <c r="L60" s="371">
        <v>30.58</v>
      </c>
      <c r="M60" s="364">
        <f t="shared" si="0"/>
        <v>156.89999999999998</v>
      </c>
      <c r="N60" s="361">
        <v>0</v>
      </c>
      <c r="O60" s="365">
        <v>0</v>
      </c>
      <c r="P60" s="361">
        <f t="shared" si="1"/>
        <v>0</v>
      </c>
      <c r="Q60" s="363">
        <v>137.78</v>
      </c>
      <c r="R60" s="365">
        <v>91.73</v>
      </c>
      <c r="S60" s="365">
        <f t="shared" si="2"/>
        <v>46.05</v>
      </c>
      <c r="T60" s="365">
        <v>0</v>
      </c>
      <c r="U60" s="365">
        <v>0</v>
      </c>
      <c r="V60" s="365">
        <f t="shared" si="3"/>
        <v>0</v>
      </c>
      <c r="W60" s="367" t="s">
        <v>750</v>
      </c>
      <c r="X60" s="361">
        <v>0</v>
      </c>
      <c r="Y60" s="361">
        <v>0</v>
      </c>
      <c r="Z60" s="361">
        <v>0</v>
      </c>
      <c r="AA60" s="361"/>
      <c r="AB60" s="361">
        <f t="shared" si="4"/>
        <v>365.94</v>
      </c>
    </row>
    <row r="61" spans="1:28" s="370" customFormat="1" ht="37.5">
      <c r="A61" s="354" t="s">
        <v>557</v>
      </c>
      <c r="B61" s="355" t="s">
        <v>558</v>
      </c>
      <c r="C61" s="356">
        <v>94991723434</v>
      </c>
      <c r="D61" s="357" t="s">
        <v>642</v>
      </c>
      <c r="E61" s="368" t="s">
        <v>575</v>
      </c>
      <c r="F61" s="359" t="s">
        <v>579</v>
      </c>
      <c r="G61" s="360" t="s">
        <v>561</v>
      </c>
      <c r="H61" s="361">
        <v>0</v>
      </c>
      <c r="I61" s="362">
        <v>127.22</v>
      </c>
      <c r="J61" s="361">
        <v>0</v>
      </c>
      <c r="K61" s="363">
        <v>187.48</v>
      </c>
      <c r="L61" s="371">
        <v>26.04</v>
      </c>
      <c r="M61" s="364">
        <f t="shared" si="0"/>
        <v>161.44</v>
      </c>
      <c r="N61" s="361">
        <v>0</v>
      </c>
      <c r="O61" s="365">
        <v>0</v>
      </c>
      <c r="P61" s="361">
        <f t="shared" si="1"/>
        <v>0</v>
      </c>
      <c r="Q61" s="363">
        <v>134.5</v>
      </c>
      <c r="R61" s="365">
        <v>78.12</v>
      </c>
      <c r="S61" s="365">
        <f t="shared" si="2"/>
        <v>56.379999999999995</v>
      </c>
      <c r="T61" s="365">
        <v>0</v>
      </c>
      <c r="U61" s="365">
        <v>0</v>
      </c>
      <c r="V61" s="365">
        <f t="shared" si="3"/>
        <v>0</v>
      </c>
      <c r="W61" s="367"/>
      <c r="X61" s="361">
        <v>0</v>
      </c>
      <c r="Y61" s="361">
        <v>0</v>
      </c>
      <c r="Z61" s="361">
        <v>0</v>
      </c>
      <c r="AA61" s="361"/>
      <c r="AB61" s="361">
        <f t="shared" si="4"/>
        <v>345.03999999999996</v>
      </c>
    </row>
    <row r="62" spans="1:28" s="370" customFormat="1" ht="37.5">
      <c r="A62" s="354" t="s">
        <v>557</v>
      </c>
      <c r="B62" s="355" t="s">
        <v>558</v>
      </c>
      <c r="C62" s="356">
        <v>39960544400</v>
      </c>
      <c r="D62" s="357" t="s">
        <v>643</v>
      </c>
      <c r="E62" s="368" t="s">
        <v>566</v>
      </c>
      <c r="F62" s="359" t="s">
        <v>573</v>
      </c>
      <c r="G62" s="360" t="s">
        <v>561</v>
      </c>
      <c r="H62" s="361">
        <v>0</v>
      </c>
      <c r="I62" s="362">
        <v>382.26</v>
      </c>
      <c r="J62" s="361">
        <v>0</v>
      </c>
      <c r="K62" s="363">
        <v>187.48</v>
      </c>
      <c r="L62" s="371">
        <v>26.64</v>
      </c>
      <c r="M62" s="364">
        <f t="shared" si="0"/>
        <v>160.83999999999997</v>
      </c>
      <c r="N62" s="361">
        <v>0</v>
      </c>
      <c r="O62" s="365">
        <v>0</v>
      </c>
      <c r="P62" s="361">
        <v>0</v>
      </c>
      <c r="Q62" s="363">
        <v>0</v>
      </c>
      <c r="R62" s="365">
        <v>0</v>
      </c>
      <c r="S62" s="365">
        <f t="shared" si="2"/>
        <v>0</v>
      </c>
      <c r="T62" s="365">
        <v>0</v>
      </c>
      <c r="U62" s="365">
        <v>0</v>
      </c>
      <c r="V62" s="365">
        <v>0</v>
      </c>
      <c r="W62" s="367"/>
      <c r="X62" s="361">
        <v>0</v>
      </c>
      <c r="Y62" s="361">
        <v>0</v>
      </c>
      <c r="Z62" s="361">
        <v>0</v>
      </c>
      <c r="AA62" s="361"/>
      <c r="AB62" s="361">
        <f t="shared" si="4"/>
        <v>543.09999999999991</v>
      </c>
    </row>
    <row r="63" spans="1:28" s="370" customFormat="1" ht="37.5">
      <c r="A63" s="354" t="s">
        <v>557</v>
      </c>
      <c r="B63" s="355" t="s">
        <v>558</v>
      </c>
      <c r="C63" s="356">
        <v>7596289479</v>
      </c>
      <c r="D63" s="357" t="s">
        <v>644</v>
      </c>
      <c r="E63" s="368" t="s">
        <v>575</v>
      </c>
      <c r="F63" s="372" t="s">
        <v>582</v>
      </c>
      <c r="G63" s="360" t="s">
        <v>561</v>
      </c>
      <c r="H63" s="361">
        <v>0</v>
      </c>
      <c r="I63" s="362">
        <v>127.16</v>
      </c>
      <c r="J63" s="361">
        <v>0</v>
      </c>
      <c r="K63" s="363">
        <v>187.48</v>
      </c>
      <c r="L63" s="371">
        <v>26.04</v>
      </c>
      <c r="M63" s="364">
        <f t="shared" si="0"/>
        <v>161.44</v>
      </c>
      <c r="N63" s="361">
        <v>0</v>
      </c>
      <c r="O63" s="365">
        <v>0</v>
      </c>
      <c r="P63" s="361">
        <f t="shared" si="1"/>
        <v>0</v>
      </c>
      <c r="Q63" s="363">
        <v>318.20999999999998</v>
      </c>
      <c r="R63" s="365">
        <v>78.12</v>
      </c>
      <c r="S63" s="365">
        <f t="shared" si="2"/>
        <v>240.08999999999997</v>
      </c>
      <c r="T63" s="365">
        <v>0</v>
      </c>
      <c r="U63" s="365">
        <v>0</v>
      </c>
      <c r="V63" s="365">
        <f t="shared" si="3"/>
        <v>0</v>
      </c>
      <c r="W63" s="367"/>
      <c r="X63" s="361">
        <v>0</v>
      </c>
      <c r="Y63" s="361">
        <v>0</v>
      </c>
      <c r="Z63" s="361">
        <v>0</v>
      </c>
      <c r="AA63" s="361"/>
      <c r="AB63" s="361">
        <f t="shared" si="4"/>
        <v>528.68999999999994</v>
      </c>
    </row>
    <row r="64" spans="1:28" s="381" customFormat="1" ht="37.5">
      <c r="A64" s="354" t="s">
        <v>557</v>
      </c>
      <c r="B64" s="355" t="s">
        <v>558</v>
      </c>
      <c r="C64" s="356">
        <v>12003809406</v>
      </c>
      <c r="D64" s="357" t="s">
        <v>645</v>
      </c>
      <c r="E64" s="368" t="s">
        <v>566</v>
      </c>
      <c r="F64" s="359" t="s">
        <v>579</v>
      </c>
      <c r="G64" s="360" t="s">
        <v>561</v>
      </c>
      <c r="H64" s="361">
        <v>0</v>
      </c>
      <c r="I64" s="362">
        <v>140.16</v>
      </c>
      <c r="J64" s="361">
        <v>0</v>
      </c>
      <c r="K64" s="363">
        <v>187.48</v>
      </c>
      <c r="L64" s="371">
        <v>26.04</v>
      </c>
      <c r="M64" s="364">
        <f t="shared" si="0"/>
        <v>161.44</v>
      </c>
      <c r="N64" s="361">
        <v>0</v>
      </c>
      <c r="O64" s="365">
        <v>0</v>
      </c>
      <c r="P64" s="361">
        <f t="shared" si="1"/>
        <v>0</v>
      </c>
      <c r="Q64" s="363">
        <v>0</v>
      </c>
      <c r="R64" s="365">
        <v>0</v>
      </c>
      <c r="S64" s="365">
        <f t="shared" si="2"/>
        <v>0</v>
      </c>
      <c r="T64" s="365">
        <v>0</v>
      </c>
      <c r="U64" s="365">
        <v>0</v>
      </c>
      <c r="V64" s="365">
        <f t="shared" si="3"/>
        <v>0</v>
      </c>
      <c r="W64" s="367"/>
      <c r="X64" s="361">
        <v>0</v>
      </c>
      <c r="Y64" s="361">
        <v>0</v>
      </c>
      <c r="Z64" s="361">
        <v>0</v>
      </c>
      <c r="AA64" s="361"/>
      <c r="AB64" s="361">
        <f t="shared" si="4"/>
        <v>301.60000000000002</v>
      </c>
    </row>
    <row r="65" spans="1:28" s="381" customFormat="1" ht="37.5">
      <c r="A65" s="354" t="s">
        <v>557</v>
      </c>
      <c r="B65" s="355" t="s">
        <v>558</v>
      </c>
      <c r="C65" s="356">
        <v>6657901470</v>
      </c>
      <c r="D65" s="357" t="s">
        <v>646</v>
      </c>
      <c r="E65" s="368" t="s">
        <v>566</v>
      </c>
      <c r="F65" s="372" t="s">
        <v>560</v>
      </c>
      <c r="G65" s="360" t="s">
        <v>561</v>
      </c>
      <c r="H65" s="361">
        <v>0</v>
      </c>
      <c r="I65" s="362">
        <v>0</v>
      </c>
      <c r="J65" s="361">
        <v>0</v>
      </c>
      <c r="K65" s="363">
        <v>187.48</v>
      </c>
      <c r="L65" s="371">
        <v>0</v>
      </c>
      <c r="M65" s="364">
        <f t="shared" si="0"/>
        <v>187.48</v>
      </c>
      <c r="N65" s="361">
        <v>0</v>
      </c>
      <c r="O65" s="365">
        <v>0</v>
      </c>
      <c r="P65" s="361">
        <v>0</v>
      </c>
      <c r="Q65" s="363">
        <v>0</v>
      </c>
      <c r="R65" s="365">
        <v>0</v>
      </c>
      <c r="S65" s="365">
        <f t="shared" si="2"/>
        <v>0</v>
      </c>
      <c r="T65" s="365">
        <v>0</v>
      </c>
      <c r="U65" s="365">
        <v>0</v>
      </c>
      <c r="V65" s="365">
        <v>0</v>
      </c>
      <c r="W65" s="367"/>
      <c r="X65" s="361">
        <v>0</v>
      </c>
      <c r="Y65" s="361">
        <v>0</v>
      </c>
      <c r="Z65" s="361">
        <v>0</v>
      </c>
      <c r="AA65" s="361"/>
      <c r="AB65" s="361">
        <f t="shared" si="4"/>
        <v>187.48</v>
      </c>
    </row>
    <row r="66" spans="1:28" s="381" customFormat="1" ht="37.5">
      <c r="A66" s="354" t="s">
        <v>557</v>
      </c>
      <c r="B66" s="355" t="s">
        <v>558</v>
      </c>
      <c r="C66" s="356">
        <v>70154975494</v>
      </c>
      <c r="D66" s="357" t="s">
        <v>647</v>
      </c>
      <c r="E66" s="368" t="s">
        <v>562</v>
      </c>
      <c r="F66" s="372" t="s">
        <v>568</v>
      </c>
      <c r="G66" s="360" t="s">
        <v>561</v>
      </c>
      <c r="H66" s="361">
        <v>0</v>
      </c>
      <c r="I66" s="362">
        <v>900.83</v>
      </c>
      <c r="J66" s="361">
        <v>0</v>
      </c>
      <c r="K66" s="363">
        <v>187.49</v>
      </c>
      <c r="L66" s="371">
        <v>8</v>
      </c>
      <c r="M66" s="364">
        <f t="shared" si="0"/>
        <v>179.49</v>
      </c>
      <c r="N66" s="361">
        <v>0</v>
      </c>
      <c r="O66" s="365">
        <v>0</v>
      </c>
      <c r="P66" s="361">
        <v>0</v>
      </c>
      <c r="Q66" s="363">
        <v>0</v>
      </c>
      <c r="R66" s="365">
        <v>0</v>
      </c>
      <c r="S66" s="365">
        <f t="shared" si="2"/>
        <v>0</v>
      </c>
      <c r="T66" s="365">
        <v>0</v>
      </c>
      <c r="U66" s="365">
        <v>0</v>
      </c>
      <c r="V66" s="365">
        <v>0</v>
      </c>
      <c r="W66" s="367"/>
      <c r="X66" s="361">
        <v>0</v>
      </c>
      <c r="Y66" s="361">
        <v>0</v>
      </c>
      <c r="Z66" s="361">
        <v>0</v>
      </c>
      <c r="AA66" s="361"/>
      <c r="AB66" s="361">
        <f t="shared" si="4"/>
        <v>1080.3200000000002</v>
      </c>
    </row>
    <row r="67" spans="1:28" s="382" customFormat="1" ht="37.5">
      <c r="A67" s="354" t="s">
        <v>557</v>
      </c>
      <c r="B67" s="355" t="s">
        <v>558</v>
      </c>
      <c r="C67" s="356">
        <v>7321319440</v>
      </c>
      <c r="D67" s="357" t="s">
        <v>648</v>
      </c>
      <c r="E67" s="368" t="s">
        <v>566</v>
      </c>
      <c r="F67" s="372" t="s">
        <v>649</v>
      </c>
      <c r="G67" s="360" t="s">
        <v>561</v>
      </c>
      <c r="H67" s="361">
        <v>0</v>
      </c>
      <c r="I67" s="362">
        <v>244.33</v>
      </c>
      <c r="J67" s="361">
        <v>0</v>
      </c>
      <c r="K67" s="363">
        <v>187.49</v>
      </c>
      <c r="L67" s="371">
        <v>2.1800000000000002</v>
      </c>
      <c r="M67" s="364">
        <f t="shared" ref="M67:M130" si="6">K67-L67</f>
        <v>185.31</v>
      </c>
      <c r="N67" s="361">
        <v>0</v>
      </c>
      <c r="O67" s="365">
        <v>0</v>
      </c>
      <c r="P67" s="361">
        <f t="shared" si="1"/>
        <v>0</v>
      </c>
      <c r="Q67" s="363">
        <v>0</v>
      </c>
      <c r="R67" s="365">
        <v>0</v>
      </c>
      <c r="S67" s="365">
        <f t="shared" si="2"/>
        <v>0</v>
      </c>
      <c r="T67" s="365">
        <v>0</v>
      </c>
      <c r="U67" s="365">
        <v>0</v>
      </c>
      <c r="V67" s="365">
        <f t="shared" si="3"/>
        <v>0</v>
      </c>
      <c r="W67" s="367"/>
      <c r="X67" s="361">
        <v>0</v>
      </c>
      <c r="Y67" s="361">
        <v>0</v>
      </c>
      <c r="Z67" s="361">
        <v>0</v>
      </c>
      <c r="AA67" s="361"/>
      <c r="AB67" s="361">
        <f t="shared" si="4"/>
        <v>429.64</v>
      </c>
    </row>
    <row r="68" spans="1:28" s="382" customFormat="1" ht="37.5">
      <c r="A68" s="354" t="s">
        <v>557</v>
      </c>
      <c r="B68" s="355" t="s">
        <v>558</v>
      </c>
      <c r="C68" s="356">
        <v>10274174421</v>
      </c>
      <c r="D68" s="357" t="s">
        <v>650</v>
      </c>
      <c r="E68" s="368" t="s">
        <v>566</v>
      </c>
      <c r="F68" s="359" t="s">
        <v>579</v>
      </c>
      <c r="G68" s="360" t="s">
        <v>561</v>
      </c>
      <c r="H68" s="361">
        <v>0</v>
      </c>
      <c r="I68" s="362">
        <v>124.99</v>
      </c>
      <c r="J68" s="361">
        <v>0</v>
      </c>
      <c r="K68" s="363">
        <v>187.49</v>
      </c>
      <c r="L68" s="371">
        <v>26.04</v>
      </c>
      <c r="M68" s="364">
        <f t="shared" si="6"/>
        <v>161.45000000000002</v>
      </c>
      <c r="N68" s="361">
        <v>0</v>
      </c>
      <c r="O68" s="365">
        <v>0</v>
      </c>
      <c r="P68" s="361">
        <f t="shared" si="1"/>
        <v>0</v>
      </c>
      <c r="Q68" s="363">
        <v>344.45</v>
      </c>
      <c r="R68" s="365">
        <v>78.12</v>
      </c>
      <c r="S68" s="365">
        <f t="shared" si="2"/>
        <v>266.33</v>
      </c>
      <c r="T68" s="365">
        <v>0</v>
      </c>
      <c r="U68" s="365">
        <v>0</v>
      </c>
      <c r="V68" s="365">
        <f t="shared" si="3"/>
        <v>0</v>
      </c>
      <c r="W68" s="367"/>
      <c r="X68" s="361">
        <v>0</v>
      </c>
      <c r="Y68" s="361">
        <v>0</v>
      </c>
      <c r="Z68" s="361">
        <v>0</v>
      </c>
      <c r="AA68" s="361"/>
      <c r="AB68" s="361">
        <f t="shared" si="4"/>
        <v>552.77</v>
      </c>
    </row>
    <row r="69" spans="1:28" s="382" customFormat="1" ht="37.5">
      <c r="A69" s="354" t="s">
        <v>557</v>
      </c>
      <c r="B69" s="355" t="s">
        <v>558</v>
      </c>
      <c r="C69" s="356">
        <v>14581551455</v>
      </c>
      <c r="D69" s="357" t="s">
        <v>651</v>
      </c>
      <c r="E69" s="368" t="s">
        <v>575</v>
      </c>
      <c r="F69" s="359" t="s">
        <v>564</v>
      </c>
      <c r="G69" s="360" t="s">
        <v>561</v>
      </c>
      <c r="H69" s="361">
        <v>0</v>
      </c>
      <c r="I69" s="362">
        <v>137.99</v>
      </c>
      <c r="J69" s="361">
        <v>0</v>
      </c>
      <c r="K69" s="363">
        <v>187.49</v>
      </c>
      <c r="L69" s="371">
        <v>26.04</v>
      </c>
      <c r="M69" s="364">
        <f t="shared" si="6"/>
        <v>161.45000000000002</v>
      </c>
      <c r="N69" s="361">
        <v>0</v>
      </c>
      <c r="O69" s="365">
        <v>0</v>
      </c>
      <c r="P69" s="361">
        <f t="shared" si="1"/>
        <v>0</v>
      </c>
      <c r="Q69" s="363">
        <v>318.20999999999998</v>
      </c>
      <c r="R69" s="365">
        <v>78.12</v>
      </c>
      <c r="S69" s="365">
        <f t="shared" si="2"/>
        <v>240.08999999999997</v>
      </c>
      <c r="T69" s="365">
        <v>0</v>
      </c>
      <c r="U69" s="365">
        <v>0</v>
      </c>
      <c r="V69" s="365">
        <f t="shared" si="3"/>
        <v>0</v>
      </c>
      <c r="W69" s="367"/>
      <c r="X69" s="361">
        <v>0</v>
      </c>
      <c r="Y69" s="361">
        <v>0</v>
      </c>
      <c r="Z69" s="361">
        <v>0</v>
      </c>
      <c r="AA69" s="361"/>
      <c r="AB69" s="361">
        <f t="shared" si="4"/>
        <v>539.53</v>
      </c>
    </row>
    <row r="70" spans="1:28" s="382" customFormat="1" ht="37.5">
      <c r="A70" s="354" t="s">
        <v>557</v>
      </c>
      <c r="B70" s="355" t="s">
        <v>558</v>
      </c>
      <c r="C70" s="356">
        <v>15859071469</v>
      </c>
      <c r="D70" s="357" t="s">
        <v>652</v>
      </c>
      <c r="E70" s="368" t="s">
        <v>575</v>
      </c>
      <c r="F70" s="372" t="s">
        <v>623</v>
      </c>
      <c r="G70" s="360" t="s">
        <v>561</v>
      </c>
      <c r="H70" s="361">
        <v>0</v>
      </c>
      <c r="I70" s="362">
        <v>124.99</v>
      </c>
      <c r="J70" s="361">
        <v>0</v>
      </c>
      <c r="K70" s="363">
        <v>187.49</v>
      </c>
      <c r="L70" s="371">
        <v>26.04</v>
      </c>
      <c r="M70" s="364">
        <f t="shared" si="6"/>
        <v>161.45000000000002</v>
      </c>
      <c r="N70" s="361">
        <v>0</v>
      </c>
      <c r="O70" s="365">
        <v>0</v>
      </c>
      <c r="P70" s="364">
        <f t="shared" si="5"/>
        <v>0</v>
      </c>
      <c r="Q70" s="377">
        <v>464</v>
      </c>
      <c r="R70" s="365">
        <v>78.12</v>
      </c>
      <c r="S70" s="365">
        <f t="shared" si="2"/>
        <v>385.88</v>
      </c>
      <c r="T70" s="365">
        <v>0</v>
      </c>
      <c r="U70" s="365">
        <v>0</v>
      </c>
      <c r="V70" s="365">
        <v>0</v>
      </c>
      <c r="W70" s="367"/>
      <c r="X70" s="361">
        <v>0</v>
      </c>
      <c r="Y70" s="361">
        <v>0</v>
      </c>
      <c r="Z70" s="361">
        <v>0</v>
      </c>
      <c r="AA70" s="361"/>
      <c r="AB70" s="361">
        <f t="shared" si="4"/>
        <v>672.32</v>
      </c>
    </row>
    <row r="71" spans="1:28" s="382" customFormat="1" ht="37.5">
      <c r="A71" s="354" t="s">
        <v>557</v>
      </c>
      <c r="B71" s="355" t="s">
        <v>558</v>
      </c>
      <c r="C71" s="356">
        <v>810359421</v>
      </c>
      <c r="D71" s="357" t="s">
        <v>653</v>
      </c>
      <c r="E71" s="368" t="s">
        <v>566</v>
      </c>
      <c r="F71" s="359" t="s">
        <v>640</v>
      </c>
      <c r="G71" s="360" t="s">
        <v>561</v>
      </c>
      <c r="H71" s="361">
        <v>0</v>
      </c>
      <c r="I71" s="362">
        <v>206.42</v>
      </c>
      <c r="J71" s="361">
        <v>0</v>
      </c>
      <c r="K71" s="363">
        <v>187.49</v>
      </c>
      <c r="L71" s="371">
        <v>46.4</v>
      </c>
      <c r="M71" s="364">
        <f t="shared" si="6"/>
        <v>141.09</v>
      </c>
      <c r="N71" s="361">
        <v>0</v>
      </c>
      <c r="O71" s="365">
        <v>0</v>
      </c>
      <c r="P71" s="361">
        <f t="shared" si="1"/>
        <v>0</v>
      </c>
      <c r="Q71" s="363">
        <v>0</v>
      </c>
      <c r="R71" s="365">
        <v>0</v>
      </c>
      <c r="S71" s="365">
        <f t="shared" si="2"/>
        <v>0</v>
      </c>
      <c r="T71" s="365">
        <v>0</v>
      </c>
      <c r="U71" s="365">
        <v>0</v>
      </c>
      <c r="V71" s="365">
        <f t="shared" si="3"/>
        <v>0</v>
      </c>
      <c r="W71" s="367"/>
      <c r="X71" s="361">
        <v>0</v>
      </c>
      <c r="Y71" s="361">
        <v>0</v>
      </c>
      <c r="Z71" s="361">
        <v>0</v>
      </c>
      <c r="AA71" s="361"/>
      <c r="AB71" s="361">
        <f t="shared" si="4"/>
        <v>347.51</v>
      </c>
    </row>
    <row r="72" spans="1:28" s="382" customFormat="1" ht="37.5">
      <c r="A72" s="354" t="s">
        <v>557</v>
      </c>
      <c r="B72" s="355" t="s">
        <v>558</v>
      </c>
      <c r="C72" s="356">
        <v>6299255420</v>
      </c>
      <c r="D72" s="357" t="s">
        <v>654</v>
      </c>
      <c r="E72" s="368" t="s">
        <v>575</v>
      </c>
      <c r="F72" s="372" t="s">
        <v>582</v>
      </c>
      <c r="G72" s="360" t="s">
        <v>561</v>
      </c>
      <c r="H72" s="361">
        <v>0</v>
      </c>
      <c r="I72" s="362">
        <v>127.17</v>
      </c>
      <c r="J72" s="361">
        <v>0</v>
      </c>
      <c r="K72" s="363">
        <v>187.49</v>
      </c>
      <c r="L72" s="371">
        <v>26.04</v>
      </c>
      <c r="M72" s="364">
        <f t="shared" si="6"/>
        <v>161.45000000000002</v>
      </c>
      <c r="N72" s="361">
        <v>0</v>
      </c>
      <c r="O72" s="365">
        <v>0</v>
      </c>
      <c r="P72" s="361">
        <f t="shared" si="1"/>
        <v>0</v>
      </c>
      <c r="Q72" s="363">
        <v>183.71</v>
      </c>
      <c r="R72" s="365">
        <v>78.12</v>
      </c>
      <c r="S72" s="365">
        <f t="shared" si="2"/>
        <v>105.59</v>
      </c>
      <c r="T72" s="365">
        <v>0</v>
      </c>
      <c r="U72" s="365">
        <v>0</v>
      </c>
      <c r="V72" s="365">
        <f t="shared" si="3"/>
        <v>0</v>
      </c>
      <c r="W72" s="367"/>
      <c r="X72" s="361">
        <v>0</v>
      </c>
      <c r="Y72" s="361">
        <v>0</v>
      </c>
      <c r="Z72" s="361">
        <v>0</v>
      </c>
      <c r="AA72" s="361"/>
      <c r="AB72" s="361">
        <f t="shared" si="4"/>
        <v>394.21000000000004</v>
      </c>
    </row>
    <row r="73" spans="1:28" s="382" customFormat="1" ht="37.5">
      <c r="A73" s="354" t="s">
        <v>557</v>
      </c>
      <c r="B73" s="355" t="s">
        <v>558</v>
      </c>
      <c r="C73" s="356">
        <v>5635525490</v>
      </c>
      <c r="D73" s="357" t="s">
        <v>655</v>
      </c>
      <c r="E73" s="368" t="s">
        <v>575</v>
      </c>
      <c r="F73" s="372" t="s">
        <v>623</v>
      </c>
      <c r="G73" s="360" t="s">
        <v>561</v>
      </c>
      <c r="H73" s="361">
        <v>0</v>
      </c>
      <c r="I73" s="362">
        <v>124.99</v>
      </c>
      <c r="J73" s="361">
        <v>0</v>
      </c>
      <c r="K73" s="363">
        <v>187.49</v>
      </c>
      <c r="L73" s="371">
        <v>26.04</v>
      </c>
      <c r="M73" s="364">
        <f t="shared" si="6"/>
        <v>161.45000000000002</v>
      </c>
      <c r="N73" s="361">
        <v>0</v>
      </c>
      <c r="O73" s="365">
        <v>0</v>
      </c>
      <c r="P73" s="361">
        <f t="shared" si="1"/>
        <v>0</v>
      </c>
      <c r="Q73" s="363">
        <v>252.6</v>
      </c>
      <c r="R73" s="365">
        <v>78.12</v>
      </c>
      <c r="S73" s="365">
        <f t="shared" si="2"/>
        <v>174.48</v>
      </c>
      <c r="T73" s="365">
        <v>0</v>
      </c>
      <c r="U73" s="365">
        <v>0</v>
      </c>
      <c r="V73" s="365">
        <v>0</v>
      </c>
      <c r="W73" s="367"/>
      <c r="X73" s="361">
        <v>0</v>
      </c>
      <c r="Y73" s="361">
        <v>0</v>
      </c>
      <c r="Z73" s="361">
        <v>0</v>
      </c>
      <c r="AA73" s="361"/>
      <c r="AB73" s="361">
        <f t="shared" si="4"/>
        <v>460.92</v>
      </c>
    </row>
    <row r="74" spans="1:28" s="382" customFormat="1" ht="37.5">
      <c r="A74" s="354" t="s">
        <v>557</v>
      </c>
      <c r="B74" s="355" t="s">
        <v>558</v>
      </c>
      <c r="C74" s="383">
        <v>5217038403</v>
      </c>
      <c r="D74" s="357" t="s">
        <v>656</v>
      </c>
      <c r="E74" s="358">
        <v>2</v>
      </c>
      <c r="F74" s="376">
        <v>322205</v>
      </c>
      <c r="G74" s="360" t="s">
        <v>561</v>
      </c>
      <c r="H74" s="361">
        <v>0</v>
      </c>
      <c r="I74" s="362">
        <v>126.07</v>
      </c>
      <c r="J74" s="361">
        <v>0</v>
      </c>
      <c r="K74" s="363">
        <v>187.49</v>
      </c>
      <c r="L74" s="371">
        <v>26.04</v>
      </c>
      <c r="M74" s="364">
        <f t="shared" si="6"/>
        <v>161.45000000000002</v>
      </c>
      <c r="N74" s="361">
        <v>0</v>
      </c>
      <c r="O74" s="365">
        <v>0</v>
      </c>
      <c r="P74" s="361">
        <f t="shared" si="1"/>
        <v>0</v>
      </c>
      <c r="Q74" s="363">
        <v>134.5</v>
      </c>
      <c r="R74" s="365">
        <v>78.12</v>
      </c>
      <c r="S74" s="365">
        <f t="shared" si="2"/>
        <v>56.379999999999995</v>
      </c>
      <c r="T74" s="365">
        <v>69.41</v>
      </c>
      <c r="U74" s="365">
        <v>0</v>
      </c>
      <c r="V74" s="365">
        <f t="shared" ref="T74:V132" si="7">T74-U74</f>
        <v>69.41</v>
      </c>
      <c r="W74" s="367" t="s">
        <v>750</v>
      </c>
      <c r="X74" s="361">
        <v>0</v>
      </c>
      <c r="Y74" s="361">
        <v>0</v>
      </c>
      <c r="Z74" s="361">
        <v>0</v>
      </c>
      <c r="AA74" s="361"/>
      <c r="AB74" s="361">
        <f t="shared" si="4"/>
        <v>413.31</v>
      </c>
    </row>
    <row r="75" spans="1:28" s="382" customFormat="1" ht="37.5">
      <c r="A75" s="354" t="s">
        <v>557</v>
      </c>
      <c r="B75" s="355" t="s">
        <v>558</v>
      </c>
      <c r="C75" s="356">
        <v>92120482420</v>
      </c>
      <c r="D75" s="357" t="s">
        <v>657</v>
      </c>
      <c r="E75" s="368" t="s">
        <v>566</v>
      </c>
      <c r="F75" s="380" t="s">
        <v>560</v>
      </c>
      <c r="G75" s="360" t="s">
        <v>561</v>
      </c>
      <c r="H75" s="361">
        <v>0</v>
      </c>
      <c r="I75" s="362">
        <v>141.24</v>
      </c>
      <c r="J75" s="361">
        <v>0</v>
      </c>
      <c r="K75" s="363">
        <v>187.49</v>
      </c>
      <c r="L75" s="371">
        <v>26.04</v>
      </c>
      <c r="M75" s="364">
        <f t="shared" si="6"/>
        <v>161.45000000000002</v>
      </c>
      <c r="N75" s="361">
        <v>0</v>
      </c>
      <c r="O75" s="365">
        <v>0</v>
      </c>
      <c r="P75" s="361">
        <f t="shared" ref="P75:R137" si="8">N75-O75</f>
        <v>0</v>
      </c>
      <c r="Q75" s="363">
        <v>289.3</v>
      </c>
      <c r="R75" s="365">
        <v>78.12</v>
      </c>
      <c r="S75" s="365">
        <f t="shared" ref="S75:S138" si="9">Q75-R75</f>
        <v>211.18</v>
      </c>
      <c r="T75" s="365">
        <v>0</v>
      </c>
      <c r="U75" s="365">
        <v>0</v>
      </c>
      <c r="V75" s="365">
        <f t="shared" si="7"/>
        <v>0</v>
      </c>
      <c r="W75" s="367"/>
      <c r="X75" s="361">
        <v>0</v>
      </c>
      <c r="Y75" s="361">
        <v>0</v>
      </c>
      <c r="Z75" s="361">
        <v>0</v>
      </c>
      <c r="AA75" s="361"/>
      <c r="AB75" s="361">
        <f t="shared" ref="AB75:AB138" si="10">SUM(Z75,V75,S75,P75,M75,J75,I75)</f>
        <v>513.87</v>
      </c>
    </row>
    <row r="76" spans="1:28" s="382" customFormat="1" ht="37.5">
      <c r="A76" s="354" t="s">
        <v>557</v>
      </c>
      <c r="B76" s="355" t="s">
        <v>558</v>
      </c>
      <c r="C76" s="373">
        <v>4995622403</v>
      </c>
      <c r="D76" s="378" t="s">
        <v>658</v>
      </c>
      <c r="E76" s="368" t="s">
        <v>566</v>
      </c>
      <c r="F76" s="359" t="s">
        <v>560</v>
      </c>
      <c r="G76" s="360" t="s">
        <v>561</v>
      </c>
      <c r="H76" s="361">
        <v>0</v>
      </c>
      <c r="I76" s="362">
        <v>206.42</v>
      </c>
      <c r="J76" s="361">
        <v>0</v>
      </c>
      <c r="K76" s="363">
        <v>187.49</v>
      </c>
      <c r="L76" s="371">
        <v>46.4</v>
      </c>
      <c r="M76" s="364">
        <f t="shared" si="6"/>
        <v>141.09</v>
      </c>
      <c r="N76" s="361">
        <v>0</v>
      </c>
      <c r="O76" s="365">
        <v>0</v>
      </c>
      <c r="P76" s="361">
        <f t="shared" si="8"/>
        <v>0</v>
      </c>
      <c r="Q76" s="363">
        <v>183.71</v>
      </c>
      <c r="R76" s="365">
        <v>139.19999999999999</v>
      </c>
      <c r="S76" s="365">
        <f t="shared" si="9"/>
        <v>44.510000000000019</v>
      </c>
      <c r="T76" s="365">
        <v>0</v>
      </c>
      <c r="U76" s="365">
        <v>0</v>
      </c>
      <c r="V76" s="365">
        <f t="shared" si="7"/>
        <v>0</v>
      </c>
      <c r="W76" s="367"/>
      <c r="X76" s="361">
        <v>0</v>
      </c>
      <c r="Y76" s="361">
        <v>0</v>
      </c>
      <c r="Z76" s="361">
        <v>0</v>
      </c>
      <c r="AA76" s="361"/>
      <c r="AB76" s="361">
        <f t="shared" si="10"/>
        <v>392.02</v>
      </c>
    </row>
    <row r="77" spans="1:28" s="382" customFormat="1" ht="37.5">
      <c r="A77" s="354" t="s">
        <v>557</v>
      </c>
      <c r="B77" s="355" t="s">
        <v>558</v>
      </c>
      <c r="C77" s="373">
        <v>86566539468</v>
      </c>
      <c r="D77" s="378" t="s">
        <v>659</v>
      </c>
      <c r="E77" s="368" t="s">
        <v>575</v>
      </c>
      <c r="F77" s="359" t="s">
        <v>597</v>
      </c>
      <c r="G77" s="360" t="s">
        <v>561</v>
      </c>
      <c r="H77" s="361">
        <v>0</v>
      </c>
      <c r="I77" s="362">
        <v>145.96</v>
      </c>
      <c r="J77" s="361">
        <v>0</v>
      </c>
      <c r="K77" s="363">
        <v>187.49</v>
      </c>
      <c r="L77" s="371">
        <v>31.28</v>
      </c>
      <c r="M77" s="364">
        <f t="shared" si="6"/>
        <v>156.21</v>
      </c>
      <c r="N77" s="361">
        <v>0</v>
      </c>
      <c r="O77" s="365">
        <v>0</v>
      </c>
      <c r="P77" s="361">
        <f t="shared" si="8"/>
        <v>0</v>
      </c>
      <c r="Q77" s="363">
        <v>252.6</v>
      </c>
      <c r="R77" s="365">
        <v>93.85</v>
      </c>
      <c r="S77" s="365">
        <f t="shared" si="9"/>
        <v>158.75</v>
      </c>
      <c r="T77" s="365">
        <v>0</v>
      </c>
      <c r="U77" s="365">
        <v>0</v>
      </c>
      <c r="V77" s="365">
        <f t="shared" si="7"/>
        <v>0</v>
      </c>
      <c r="W77" s="367"/>
      <c r="X77" s="361">
        <v>0</v>
      </c>
      <c r="Y77" s="361">
        <v>0</v>
      </c>
      <c r="Z77" s="361">
        <v>0</v>
      </c>
      <c r="AA77" s="361"/>
      <c r="AB77" s="361">
        <f t="shared" si="10"/>
        <v>460.92000000000007</v>
      </c>
    </row>
    <row r="78" spans="1:28" s="382" customFormat="1" ht="37.5">
      <c r="A78" s="354" t="s">
        <v>557</v>
      </c>
      <c r="B78" s="355" t="s">
        <v>558</v>
      </c>
      <c r="C78" s="356">
        <v>3825030407</v>
      </c>
      <c r="D78" s="357" t="s">
        <v>660</v>
      </c>
      <c r="E78" s="368" t="s">
        <v>566</v>
      </c>
      <c r="F78" s="359" t="s">
        <v>587</v>
      </c>
      <c r="G78" s="360" t="s">
        <v>561</v>
      </c>
      <c r="H78" s="361">
        <v>0</v>
      </c>
      <c r="I78" s="362">
        <v>145.81</v>
      </c>
      <c r="J78" s="361">
        <v>0</v>
      </c>
      <c r="K78" s="363">
        <v>187.49</v>
      </c>
      <c r="L78" s="371">
        <v>26.8</v>
      </c>
      <c r="M78" s="364">
        <f t="shared" si="6"/>
        <v>160.69</v>
      </c>
      <c r="N78" s="361">
        <v>0</v>
      </c>
      <c r="O78" s="365">
        <v>0</v>
      </c>
      <c r="P78" s="361">
        <f t="shared" si="8"/>
        <v>0</v>
      </c>
      <c r="Q78" s="363">
        <v>0</v>
      </c>
      <c r="R78" s="365">
        <v>0</v>
      </c>
      <c r="S78" s="365">
        <f t="shared" si="9"/>
        <v>0</v>
      </c>
      <c r="T78" s="365">
        <v>0</v>
      </c>
      <c r="U78" s="365">
        <v>0</v>
      </c>
      <c r="V78" s="365">
        <f t="shared" si="7"/>
        <v>0</v>
      </c>
      <c r="W78" s="367"/>
      <c r="X78" s="361">
        <v>0</v>
      </c>
      <c r="Y78" s="361">
        <v>0</v>
      </c>
      <c r="Z78" s="361">
        <v>0</v>
      </c>
      <c r="AA78" s="361"/>
      <c r="AB78" s="361">
        <f t="shared" si="10"/>
        <v>306.5</v>
      </c>
    </row>
    <row r="79" spans="1:28" s="382" customFormat="1" ht="37.5">
      <c r="A79" s="354" t="s">
        <v>557</v>
      </c>
      <c r="B79" s="355" t="s">
        <v>558</v>
      </c>
      <c r="C79" s="356">
        <v>6346714481</v>
      </c>
      <c r="D79" s="357" t="s">
        <v>661</v>
      </c>
      <c r="E79" s="358">
        <v>2</v>
      </c>
      <c r="F79" s="376">
        <v>322205</v>
      </c>
      <c r="G79" s="360" t="s">
        <v>561</v>
      </c>
      <c r="H79" s="361">
        <v>0</v>
      </c>
      <c r="I79" s="362">
        <v>124.99</v>
      </c>
      <c r="J79" s="361">
        <v>0</v>
      </c>
      <c r="K79" s="363">
        <v>187.49</v>
      </c>
      <c r="L79" s="371">
        <v>26.04</v>
      </c>
      <c r="M79" s="364">
        <f t="shared" si="6"/>
        <v>161.45000000000002</v>
      </c>
      <c r="N79" s="361">
        <v>0</v>
      </c>
      <c r="O79" s="365">
        <v>0</v>
      </c>
      <c r="P79" s="361">
        <f t="shared" si="8"/>
        <v>0</v>
      </c>
      <c r="Q79" s="363">
        <v>154.18</v>
      </c>
      <c r="R79" s="365">
        <v>78.12</v>
      </c>
      <c r="S79" s="365">
        <f t="shared" si="9"/>
        <v>76.06</v>
      </c>
      <c r="T79" s="365">
        <v>0</v>
      </c>
      <c r="U79" s="365">
        <v>0</v>
      </c>
      <c r="V79" s="365">
        <f t="shared" si="7"/>
        <v>0</v>
      </c>
      <c r="W79" s="367"/>
      <c r="X79" s="361">
        <v>0</v>
      </c>
      <c r="Y79" s="361">
        <v>0</v>
      </c>
      <c r="Z79" s="361">
        <v>0</v>
      </c>
      <c r="AA79" s="361"/>
      <c r="AB79" s="361">
        <f t="shared" si="10"/>
        <v>362.5</v>
      </c>
    </row>
    <row r="80" spans="1:28" s="369" customFormat="1" ht="37.5">
      <c r="A80" s="354" t="s">
        <v>557</v>
      </c>
      <c r="B80" s="355" t="s">
        <v>558</v>
      </c>
      <c r="C80" s="384">
        <v>10505042401</v>
      </c>
      <c r="D80" s="378" t="s">
        <v>662</v>
      </c>
      <c r="E80" s="368" t="s">
        <v>566</v>
      </c>
      <c r="F80" s="359" t="s">
        <v>560</v>
      </c>
      <c r="G80" s="360" t="s">
        <v>561</v>
      </c>
      <c r="H80" s="361">
        <v>0</v>
      </c>
      <c r="I80" s="362">
        <v>139.49</v>
      </c>
      <c r="J80" s="361">
        <v>0</v>
      </c>
      <c r="K80" s="363">
        <v>187.49</v>
      </c>
      <c r="L80" s="371">
        <v>26.04</v>
      </c>
      <c r="M80" s="364">
        <f t="shared" si="6"/>
        <v>161.45000000000002</v>
      </c>
      <c r="N80" s="361">
        <v>0</v>
      </c>
      <c r="O80" s="365">
        <v>0</v>
      </c>
      <c r="P80" s="361">
        <f t="shared" si="8"/>
        <v>0</v>
      </c>
      <c r="Q80" s="363">
        <v>183.71</v>
      </c>
      <c r="R80" s="365">
        <v>78.12</v>
      </c>
      <c r="S80" s="365">
        <f t="shared" si="9"/>
        <v>105.59</v>
      </c>
      <c r="T80" s="365">
        <v>0</v>
      </c>
      <c r="U80" s="365">
        <v>0</v>
      </c>
      <c r="V80" s="365">
        <f t="shared" si="7"/>
        <v>0</v>
      </c>
      <c r="W80" s="367"/>
      <c r="X80" s="361">
        <v>0</v>
      </c>
      <c r="Y80" s="361">
        <v>0</v>
      </c>
      <c r="Z80" s="361">
        <v>0</v>
      </c>
      <c r="AA80" s="361"/>
      <c r="AB80" s="361">
        <f t="shared" si="10"/>
        <v>406.53000000000003</v>
      </c>
    </row>
    <row r="81" spans="1:28" s="369" customFormat="1" ht="37.5">
      <c r="A81" s="354" t="s">
        <v>557</v>
      </c>
      <c r="B81" s="355" t="s">
        <v>558</v>
      </c>
      <c r="C81" s="356">
        <v>7538262407</v>
      </c>
      <c r="D81" s="357" t="s">
        <v>663</v>
      </c>
      <c r="E81" s="368" t="s">
        <v>566</v>
      </c>
      <c r="F81" s="359" t="s">
        <v>603</v>
      </c>
      <c r="G81" s="360" t="s">
        <v>561</v>
      </c>
      <c r="H81" s="361">
        <v>0</v>
      </c>
      <c r="I81" s="362">
        <v>532.03</v>
      </c>
      <c r="J81" s="361">
        <v>0</v>
      </c>
      <c r="K81" s="363">
        <v>187.49</v>
      </c>
      <c r="L81" s="371">
        <v>18.2</v>
      </c>
      <c r="M81" s="364">
        <f t="shared" si="6"/>
        <v>169.29000000000002</v>
      </c>
      <c r="N81" s="361">
        <v>0</v>
      </c>
      <c r="O81" s="365">
        <v>0</v>
      </c>
      <c r="P81" s="361">
        <f t="shared" si="8"/>
        <v>0</v>
      </c>
      <c r="Q81" s="363">
        <v>0</v>
      </c>
      <c r="R81" s="365">
        <v>0</v>
      </c>
      <c r="S81" s="365">
        <f t="shared" si="9"/>
        <v>0</v>
      </c>
      <c r="T81" s="365">
        <v>158.61000000000001</v>
      </c>
      <c r="U81" s="365">
        <v>0</v>
      </c>
      <c r="V81" s="365">
        <f t="shared" si="7"/>
        <v>158.61000000000001</v>
      </c>
      <c r="W81" s="367" t="s">
        <v>750</v>
      </c>
      <c r="X81" s="361">
        <v>0</v>
      </c>
      <c r="Y81" s="361">
        <v>0</v>
      </c>
      <c r="Z81" s="361">
        <v>0</v>
      </c>
      <c r="AA81" s="361"/>
      <c r="AB81" s="361">
        <f t="shared" si="10"/>
        <v>859.93000000000006</v>
      </c>
    </row>
    <row r="82" spans="1:28" s="369" customFormat="1" ht="37.5">
      <c r="A82" s="354" t="s">
        <v>557</v>
      </c>
      <c r="B82" s="355" t="s">
        <v>558</v>
      </c>
      <c r="C82" s="356">
        <v>3360673484</v>
      </c>
      <c r="D82" s="357" t="s">
        <v>664</v>
      </c>
      <c r="E82" s="368" t="s">
        <v>566</v>
      </c>
      <c r="F82" s="359" t="s">
        <v>560</v>
      </c>
      <c r="G82" s="360" t="s">
        <v>561</v>
      </c>
      <c r="H82" s="361">
        <v>0</v>
      </c>
      <c r="I82" s="362">
        <v>142.33000000000001</v>
      </c>
      <c r="J82" s="361">
        <v>0</v>
      </c>
      <c r="K82" s="363">
        <v>187.49</v>
      </c>
      <c r="L82" s="371">
        <v>26.04</v>
      </c>
      <c r="M82" s="364">
        <f t="shared" si="6"/>
        <v>161.45000000000002</v>
      </c>
      <c r="N82" s="361">
        <v>0</v>
      </c>
      <c r="O82" s="365">
        <v>0</v>
      </c>
      <c r="P82" s="361">
        <f t="shared" si="8"/>
        <v>0</v>
      </c>
      <c r="Q82" s="363">
        <v>318.20999999999998</v>
      </c>
      <c r="R82" s="365">
        <v>78.12</v>
      </c>
      <c r="S82" s="365">
        <f t="shared" si="9"/>
        <v>240.08999999999997</v>
      </c>
      <c r="T82" s="365">
        <v>0</v>
      </c>
      <c r="U82" s="365">
        <v>0</v>
      </c>
      <c r="V82" s="365">
        <f t="shared" si="7"/>
        <v>0</v>
      </c>
      <c r="W82" s="367"/>
      <c r="X82" s="361">
        <v>0</v>
      </c>
      <c r="Y82" s="361">
        <v>0</v>
      </c>
      <c r="Z82" s="361">
        <v>0</v>
      </c>
      <c r="AA82" s="361"/>
      <c r="AB82" s="361">
        <f t="shared" si="10"/>
        <v>543.87</v>
      </c>
    </row>
    <row r="83" spans="1:28" s="369" customFormat="1" ht="37.5">
      <c r="A83" s="354" t="s">
        <v>557</v>
      </c>
      <c r="B83" s="355" t="s">
        <v>558</v>
      </c>
      <c r="C83" s="356">
        <v>10068012438</v>
      </c>
      <c r="D83" s="357" t="s">
        <v>665</v>
      </c>
      <c r="E83" s="368" t="s">
        <v>575</v>
      </c>
      <c r="F83" s="359" t="s">
        <v>564</v>
      </c>
      <c r="G83" s="360" t="s">
        <v>561</v>
      </c>
      <c r="H83" s="361">
        <v>0</v>
      </c>
      <c r="I83" s="362">
        <v>134.74</v>
      </c>
      <c r="J83" s="361">
        <v>0</v>
      </c>
      <c r="K83" s="363">
        <v>187.49</v>
      </c>
      <c r="L83" s="371">
        <v>26.04</v>
      </c>
      <c r="M83" s="364">
        <f t="shared" si="6"/>
        <v>161.45000000000002</v>
      </c>
      <c r="N83" s="361">
        <v>0</v>
      </c>
      <c r="O83" s="365">
        <v>0</v>
      </c>
      <c r="P83" s="361">
        <f t="shared" si="8"/>
        <v>0</v>
      </c>
      <c r="Q83" s="363">
        <v>238.5</v>
      </c>
      <c r="R83" s="365">
        <v>78.12</v>
      </c>
      <c r="S83" s="365">
        <f t="shared" si="9"/>
        <v>160.38</v>
      </c>
      <c r="T83" s="365">
        <v>0</v>
      </c>
      <c r="U83" s="365">
        <v>0</v>
      </c>
      <c r="V83" s="365">
        <f t="shared" si="7"/>
        <v>0</v>
      </c>
      <c r="W83" s="367"/>
      <c r="X83" s="361">
        <v>0</v>
      </c>
      <c r="Y83" s="361">
        <v>0</v>
      </c>
      <c r="Z83" s="361">
        <v>0</v>
      </c>
      <c r="AA83" s="361"/>
      <c r="AB83" s="361">
        <f t="shared" si="10"/>
        <v>456.57000000000005</v>
      </c>
    </row>
    <row r="84" spans="1:28" s="369" customFormat="1" ht="37.5">
      <c r="A84" s="354" t="s">
        <v>557</v>
      </c>
      <c r="B84" s="355" t="s">
        <v>558</v>
      </c>
      <c r="C84" s="356">
        <v>11661903401</v>
      </c>
      <c r="D84" s="357" t="s">
        <v>666</v>
      </c>
      <c r="E84" s="368" t="s">
        <v>562</v>
      </c>
      <c r="F84" s="359" t="s">
        <v>568</v>
      </c>
      <c r="G84" s="360" t="s">
        <v>561</v>
      </c>
      <c r="H84" s="361">
        <v>0</v>
      </c>
      <c r="I84" s="362">
        <v>0</v>
      </c>
      <c r="J84" s="361">
        <v>0</v>
      </c>
      <c r="K84" s="363">
        <v>187.49</v>
      </c>
      <c r="L84" s="371">
        <v>6.8</v>
      </c>
      <c r="M84" s="364">
        <f t="shared" si="6"/>
        <v>180.69</v>
      </c>
      <c r="N84" s="361">
        <v>0</v>
      </c>
      <c r="O84" s="365">
        <v>0</v>
      </c>
      <c r="P84" s="361">
        <f t="shared" si="8"/>
        <v>0</v>
      </c>
      <c r="Q84" s="363">
        <v>0</v>
      </c>
      <c r="R84" s="365">
        <v>0</v>
      </c>
      <c r="S84" s="365">
        <f t="shared" si="9"/>
        <v>0</v>
      </c>
      <c r="T84" s="365">
        <f t="shared" si="7"/>
        <v>0</v>
      </c>
      <c r="U84" s="365">
        <f t="shared" si="7"/>
        <v>0</v>
      </c>
      <c r="V84" s="365">
        <f t="shared" si="7"/>
        <v>0</v>
      </c>
      <c r="W84" s="367"/>
      <c r="X84" s="361">
        <v>0</v>
      </c>
      <c r="Y84" s="361">
        <v>0</v>
      </c>
      <c r="Z84" s="361">
        <v>0</v>
      </c>
      <c r="AA84" s="361"/>
      <c r="AB84" s="361">
        <f t="shared" si="10"/>
        <v>180.69</v>
      </c>
    </row>
    <row r="85" spans="1:28" s="382" customFormat="1" ht="37.5">
      <c r="A85" s="354" t="s">
        <v>557</v>
      </c>
      <c r="B85" s="355" t="s">
        <v>558</v>
      </c>
      <c r="C85" s="356">
        <v>8493083488</v>
      </c>
      <c r="D85" s="357" t="s">
        <v>667</v>
      </c>
      <c r="E85" s="368" t="s">
        <v>566</v>
      </c>
      <c r="F85" s="372" t="s">
        <v>649</v>
      </c>
      <c r="G85" s="360" t="s">
        <v>561</v>
      </c>
      <c r="H85" s="361">
        <v>0</v>
      </c>
      <c r="I85" s="362">
        <v>244.33</v>
      </c>
      <c r="J85" s="361">
        <v>0</v>
      </c>
      <c r="K85" s="363">
        <v>187.49</v>
      </c>
      <c r="L85" s="371">
        <v>2.1800000000000002</v>
      </c>
      <c r="M85" s="364">
        <f t="shared" si="6"/>
        <v>185.31</v>
      </c>
      <c r="N85" s="361">
        <v>0</v>
      </c>
      <c r="O85" s="365">
        <v>0</v>
      </c>
      <c r="P85" s="361">
        <f t="shared" si="8"/>
        <v>0</v>
      </c>
      <c r="Q85" s="363">
        <v>0</v>
      </c>
      <c r="R85" s="365">
        <v>0</v>
      </c>
      <c r="S85" s="365">
        <f t="shared" si="9"/>
        <v>0</v>
      </c>
      <c r="T85" s="365">
        <v>0</v>
      </c>
      <c r="U85" s="365">
        <v>0</v>
      </c>
      <c r="V85" s="365">
        <f t="shared" si="7"/>
        <v>0</v>
      </c>
      <c r="W85" s="367"/>
      <c r="X85" s="361">
        <v>0</v>
      </c>
      <c r="Y85" s="361">
        <v>0</v>
      </c>
      <c r="Z85" s="361">
        <v>0</v>
      </c>
      <c r="AA85" s="361"/>
      <c r="AB85" s="361">
        <f t="shared" si="10"/>
        <v>429.64</v>
      </c>
    </row>
    <row r="86" spans="1:28" s="382" customFormat="1" ht="37.5">
      <c r="A86" s="354" t="s">
        <v>557</v>
      </c>
      <c r="B86" s="355" t="s">
        <v>558</v>
      </c>
      <c r="C86" s="356">
        <v>39140016404</v>
      </c>
      <c r="D86" s="357" t="s">
        <v>668</v>
      </c>
      <c r="E86" s="368" t="s">
        <v>562</v>
      </c>
      <c r="F86" s="359" t="s">
        <v>669</v>
      </c>
      <c r="G86" s="360" t="s">
        <v>561</v>
      </c>
      <c r="H86" s="361">
        <v>0</v>
      </c>
      <c r="I86" s="362">
        <v>2544.31</v>
      </c>
      <c r="J86" s="361">
        <v>0</v>
      </c>
      <c r="K86" s="363">
        <v>187.49</v>
      </c>
      <c r="L86" s="371">
        <v>18</v>
      </c>
      <c r="M86" s="364">
        <f t="shared" si="6"/>
        <v>169.49</v>
      </c>
      <c r="N86" s="361">
        <v>0</v>
      </c>
      <c r="O86" s="365">
        <v>0</v>
      </c>
      <c r="P86" s="361">
        <f t="shared" si="8"/>
        <v>0</v>
      </c>
      <c r="Q86" s="363">
        <v>0</v>
      </c>
      <c r="R86" s="365">
        <v>0</v>
      </c>
      <c r="S86" s="365">
        <f t="shared" si="9"/>
        <v>0</v>
      </c>
      <c r="T86" s="365">
        <v>0</v>
      </c>
      <c r="U86" s="365">
        <v>0</v>
      </c>
      <c r="V86" s="365">
        <f t="shared" si="7"/>
        <v>0</v>
      </c>
      <c r="W86" s="367"/>
      <c r="X86" s="361">
        <v>0</v>
      </c>
      <c r="Y86" s="361">
        <v>0</v>
      </c>
      <c r="Z86" s="361">
        <v>0</v>
      </c>
      <c r="AA86" s="361"/>
      <c r="AB86" s="361">
        <f t="shared" si="10"/>
        <v>2713.8</v>
      </c>
    </row>
    <row r="87" spans="1:28" s="382" customFormat="1" ht="37.5">
      <c r="A87" s="354" t="s">
        <v>557</v>
      </c>
      <c r="B87" s="355" t="s">
        <v>558</v>
      </c>
      <c r="C87" s="356">
        <v>10751312436</v>
      </c>
      <c r="D87" s="357" t="s">
        <v>670</v>
      </c>
      <c r="E87" s="368" t="s">
        <v>566</v>
      </c>
      <c r="F87" s="359" t="s">
        <v>570</v>
      </c>
      <c r="G87" s="360" t="s">
        <v>561</v>
      </c>
      <c r="H87" s="361">
        <v>0</v>
      </c>
      <c r="I87" s="362">
        <v>206.51</v>
      </c>
      <c r="J87" s="361">
        <v>0</v>
      </c>
      <c r="K87" s="363">
        <v>187.49</v>
      </c>
      <c r="L87" s="371">
        <v>3.3</v>
      </c>
      <c r="M87" s="364">
        <f t="shared" si="6"/>
        <v>184.19</v>
      </c>
      <c r="N87" s="361">
        <v>0</v>
      </c>
      <c r="O87" s="365">
        <v>0</v>
      </c>
      <c r="P87" s="361">
        <f t="shared" si="8"/>
        <v>0</v>
      </c>
      <c r="Q87" s="363">
        <v>0</v>
      </c>
      <c r="R87" s="365">
        <v>0</v>
      </c>
      <c r="S87" s="365">
        <f t="shared" si="9"/>
        <v>0</v>
      </c>
      <c r="T87" s="365">
        <v>0</v>
      </c>
      <c r="U87" s="365">
        <v>0</v>
      </c>
      <c r="V87" s="365">
        <f t="shared" si="7"/>
        <v>0</v>
      </c>
      <c r="W87" s="367"/>
      <c r="X87" s="361">
        <v>0</v>
      </c>
      <c r="Y87" s="361">
        <v>0</v>
      </c>
      <c r="Z87" s="361">
        <v>0</v>
      </c>
      <c r="AA87" s="361"/>
      <c r="AB87" s="361">
        <f t="shared" si="10"/>
        <v>390.7</v>
      </c>
    </row>
    <row r="88" spans="1:28" s="382" customFormat="1" ht="37.5">
      <c r="A88" s="354" t="s">
        <v>557</v>
      </c>
      <c r="B88" s="355" t="s">
        <v>558</v>
      </c>
      <c r="C88" s="356">
        <v>46543214899</v>
      </c>
      <c r="D88" s="357" t="s">
        <v>751</v>
      </c>
      <c r="E88" s="368" t="s">
        <v>575</v>
      </c>
      <c r="F88" s="359" t="s">
        <v>617</v>
      </c>
      <c r="G88" s="360" t="s">
        <v>561</v>
      </c>
      <c r="H88" s="361">
        <v>0</v>
      </c>
      <c r="I88" s="362">
        <v>126.07</v>
      </c>
      <c r="J88" s="361">
        <v>0</v>
      </c>
      <c r="K88" s="363">
        <v>187.49</v>
      </c>
      <c r="L88" s="371">
        <v>26.04</v>
      </c>
      <c r="M88" s="364">
        <f t="shared" si="6"/>
        <v>161.45000000000002</v>
      </c>
      <c r="N88" s="361">
        <v>0</v>
      </c>
      <c r="O88" s="365">
        <v>0</v>
      </c>
      <c r="P88" s="361">
        <v>0</v>
      </c>
      <c r="Q88" s="363">
        <v>403.5</v>
      </c>
      <c r="R88" s="365">
        <v>78.12</v>
      </c>
      <c r="S88" s="365">
        <f t="shared" si="9"/>
        <v>325.38</v>
      </c>
      <c r="T88" s="365">
        <v>0</v>
      </c>
      <c r="U88" s="365">
        <v>0</v>
      </c>
      <c r="V88" s="365">
        <f t="shared" si="7"/>
        <v>0</v>
      </c>
      <c r="W88" s="367"/>
      <c r="X88" s="361">
        <v>0</v>
      </c>
      <c r="Y88" s="361">
        <v>0</v>
      </c>
      <c r="Z88" s="361">
        <v>0</v>
      </c>
      <c r="AA88" s="361"/>
      <c r="AB88" s="361">
        <f t="shared" si="10"/>
        <v>612.90000000000009</v>
      </c>
    </row>
    <row r="89" spans="1:28" s="382" customFormat="1" ht="37.5">
      <c r="A89" s="354" t="s">
        <v>557</v>
      </c>
      <c r="B89" s="355" t="s">
        <v>558</v>
      </c>
      <c r="C89" s="356">
        <v>2562493427</v>
      </c>
      <c r="D89" s="357" t="s">
        <v>672</v>
      </c>
      <c r="E89" s="368" t="s">
        <v>566</v>
      </c>
      <c r="F89" s="359" t="s">
        <v>573</v>
      </c>
      <c r="G89" s="360" t="s">
        <v>561</v>
      </c>
      <c r="H89" s="361">
        <v>0</v>
      </c>
      <c r="I89" s="362">
        <v>271.81</v>
      </c>
      <c r="J89" s="361">
        <v>0</v>
      </c>
      <c r="K89" s="363">
        <v>187.49</v>
      </c>
      <c r="L89" s="371">
        <v>13.32</v>
      </c>
      <c r="M89" s="364">
        <f t="shared" si="6"/>
        <v>174.17000000000002</v>
      </c>
      <c r="N89" s="361">
        <v>0</v>
      </c>
      <c r="O89" s="365">
        <v>0</v>
      </c>
      <c r="P89" s="361">
        <f t="shared" si="8"/>
        <v>0</v>
      </c>
      <c r="Q89" s="363">
        <v>0</v>
      </c>
      <c r="R89" s="365">
        <v>0</v>
      </c>
      <c r="S89" s="365">
        <f t="shared" si="9"/>
        <v>0</v>
      </c>
      <c r="T89" s="365">
        <v>0</v>
      </c>
      <c r="U89" s="365">
        <v>0</v>
      </c>
      <c r="V89" s="365">
        <f t="shared" si="7"/>
        <v>0</v>
      </c>
      <c r="W89" s="367"/>
      <c r="X89" s="361">
        <v>0</v>
      </c>
      <c r="Y89" s="361">
        <v>0</v>
      </c>
      <c r="Z89" s="361">
        <v>0</v>
      </c>
      <c r="AA89" s="361"/>
      <c r="AB89" s="361">
        <f t="shared" si="10"/>
        <v>445.98</v>
      </c>
    </row>
    <row r="90" spans="1:28" s="382" customFormat="1" ht="37.5">
      <c r="A90" s="354" t="s">
        <v>557</v>
      </c>
      <c r="B90" s="355" t="s">
        <v>558</v>
      </c>
      <c r="C90" s="356">
        <v>4492125485</v>
      </c>
      <c r="D90" s="357" t="s">
        <v>673</v>
      </c>
      <c r="E90" s="358">
        <v>2</v>
      </c>
      <c r="F90" s="376">
        <v>322205</v>
      </c>
      <c r="G90" s="360" t="s">
        <v>561</v>
      </c>
      <c r="H90" s="361">
        <v>0</v>
      </c>
      <c r="I90" s="362">
        <v>124.99</v>
      </c>
      <c r="J90" s="361">
        <v>0</v>
      </c>
      <c r="K90" s="363">
        <v>187.49</v>
      </c>
      <c r="L90" s="371">
        <v>26.04</v>
      </c>
      <c r="M90" s="364">
        <f t="shared" si="6"/>
        <v>161.45000000000002</v>
      </c>
      <c r="N90" s="361">
        <v>0</v>
      </c>
      <c r="O90" s="365">
        <v>0</v>
      </c>
      <c r="P90" s="361">
        <f t="shared" si="8"/>
        <v>0</v>
      </c>
      <c r="Q90" s="363">
        <v>0</v>
      </c>
      <c r="R90" s="365">
        <v>0</v>
      </c>
      <c r="S90" s="365">
        <f t="shared" si="9"/>
        <v>0</v>
      </c>
      <c r="T90" s="365">
        <v>0</v>
      </c>
      <c r="U90" s="365">
        <v>0</v>
      </c>
      <c r="V90" s="365">
        <f t="shared" si="7"/>
        <v>0</v>
      </c>
      <c r="W90" s="367"/>
      <c r="X90" s="361">
        <v>0</v>
      </c>
      <c r="Y90" s="361">
        <v>0</v>
      </c>
      <c r="Z90" s="361">
        <v>0</v>
      </c>
      <c r="AA90" s="361"/>
      <c r="AB90" s="361">
        <f t="shared" si="10"/>
        <v>286.44</v>
      </c>
    </row>
    <row r="91" spans="1:28" s="382" customFormat="1" ht="37.5">
      <c r="A91" s="354" t="s">
        <v>557</v>
      </c>
      <c r="B91" s="355" t="s">
        <v>558</v>
      </c>
      <c r="C91" s="356">
        <v>2546359460</v>
      </c>
      <c r="D91" s="357" t="s">
        <v>674</v>
      </c>
      <c r="E91" s="368" t="s">
        <v>575</v>
      </c>
      <c r="F91" s="359" t="s">
        <v>606</v>
      </c>
      <c r="G91" s="360" t="s">
        <v>561</v>
      </c>
      <c r="H91" s="361">
        <v>0</v>
      </c>
      <c r="I91" s="362">
        <v>161.15</v>
      </c>
      <c r="J91" s="361">
        <v>0</v>
      </c>
      <c r="K91" s="363">
        <v>187.49</v>
      </c>
      <c r="L91" s="371">
        <v>31</v>
      </c>
      <c r="M91" s="364">
        <f t="shared" si="6"/>
        <v>156.49</v>
      </c>
      <c r="N91" s="361">
        <v>0</v>
      </c>
      <c r="O91" s="365">
        <v>0</v>
      </c>
      <c r="P91" s="361">
        <f t="shared" si="8"/>
        <v>0</v>
      </c>
      <c r="Q91" s="363">
        <v>0</v>
      </c>
      <c r="R91" s="365">
        <v>0</v>
      </c>
      <c r="S91" s="365">
        <f t="shared" si="9"/>
        <v>0</v>
      </c>
      <c r="T91" s="365">
        <v>0</v>
      </c>
      <c r="U91" s="365">
        <v>0</v>
      </c>
      <c r="V91" s="365">
        <f t="shared" si="7"/>
        <v>0</v>
      </c>
      <c r="W91" s="367"/>
      <c r="X91" s="361">
        <v>0</v>
      </c>
      <c r="Y91" s="361">
        <v>0</v>
      </c>
      <c r="Z91" s="361">
        <v>0</v>
      </c>
      <c r="AA91" s="361"/>
      <c r="AB91" s="361">
        <f t="shared" si="10"/>
        <v>317.64</v>
      </c>
    </row>
    <row r="92" spans="1:28" s="382" customFormat="1" ht="37.5">
      <c r="A92" s="354" t="s">
        <v>557</v>
      </c>
      <c r="B92" s="355" t="s">
        <v>558</v>
      </c>
      <c r="C92" s="373">
        <v>6662742406</v>
      </c>
      <c r="D92" s="378" t="s">
        <v>675</v>
      </c>
      <c r="E92" s="368" t="s">
        <v>562</v>
      </c>
      <c r="F92" s="359" t="s">
        <v>568</v>
      </c>
      <c r="G92" s="360" t="s">
        <v>561</v>
      </c>
      <c r="H92" s="361">
        <v>0</v>
      </c>
      <c r="I92" s="362">
        <v>953</v>
      </c>
      <c r="J92" s="361">
        <v>0</v>
      </c>
      <c r="K92" s="363">
        <v>187.49</v>
      </c>
      <c r="L92" s="371">
        <v>9</v>
      </c>
      <c r="M92" s="364">
        <f t="shared" si="6"/>
        <v>178.49</v>
      </c>
      <c r="N92" s="361">
        <v>0</v>
      </c>
      <c r="O92" s="365">
        <v>0</v>
      </c>
      <c r="P92" s="361">
        <f t="shared" si="8"/>
        <v>0</v>
      </c>
      <c r="Q92" s="363">
        <v>0</v>
      </c>
      <c r="R92" s="365">
        <v>0</v>
      </c>
      <c r="S92" s="365">
        <f t="shared" si="9"/>
        <v>0</v>
      </c>
      <c r="T92" s="365">
        <v>0</v>
      </c>
      <c r="U92" s="365">
        <v>0</v>
      </c>
      <c r="V92" s="365">
        <f t="shared" si="7"/>
        <v>0</v>
      </c>
      <c r="W92" s="367"/>
      <c r="X92" s="361">
        <v>0</v>
      </c>
      <c r="Y92" s="361">
        <v>0</v>
      </c>
      <c r="Z92" s="361">
        <v>0</v>
      </c>
      <c r="AA92" s="361"/>
      <c r="AB92" s="361">
        <f t="shared" si="10"/>
        <v>1131.49</v>
      </c>
    </row>
    <row r="93" spans="1:28" s="382" customFormat="1" ht="37.5">
      <c r="A93" s="354" t="s">
        <v>557</v>
      </c>
      <c r="B93" s="355" t="s">
        <v>558</v>
      </c>
      <c r="C93" s="373">
        <v>6993404460</v>
      </c>
      <c r="D93" s="378" t="s">
        <v>676</v>
      </c>
      <c r="E93" s="368" t="s">
        <v>575</v>
      </c>
      <c r="F93" s="372" t="s">
        <v>582</v>
      </c>
      <c r="G93" s="360" t="s">
        <v>561</v>
      </c>
      <c r="H93" s="361">
        <v>0</v>
      </c>
      <c r="I93" s="362">
        <v>0</v>
      </c>
      <c r="J93" s="361">
        <v>637.89</v>
      </c>
      <c r="K93" s="363">
        <v>187.49</v>
      </c>
      <c r="L93" s="371">
        <v>4.34</v>
      </c>
      <c r="M93" s="364">
        <f t="shared" si="6"/>
        <v>183.15</v>
      </c>
      <c r="N93" s="361">
        <v>0</v>
      </c>
      <c r="O93" s="365">
        <v>0</v>
      </c>
      <c r="P93" s="361">
        <f t="shared" si="8"/>
        <v>0</v>
      </c>
      <c r="Q93" s="363">
        <v>298.32</v>
      </c>
      <c r="R93" s="365">
        <v>13.02</v>
      </c>
      <c r="S93" s="365">
        <f t="shared" si="9"/>
        <v>285.3</v>
      </c>
      <c r="T93" s="365">
        <v>69.430000000000007</v>
      </c>
      <c r="U93" s="365">
        <v>0</v>
      </c>
      <c r="V93" s="365">
        <f t="shared" si="7"/>
        <v>69.430000000000007</v>
      </c>
      <c r="W93" s="367" t="s">
        <v>750</v>
      </c>
      <c r="X93" s="361">
        <v>0</v>
      </c>
      <c r="Y93" s="361">
        <v>0</v>
      </c>
      <c r="Z93" s="361">
        <v>0</v>
      </c>
      <c r="AA93" s="361"/>
      <c r="AB93" s="361">
        <f t="shared" si="10"/>
        <v>1175.77</v>
      </c>
    </row>
    <row r="94" spans="1:28" s="382" customFormat="1" ht="37.5">
      <c r="A94" s="354" t="s">
        <v>557</v>
      </c>
      <c r="B94" s="355" t="s">
        <v>558</v>
      </c>
      <c r="C94" s="356">
        <v>6315436439</v>
      </c>
      <c r="D94" s="357" t="s">
        <v>677</v>
      </c>
      <c r="E94" s="368" t="s">
        <v>566</v>
      </c>
      <c r="F94" s="359" t="s">
        <v>560</v>
      </c>
      <c r="G94" s="360" t="s">
        <v>561</v>
      </c>
      <c r="H94" s="361">
        <v>0</v>
      </c>
      <c r="I94" s="362">
        <v>137.99</v>
      </c>
      <c r="J94" s="361">
        <v>0</v>
      </c>
      <c r="K94" s="363">
        <v>187.49</v>
      </c>
      <c r="L94" s="371">
        <v>26.04</v>
      </c>
      <c r="M94" s="364">
        <f t="shared" si="6"/>
        <v>161.45000000000002</v>
      </c>
      <c r="N94" s="361">
        <v>0</v>
      </c>
      <c r="O94" s="365">
        <v>0</v>
      </c>
      <c r="P94" s="361">
        <f t="shared" si="8"/>
        <v>0</v>
      </c>
      <c r="Q94" s="363">
        <v>318.20999999999998</v>
      </c>
      <c r="R94" s="365">
        <v>78.12</v>
      </c>
      <c r="S94" s="365">
        <f t="shared" si="9"/>
        <v>240.08999999999997</v>
      </c>
      <c r="T94" s="365">
        <v>0</v>
      </c>
      <c r="U94" s="365">
        <v>0</v>
      </c>
      <c r="V94" s="365">
        <f t="shared" si="7"/>
        <v>0</v>
      </c>
      <c r="W94" s="367"/>
      <c r="X94" s="361">
        <v>0</v>
      </c>
      <c r="Y94" s="361">
        <v>0</v>
      </c>
      <c r="Z94" s="361">
        <v>0</v>
      </c>
      <c r="AA94" s="361"/>
      <c r="AB94" s="361">
        <f t="shared" si="10"/>
        <v>539.53</v>
      </c>
    </row>
    <row r="95" spans="1:28" s="382" customFormat="1" ht="37.5">
      <c r="A95" s="354" t="s">
        <v>557</v>
      </c>
      <c r="B95" s="355" t="s">
        <v>558</v>
      </c>
      <c r="C95" s="356">
        <v>10560715404</v>
      </c>
      <c r="D95" s="357" t="s">
        <v>678</v>
      </c>
      <c r="E95" s="368" t="s">
        <v>566</v>
      </c>
      <c r="F95" s="372" t="s">
        <v>649</v>
      </c>
      <c r="G95" s="360" t="s">
        <v>561</v>
      </c>
      <c r="H95" s="361">
        <v>0</v>
      </c>
      <c r="I95" s="362">
        <v>244.33</v>
      </c>
      <c r="J95" s="361">
        <v>0</v>
      </c>
      <c r="K95" s="363">
        <v>187.49</v>
      </c>
      <c r="L95" s="371">
        <v>2.1800000000000002</v>
      </c>
      <c r="M95" s="364">
        <f t="shared" si="6"/>
        <v>185.31</v>
      </c>
      <c r="N95" s="361">
        <v>0</v>
      </c>
      <c r="O95" s="365">
        <v>0</v>
      </c>
      <c r="P95" s="361">
        <f t="shared" si="8"/>
        <v>0</v>
      </c>
      <c r="Q95" s="363">
        <v>0</v>
      </c>
      <c r="R95" s="365">
        <v>0</v>
      </c>
      <c r="S95" s="365">
        <f t="shared" si="9"/>
        <v>0</v>
      </c>
      <c r="T95" s="365">
        <v>0</v>
      </c>
      <c r="U95" s="365">
        <v>0</v>
      </c>
      <c r="V95" s="365">
        <f t="shared" si="7"/>
        <v>0</v>
      </c>
      <c r="W95" s="367"/>
      <c r="X95" s="361">
        <v>0</v>
      </c>
      <c r="Y95" s="361">
        <v>0</v>
      </c>
      <c r="Z95" s="361">
        <v>0</v>
      </c>
      <c r="AA95" s="361"/>
      <c r="AB95" s="361">
        <f t="shared" si="10"/>
        <v>429.64</v>
      </c>
    </row>
    <row r="96" spans="1:28" s="382" customFormat="1" ht="37.5">
      <c r="A96" s="354" t="s">
        <v>557</v>
      </c>
      <c r="B96" s="355" t="s">
        <v>558</v>
      </c>
      <c r="C96" s="356">
        <v>11297041496</v>
      </c>
      <c r="D96" s="357" t="s">
        <v>679</v>
      </c>
      <c r="E96" s="368" t="s">
        <v>566</v>
      </c>
      <c r="F96" s="372" t="s">
        <v>680</v>
      </c>
      <c r="G96" s="360" t="s">
        <v>561</v>
      </c>
      <c r="H96" s="361">
        <v>0</v>
      </c>
      <c r="I96" s="362">
        <v>254.13</v>
      </c>
      <c r="J96" s="361">
        <v>0</v>
      </c>
      <c r="K96" s="363">
        <v>187.49</v>
      </c>
      <c r="L96" s="371">
        <v>56.16</v>
      </c>
      <c r="M96" s="364">
        <f t="shared" si="6"/>
        <v>131.33000000000001</v>
      </c>
      <c r="N96" s="361">
        <v>0</v>
      </c>
      <c r="O96" s="365">
        <v>0</v>
      </c>
      <c r="P96" s="361">
        <f t="shared" si="8"/>
        <v>0</v>
      </c>
      <c r="Q96" s="363">
        <v>0</v>
      </c>
      <c r="R96" s="365">
        <v>0</v>
      </c>
      <c r="S96" s="365">
        <f t="shared" si="9"/>
        <v>0</v>
      </c>
      <c r="T96" s="365">
        <v>0</v>
      </c>
      <c r="U96" s="365">
        <v>0</v>
      </c>
      <c r="V96" s="365">
        <f t="shared" si="7"/>
        <v>0</v>
      </c>
      <c r="W96" s="367"/>
      <c r="X96" s="361">
        <v>0</v>
      </c>
      <c r="Y96" s="361">
        <v>0</v>
      </c>
      <c r="Z96" s="361">
        <v>0</v>
      </c>
      <c r="AA96" s="361"/>
      <c r="AB96" s="361">
        <f t="shared" si="10"/>
        <v>385.46000000000004</v>
      </c>
    </row>
    <row r="97" spans="1:28" s="382" customFormat="1" ht="37.5">
      <c r="A97" s="354" t="s">
        <v>557</v>
      </c>
      <c r="B97" s="355" t="s">
        <v>558</v>
      </c>
      <c r="C97" s="356">
        <v>70306823438</v>
      </c>
      <c r="D97" s="357" t="s">
        <v>681</v>
      </c>
      <c r="E97" s="368" t="s">
        <v>566</v>
      </c>
      <c r="F97" s="359" t="s">
        <v>649</v>
      </c>
      <c r="G97" s="360" t="s">
        <v>561</v>
      </c>
      <c r="H97" s="361">
        <v>0</v>
      </c>
      <c r="I97" s="362">
        <v>244.33</v>
      </c>
      <c r="J97" s="361">
        <v>0</v>
      </c>
      <c r="K97" s="363">
        <v>187.49</v>
      </c>
      <c r="L97" s="371">
        <v>2.1800000000000002</v>
      </c>
      <c r="M97" s="364">
        <f t="shared" si="6"/>
        <v>185.31</v>
      </c>
      <c r="N97" s="361">
        <v>0</v>
      </c>
      <c r="O97" s="365">
        <v>0</v>
      </c>
      <c r="P97" s="361">
        <f t="shared" si="8"/>
        <v>0</v>
      </c>
      <c r="Q97" s="363">
        <v>0</v>
      </c>
      <c r="R97" s="365">
        <v>0</v>
      </c>
      <c r="S97" s="365">
        <f t="shared" si="9"/>
        <v>0</v>
      </c>
      <c r="T97" s="365">
        <v>0</v>
      </c>
      <c r="U97" s="365">
        <v>0</v>
      </c>
      <c r="V97" s="365">
        <f t="shared" si="7"/>
        <v>0</v>
      </c>
      <c r="W97" s="367"/>
      <c r="X97" s="361">
        <v>0</v>
      </c>
      <c r="Y97" s="361">
        <v>0</v>
      </c>
      <c r="Z97" s="361">
        <v>0</v>
      </c>
      <c r="AA97" s="361"/>
      <c r="AB97" s="361">
        <f t="shared" si="10"/>
        <v>429.64</v>
      </c>
    </row>
    <row r="98" spans="1:28" s="382" customFormat="1" ht="37.5">
      <c r="A98" s="354" t="s">
        <v>557</v>
      </c>
      <c r="B98" s="355" t="s">
        <v>558</v>
      </c>
      <c r="C98" s="356">
        <v>13635988480</v>
      </c>
      <c r="D98" s="357" t="s">
        <v>682</v>
      </c>
      <c r="E98" s="368" t="s">
        <v>575</v>
      </c>
      <c r="F98" s="359" t="s">
        <v>683</v>
      </c>
      <c r="G98" s="360" t="s">
        <v>561</v>
      </c>
      <c r="H98" s="361">
        <v>0</v>
      </c>
      <c r="I98" s="362">
        <v>244.29</v>
      </c>
      <c r="J98" s="361">
        <v>0</v>
      </c>
      <c r="K98" s="363">
        <v>187.49</v>
      </c>
      <c r="L98" s="371">
        <v>55.87</v>
      </c>
      <c r="M98" s="364">
        <f t="shared" si="6"/>
        <v>131.62</v>
      </c>
      <c r="N98" s="361">
        <v>0</v>
      </c>
      <c r="O98" s="365">
        <v>0</v>
      </c>
      <c r="P98" s="361">
        <f t="shared" si="8"/>
        <v>0</v>
      </c>
      <c r="Q98" s="363">
        <v>0</v>
      </c>
      <c r="R98" s="365">
        <v>0</v>
      </c>
      <c r="S98" s="365">
        <f t="shared" si="9"/>
        <v>0</v>
      </c>
      <c r="T98" s="365">
        <v>0</v>
      </c>
      <c r="U98" s="365">
        <v>0</v>
      </c>
      <c r="V98" s="365">
        <f t="shared" si="7"/>
        <v>0</v>
      </c>
      <c r="W98" s="367"/>
      <c r="X98" s="361">
        <v>0</v>
      </c>
      <c r="Y98" s="361">
        <v>0</v>
      </c>
      <c r="Z98" s="361">
        <v>0</v>
      </c>
      <c r="AA98" s="361"/>
      <c r="AB98" s="361">
        <f t="shared" si="10"/>
        <v>375.90999999999997</v>
      </c>
    </row>
    <row r="99" spans="1:28" s="382" customFormat="1" ht="37.5">
      <c r="A99" s="354" t="s">
        <v>557</v>
      </c>
      <c r="B99" s="355" t="s">
        <v>558</v>
      </c>
      <c r="C99" s="356">
        <v>70811055485</v>
      </c>
      <c r="D99" s="357" t="s">
        <v>684</v>
      </c>
      <c r="E99" s="368" t="s">
        <v>566</v>
      </c>
      <c r="F99" s="359" t="s">
        <v>560</v>
      </c>
      <c r="G99" s="360" t="s">
        <v>561</v>
      </c>
      <c r="H99" s="361">
        <v>0</v>
      </c>
      <c r="I99" s="362">
        <v>124.99</v>
      </c>
      <c r="J99" s="361">
        <v>0</v>
      </c>
      <c r="K99" s="363">
        <v>187.49</v>
      </c>
      <c r="L99" s="371">
        <v>26.04</v>
      </c>
      <c r="M99" s="364">
        <f t="shared" si="6"/>
        <v>161.45000000000002</v>
      </c>
      <c r="N99" s="361">
        <v>0</v>
      </c>
      <c r="O99" s="365">
        <v>0</v>
      </c>
      <c r="P99" s="361">
        <f t="shared" si="8"/>
        <v>0</v>
      </c>
      <c r="Q99" s="363">
        <v>318.20999999999998</v>
      </c>
      <c r="R99" s="365">
        <v>78.12</v>
      </c>
      <c r="S99" s="365">
        <f t="shared" si="9"/>
        <v>240.08999999999997</v>
      </c>
      <c r="T99" s="365">
        <v>0</v>
      </c>
      <c r="U99" s="365">
        <v>0</v>
      </c>
      <c r="V99" s="365">
        <f t="shared" si="7"/>
        <v>0</v>
      </c>
      <c r="W99" s="367"/>
      <c r="X99" s="361">
        <v>0</v>
      </c>
      <c r="Y99" s="361">
        <v>0</v>
      </c>
      <c r="Z99" s="361">
        <v>0</v>
      </c>
      <c r="AA99" s="361"/>
      <c r="AB99" s="361">
        <f t="shared" si="10"/>
        <v>526.53</v>
      </c>
    </row>
    <row r="100" spans="1:28" s="382" customFormat="1" ht="37.5">
      <c r="A100" s="354" t="s">
        <v>557</v>
      </c>
      <c r="B100" s="355" t="s">
        <v>558</v>
      </c>
      <c r="C100" s="356">
        <v>98694910497</v>
      </c>
      <c r="D100" s="357" t="s">
        <v>685</v>
      </c>
      <c r="E100" s="368" t="s">
        <v>566</v>
      </c>
      <c r="F100" s="359" t="s">
        <v>560</v>
      </c>
      <c r="G100" s="360" t="s">
        <v>561</v>
      </c>
      <c r="H100" s="361">
        <v>0</v>
      </c>
      <c r="I100" s="362">
        <v>137.99</v>
      </c>
      <c r="J100" s="361">
        <v>0</v>
      </c>
      <c r="K100" s="363">
        <v>187.49</v>
      </c>
      <c r="L100" s="371">
        <v>26.04</v>
      </c>
      <c r="M100" s="364">
        <f t="shared" si="6"/>
        <v>161.45000000000002</v>
      </c>
      <c r="N100" s="361">
        <v>0</v>
      </c>
      <c r="O100" s="365">
        <v>0</v>
      </c>
      <c r="P100" s="361">
        <f t="shared" si="8"/>
        <v>0</v>
      </c>
      <c r="Q100" s="363">
        <v>318.20999999999998</v>
      </c>
      <c r="R100" s="365">
        <v>78.12</v>
      </c>
      <c r="S100" s="365">
        <f t="shared" si="9"/>
        <v>240.08999999999997</v>
      </c>
      <c r="T100" s="365">
        <v>0</v>
      </c>
      <c r="U100" s="365">
        <v>0</v>
      </c>
      <c r="V100" s="365">
        <f t="shared" si="7"/>
        <v>0</v>
      </c>
      <c r="W100" s="367"/>
      <c r="X100" s="361">
        <v>0</v>
      </c>
      <c r="Y100" s="361">
        <v>0</v>
      </c>
      <c r="Z100" s="361">
        <v>0</v>
      </c>
      <c r="AA100" s="361"/>
      <c r="AB100" s="361">
        <f t="shared" si="10"/>
        <v>539.53</v>
      </c>
    </row>
    <row r="101" spans="1:28" s="382" customFormat="1" ht="37.5">
      <c r="A101" s="354" t="s">
        <v>557</v>
      </c>
      <c r="B101" s="355" t="s">
        <v>558</v>
      </c>
      <c r="C101" s="356">
        <v>70315023490</v>
      </c>
      <c r="D101" s="357" t="s">
        <v>686</v>
      </c>
      <c r="E101" s="368" t="s">
        <v>575</v>
      </c>
      <c r="F101" s="372" t="s">
        <v>564</v>
      </c>
      <c r="G101" s="360" t="s">
        <v>561</v>
      </c>
      <c r="H101" s="361">
        <v>0</v>
      </c>
      <c r="I101" s="362">
        <v>124.99</v>
      </c>
      <c r="J101" s="361">
        <v>0</v>
      </c>
      <c r="K101" s="363">
        <v>187.49</v>
      </c>
      <c r="L101" s="371">
        <v>26.04</v>
      </c>
      <c r="M101" s="364">
        <f t="shared" si="6"/>
        <v>161.45000000000002</v>
      </c>
      <c r="N101" s="361">
        <v>0</v>
      </c>
      <c r="O101" s="365">
        <v>0</v>
      </c>
      <c r="P101" s="361">
        <f t="shared" si="8"/>
        <v>0</v>
      </c>
      <c r="Q101" s="363">
        <v>226.35</v>
      </c>
      <c r="R101" s="365">
        <v>78.12</v>
      </c>
      <c r="S101" s="365">
        <f t="shared" si="9"/>
        <v>148.22999999999999</v>
      </c>
      <c r="T101" s="365">
        <v>0</v>
      </c>
      <c r="U101" s="365">
        <v>0</v>
      </c>
      <c r="V101" s="365">
        <f t="shared" si="7"/>
        <v>0</v>
      </c>
      <c r="W101" s="367"/>
      <c r="X101" s="361">
        <v>0</v>
      </c>
      <c r="Y101" s="361">
        <v>0</v>
      </c>
      <c r="Z101" s="361">
        <v>0</v>
      </c>
      <c r="AA101" s="361"/>
      <c r="AB101" s="361">
        <f t="shared" si="10"/>
        <v>434.67</v>
      </c>
    </row>
    <row r="102" spans="1:28" s="382" customFormat="1" ht="37.5">
      <c r="A102" s="354" t="s">
        <v>557</v>
      </c>
      <c r="B102" s="355" t="s">
        <v>558</v>
      </c>
      <c r="C102" s="356">
        <v>1343233437</v>
      </c>
      <c r="D102" s="357" t="s">
        <v>687</v>
      </c>
      <c r="E102" s="368" t="s">
        <v>562</v>
      </c>
      <c r="F102" s="359" t="s">
        <v>669</v>
      </c>
      <c r="G102" s="360" t="s">
        <v>561</v>
      </c>
      <c r="H102" s="361">
        <v>0</v>
      </c>
      <c r="I102" s="362">
        <v>0</v>
      </c>
      <c r="J102" s="361">
        <v>0</v>
      </c>
      <c r="K102" s="363">
        <v>187.49</v>
      </c>
      <c r="L102" s="371">
        <v>2.13</v>
      </c>
      <c r="M102" s="364">
        <f t="shared" si="6"/>
        <v>185.36</v>
      </c>
      <c r="N102" s="361">
        <v>0</v>
      </c>
      <c r="O102" s="365">
        <v>0</v>
      </c>
      <c r="P102" s="361">
        <v>0</v>
      </c>
      <c r="Q102" s="363">
        <v>0</v>
      </c>
      <c r="R102" s="365">
        <v>0</v>
      </c>
      <c r="S102" s="365">
        <f t="shared" si="9"/>
        <v>0</v>
      </c>
      <c r="T102" s="365">
        <v>0</v>
      </c>
      <c r="U102" s="365">
        <v>0</v>
      </c>
      <c r="V102" s="365">
        <f t="shared" si="7"/>
        <v>0</v>
      </c>
      <c r="W102" s="367"/>
      <c r="X102" s="361">
        <v>0</v>
      </c>
      <c r="Y102" s="361">
        <v>0</v>
      </c>
      <c r="Z102" s="361">
        <v>0</v>
      </c>
      <c r="AA102" s="361"/>
      <c r="AB102" s="361">
        <f t="shared" si="10"/>
        <v>185.36</v>
      </c>
    </row>
    <row r="103" spans="1:28" s="382" customFormat="1" ht="37.5">
      <c r="A103" s="354" t="s">
        <v>557</v>
      </c>
      <c r="B103" s="355" t="s">
        <v>558</v>
      </c>
      <c r="C103" s="356">
        <v>3545645444</v>
      </c>
      <c r="D103" s="357" t="s">
        <v>688</v>
      </c>
      <c r="E103" s="368" t="s">
        <v>562</v>
      </c>
      <c r="F103" s="372" t="s">
        <v>593</v>
      </c>
      <c r="G103" s="360" t="s">
        <v>561</v>
      </c>
      <c r="H103" s="361">
        <v>0</v>
      </c>
      <c r="I103" s="362">
        <v>755.38</v>
      </c>
      <c r="J103" s="361">
        <v>0</v>
      </c>
      <c r="K103" s="363">
        <v>187.49</v>
      </c>
      <c r="L103" s="385">
        <v>8</v>
      </c>
      <c r="M103" s="364">
        <f t="shared" si="6"/>
        <v>179.49</v>
      </c>
      <c r="N103" s="361">
        <v>0</v>
      </c>
      <c r="O103" s="365">
        <v>0</v>
      </c>
      <c r="P103" s="361">
        <f t="shared" si="8"/>
        <v>0</v>
      </c>
      <c r="Q103" s="363">
        <v>0</v>
      </c>
      <c r="R103" s="365">
        <v>0</v>
      </c>
      <c r="S103" s="365">
        <f t="shared" si="9"/>
        <v>0</v>
      </c>
      <c r="T103" s="365">
        <v>0</v>
      </c>
      <c r="U103" s="365">
        <v>0</v>
      </c>
      <c r="V103" s="365">
        <f t="shared" si="7"/>
        <v>0</v>
      </c>
      <c r="W103" s="367"/>
      <c r="X103" s="361">
        <v>0</v>
      </c>
      <c r="Y103" s="361">
        <v>0</v>
      </c>
      <c r="Z103" s="361">
        <v>0</v>
      </c>
      <c r="AA103" s="361"/>
      <c r="AB103" s="361">
        <f t="shared" si="10"/>
        <v>934.87</v>
      </c>
    </row>
    <row r="104" spans="1:28" s="382" customFormat="1" ht="37.5">
      <c r="A104" s="354" t="s">
        <v>557</v>
      </c>
      <c r="B104" s="355" t="s">
        <v>558</v>
      </c>
      <c r="C104" s="356">
        <v>2693094461</v>
      </c>
      <c r="D104" s="357" t="s">
        <v>689</v>
      </c>
      <c r="E104" s="368" t="s">
        <v>566</v>
      </c>
      <c r="F104" s="359" t="s">
        <v>570</v>
      </c>
      <c r="G104" s="360" t="s">
        <v>561</v>
      </c>
      <c r="H104" s="361">
        <v>0</v>
      </c>
      <c r="I104" s="362">
        <v>244.83</v>
      </c>
      <c r="J104" s="361">
        <v>0</v>
      </c>
      <c r="K104" s="363">
        <v>187.49</v>
      </c>
      <c r="L104" s="371">
        <v>4.2</v>
      </c>
      <c r="M104" s="364">
        <f t="shared" si="6"/>
        <v>183.29000000000002</v>
      </c>
      <c r="N104" s="361">
        <v>0</v>
      </c>
      <c r="O104" s="365">
        <v>0</v>
      </c>
      <c r="P104" s="361">
        <f t="shared" si="8"/>
        <v>0</v>
      </c>
      <c r="Q104" s="363">
        <v>0</v>
      </c>
      <c r="R104" s="365">
        <v>0</v>
      </c>
      <c r="S104" s="365">
        <f t="shared" si="9"/>
        <v>0</v>
      </c>
      <c r="T104" s="365">
        <v>0</v>
      </c>
      <c r="U104" s="365">
        <v>0</v>
      </c>
      <c r="V104" s="365">
        <f t="shared" si="7"/>
        <v>0</v>
      </c>
      <c r="W104" s="367"/>
      <c r="X104" s="361">
        <v>0</v>
      </c>
      <c r="Y104" s="361">
        <v>0</v>
      </c>
      <c r="Z104" s="361">
        <v>0</v>
      </c>
      <c r="AA104" s="361"/>
      <c r="AB104" s="361">
        <f t="shared" si="10"/>
        <v>428.12</v>
      </c>
    </row>
    <row r="105" spans="1:28" s="382" customFormat="1" ht="37.5">
      <c r="A105" s="354" t="s">
        <v>557</v>
      </c>
      <c r="B105" s="355" t="s">
        <v>558</v>
      </c>
      <c r="C105" s="356">
        <v>43139019300</v>
      </c>
      <c r="D105" s="357" t="s">
        <v>690</v>
      </c>
      <c r="E105" s="368" t="s">
        <v>566</v>
      </c>
      <c r="F105" s="359" t="s">
        <v>570</v>
      </c>
      <c r="G105" s="360" t="s">
        <v>561</v>
      </c>
      <c r="H105" s="361">
        <v>0</v>
      </c>
      <c r="I105" s="362">
        <v>206.51</v>
      </c>
      <c r="J105" s="361">
        <v>0</v>
      </c>
      <c r="K105" s="363">
        <v>187.49</v>
      </c>
      <c r="L105" s="371">
        <v>3.3</v>
      </c>
      <c r="M105" s="364">
        <f t="shared" si="6"/>
        <v>184.19</v>
      </c>
      <c r="N105" s="361">
        <v>0</v>
      </c>
      <c r="O105" s="365">
        <v>0</v>
      </c>
      <c r="P105" s="361">
        <f t="shared" si="8"/>
        <v>0</v>
      </c>
      <c r="Q105" s="363">
        <v>0</v>
      </c>
      <c r="R105" s="365">
        <v>0</v>
      </c>
      <c r="S105" s="365">
        <f t="shared" si="9"/>
        <v>0</v>
      </c>
      <c r="T105" s="365">
        <v>0</v>
      </c>
      <c r="U105" s="365">
        <v>0</v>
      </c>
      <c r="V105" s="365">
        <f t="shared" si="7"/>
        <v>0</v>
      </c>
      <c r="W105" s="367"/>
      <c r="X105" s="361">
        <v>0</v>
      </c>
      <c r="Y105" s="361">
        <v>0</v>
      </c>
      <c r="Z105" s="361">
        <v>0</v>
      </c>
      <c r="AA105" s="361"/>
      <c r="AB105" s="361">
        <f t="shared" si="10"/>
        <v>390.7</v>
      </c>
    </row>
    <row r="106" spans="1:28" s="382" customFormat="1" ht="37.5">
      <c r="A106" s="354" t="s">
        <v>557</v>
      </c>
      <c r="B106" s="355" t="s">
        <v>558</v>
      </c>
      <c r="C106" s="356">
        <v>3321578492</v>
      </c>
      <c r="D106" s="357" t="s">
        <v>691</v>
      </c>
      <c r="E106" s="368" t="s">
        <v>575</v>
      </c>
      <c r="F106" s="359" t="s">
        <v>564</v>
      </c>
      <c r="G106" s="360" t="s">
        <v>561</v>
      </c>
      <c r="H106" s="361">
        <v>0</v>
      </c>
      <c r="I106" s="362">
        <v>136.80000000000001</v>
      </c>
      <c r="J106" s="361">
        <v>0</v>
      </c>
      <c r="K106" s="363">
        <v>187.49</v>
      </c>
      <c r="L106" s="371">
        <v>26.04</v>
      </c>
      <c r="M106" s="364">
        <f t="shared" si="6"/>
        <v>161.45000000000002</v>
      </c>
      <c r="N106" s="361">
        <v>0</v>
      </c>
      <c r="O106" s="365">
        <v>0</v>
      </c>
      <c r="P106" s="361">
        <f t="shared" si="8"/>
        <v>0</v>
      </c>
      <c r="Q106" s="363">
        <v>0</v>
      </c>
      <c r="R106" s="365">
        <v>0</v>
      </c>
      <c r="S106" s="365">
        <f t="shared" si="9"/>
        <v>0</v>
      </c>
      <c r="T106" s="365">
        <v>0</v>
      </c>
      <c r="U106" s="365">
        <v>0</v>
      </c>
      <c r="V106" s="365">
        <f t="shared" si="7"/>
        <v>0</v>
      </c>
      <c r="W106" s="367"/>
      <c r="X106" s="361">
        <v>0</v>
      </c>
      <c r="Y106" s="361">
        <v>0</v>
      </c>
      <c r="Z106" s="361">
        <v>0</v>
      </c>
      <c r="AA106" s="361"/>
      <c r="AB106" s="361">
        <f t="shared" si="10"/>
        <v>298.25</v>
      </c>
    </row>
    <row r="107" spans="1:28" s="382" customFormat="1" ht="37.5">
      <c r="A107" s="354" t="s">
        <v>557</v>
      </c>
      <c r="B107" s="355" t="s">
        <v>558</v>
      </c>
      <c r="C107" s="356">
        <v>76656071449</v>
      </c>
      <c r="D107" s="357" t="s">
        <v>692</v>
      </c>
      <c r="E107" s="368" t="s">
        <v>566</v>
      </c>
      <c r="F107" s="372" t="s">
        <v>582</v>
      </c>
      <c r="G107" s="360" t="s">
        <v>561</v>
      </c>
      <c r="H107" s="361">
        <v>0</v>
      </c>
      <c r="I107" s="362">
        <v>124.99</v>
      </c>
      <c r="J107" s="361">
        <v>0</v>
      </c>
      <c r="K107" s="363">
        <v>187.49</v>
      </c>
      <c r="L107" s="371">
        <v>26.04</v>
      </c>
      <c r="M107" s="364">
        <f t="shared" si="6"/>
        <v>161.45000000000002</v>
      </c>
      <c r="N107" s="361">
        <v>0</v>
      </c>
      <c r="O107" s="365">
        <v>0</v>
      </c>
      <c r="P107" s="361">
        <f t="shared" si="8"/>
        <v>0</v>
      </c>
      <c r="Q107" s="363">
        <v>318.20999999999998</v>
      </c>
      <c r="R107" s="365">
        <v>78.12</v>
      </c>
      <c r="S107" s="365">
        <f t="shared" si="9"/>
        <v>240.08999999999997</v>
      </c>
      <c r="T107" s="365">
        <v>0</v>
      </c>
      <c r="U107" s="365">
        <v>0</v>
      </c>
      <c r="V107" s="365">
        <f t="shared" si="7"/>
        <v>0</v>
      </c>
      <c r="W107" s="367"/>
      <c r="X107" s="361">
        <v>0</v>
      </c>
      <c r="Y107" s="361">
        <v>0</v>
      </c>
      <c r="Z107" s="361">
        <v>0</v>
      </c>
      <c r="AA107" s="361"/>
      <c r="AB107" s="361">
        <f t="shared" si="10"/>
        <v>526.53</v>
      </c>
    </row>
    <row r="108" spans="1:28" s="382" customFormat="1" ht="37.5">
      <c r="A108" s="354" t="s">
        <v>557</v>
      </c>
      <c r="B108" s="355" t="s">
        <v>558</v>
      </c>
      <c r="C108" s="356">
        <v>12870188404</v>
      </c>
      <c r="D108" s="357" t="s">
        <v>693</v>
      </c>
      <c r="E108" s="368" t="s">
        <v>562</v>
      </c>
      <c r="F108" s="359" t="s">
        <v>593</v>
      </c>
      <c r="G108" s="360" t="s">
        <v>561</v>
      </c>
      <c r="H108" s="361">
        <v>0</v>
      </c>
      <c r="I108" s="362">
        <v>882.15</v>
      </c>
      <c r="J108" s="361">
        <v>0</v>
      </c>
      <c r="K108" s="363">
        <v>187.49</v>
      </c>
      <c r="L108" s="371">
        <v>9</v>
      </c>
      <c r="M108" s="364">
        <f t="shared" si="6"/>
        <v>178.49</v>
      </c>
      <c r="N108" s="361">
        <v>0</v>
      </c>
      <c r="O108" s="365">
        <v>0</v>
      </c>
      <c r="P108" s="361">
        <f t="shared" si="8"/>
        <v>0</v>
      </c>
      <c r="Q108" s="363">
        <v>0</v>
      </c>
      <c r="R108" s="365">
        <v>0</v>
      </c>
      <c r="S108" s="365">
        <f t="shared" si="9"/>
        <v>0</v>
      </c>
      <c r="T108" s="365">
        <v>0</v>
      </c>
      <c r="U108" s="365">
        <v>0</v>
      </c>
      <c r="V108" s="365">
        <f t="shared" si="7"/>
        <v>0</v>
      </c>
      <c r="W108" s="367"/>
      <c r="X108" s="361">
        <v>0</v>
      </c>
      <c r="Y108" s="361">
        <v>0</v>
      </c>
      <c r="Z108" s="361">
        <v>0</v>
      </c>
      <c r="AA108" s="361"/>
      <c r="AB108" s="361">
        <f t="shared" si="10"/>
        <v>1060.6399999999999</v>
      </c>
    </row>
    <row r="109" spans="1:28" s="381" customFormat="1" ht="37.5">
      <c r="A109" s="354" t="s">
        <v>557</v>
      </c>
      <c r="B109" s="355" t="s">
        <v>558</v>
      </c>
      <c r="C109" s="356">
        <v>4326493445</v>
      </c>
      <c r="D109" s="357" t="s">
        <v>694</v>
      </c>
      <c r="E109" s="368" t="s">
        <v>566</v>
      </c>
      <c r="F109" s="359" t="s">
        <v>570</v>
      </c>
      <c r="G109" s="360" t="s">
        <v>561</v>
      </c>
      <c r="H109" s="361">
        <v>0</v>
      </c>
      <c r="I109" s="362">
        <v>206.51</v>
      </c>
      <c r="J109" s="361">
        <v>0</v>
      </c>
      <c r="K109" s="363">
        <v>187.49</v>
      </c>
      <c r="L109" s="371">
        <v>3.3</v>
      </c>
      <c r="M109" s="364">
        <f t="shared" si="6"/>
        <v>184.19</v>
      </c>
      <c r="N109" s="361">
        <v>0</v>
      </c>
      <c r="O109" s="365">
        <v>0</v>
      </c>
      <c r="P109" s="361">
        <f t="shared" si="8"/>
        <v>0</v>
      </c>
      <c r="Q109" s="363">
        <v>0</v>
      </c>
      <c r="R109" s="365">
        <v>0</v>
      </c>
      <c r="S109" s="365">
        <f t="shared" si="9"/>
        <v>0</v>
      </c>
      <c r="T109" s="365">
        <v>0</v>
      </c>
      <c r="U109" s="365">
        <v>0</v>
      </c>
      <c r="V109" s="365">
        <f t="shared" si="7"/>
        <v>0</v>
      </c>
      <c r="W109" s="367"/>
      <c r="X109" s="361">
        <v>0</v>
      </c>
      <c r="Y109" s="361">
        <v>0</v>
      </c>
      <c r="Z109" s="361">
        <v>0</v>
      </c>
      <c r="AA109" s="361"/>
      <c r="AB109" s="361">
        <f t="shared" si="10"/>
        <v>390.7</v>
      </c>
    </row>
    <row r="110" spans="1:28" s="381" customFormat="1" ht="37.5">
      <c r="A110" s="354" t="s">
        <v>557</v>
      </c>
      <c r="B110" s="355" t="s">
        <v>558</v>
      </c>
      <c r="C110" s="356">
        <v>8066304420</v>
      </c>
      <c r="D110" s="357" t="s">
        <v>695</v>
      </c>
      <c r="E110" s="368" t="s">
        <v>562</v>
      </c>
      <c r="F110" s="359" t="s">
        <v>568</v>
      </c>
      <c r="G110" s="360" t="s">
        <v>561</v>
      </c>
      <c r="H110" s="361">
        <v>0</v>
      </c>
      <c r="I110" s="362">
        <v>788.59</v>
      </c>
      <c r="J110" s="361">
        <v>0</v>
      </c>
      <c r="K110" s="363">
        <v>187.49</v>
      </c>
      <c r="L110" s="371">
        <v>8</v>
      </c>
      <c r="M110" s="364">
        <f t="shared" si="6"/>
        <v>179.49</v>
      </c>
      <c r="N110" s="361">
        <v>0</v>
      </c>
      <c r="O110" s="365">
        <v>0</v>
      </c>
      <c r="P110" s="361">
        <f t="shared" si="8"/>
        <v>0</v>
      </c>
      <c r="Q110" s="363">
        <v>0</v>
      </c>
      <c r="R110" s="365">
        <v>0</v>
      </c>
      <c r="S110" s="365">
        <f t="shared" si="9"/>
        <v>0</v>
      </c>
      <c r="T110" s="365">
        <v>0</v>
      </c>
      <c r="U110" s="365">
        <v>0</v>
      </c>
      <c r="V110" s="365">
        <f t="shared" si="7"/>
        <v>0</v>
      </c>
      <c r="W110" s="367"/>
      <c r="X110" s="361">
        <v>0</v>
      </c>
      <c r="Y110" s="361">
        <v>0</v>
      </c>
      <c r="Z110" s="361">
        <v>0</v>
      </c>
      <c r="AA110" s="361"/>
      <c r="AB110" s="361">
        <f t="shared" si="10"/>
        <v>968.08</v>
      </c>
    </row>
    <row r="111" spans="1:28" s="381" customFormat="1" ht="37.5">
      <c r="A111" s="354" t="s">
        <v>557</v>
      </c>
      <c r="B111" s="355" t="s">
        <v>558</v>
      </c>
      <c r="C111" s="356">
        <v>5859303416</v>
      </c>
      <c r="D111" s="357" t="s">
        <v>696</v>
      </c>
      <c r="E111" s="368" t="s">
        <v>562</v>
      </c>
      <c r="F111" s="372" t="s">
        <v>593</v>
      </c>
      <c r="G111" s="360" t="s">
        <v>561</v>
      </c>
      <c r="H111" s="361">
        <v>0</v>
      </c>
      <c r="I111" s="362">
        <v>801.22</v>
      </c>
      <c r="J111" s="361">
        <v>0</v>
      </c>
      <c r="K111" s="363">
        <v>187.49</v>
      </c>
      <c r="L111" s="371">
        <v>9</v>
      </c>
      <c r="M111" s="364">
        <f t="shared" si="6"/>
        <v>178.49</v>
      </c>
      <c r="N111" s="361">
        <v>0</v>
      </c>
      <c r="O111" s="365">
        <v>0</v>
      </c>
      <c r="P111" s="361">
        <f t="shared" si="8"/>
        <v>0</v>
      </c>
      <c r="Q111" s="363">
        <v>0</v>
      </c>
      <c r="R111" s="365">
        <v>0</v>
      </c>
      <c r="S111" s="365">
        <f t="shared" si="9"/>
        <v>0</v>
      </c>
      <c r="T111" s="365">
        <v>0</v>
      </c>
      <c r="U111" s="365">
        <v>0</v>
      </c>
      <c r="V111" s="365">
        <f t="shared" si="7"/>
        <v>0</v>
      </c>
      <c r="W111" s="367"/>
      <c r="X111" s="361">
        <v>0</v>
      </c>
      <c r="Y111" s="361">
        <v>0</v>
      </c>
      <c r="Z111" s="361">
        <v>0</v>
      </c>
      <c r="AA111" s="361"/>
      <c r="AB111" s="361">
        <f t="shared" si="10"/>
        <v>979.71</v>
      </c>
    </row>
    <row r="112" spans="1:28" s="381" customFormat="1" ht="37.5">
      <c r="A112" s="354" t="s">
        <v>557</v>
      </c>
      <c r="B112" s="355" t="s">
        <v>558</v>
      </c>
      <c r="C112" s="356">
        <v>90002172453</v>
      </c>
      <c r="D112" s="357" t="s">
        <v>697</v>
      </c>
      <c r="E112" s="368" t="s">
        <v>575</v>
      </c>
      <c r="F112" s="359" t="s">
        <v>623</v>
      </c>
      <c r="G112" s="360" t="s">
        <v>561</v>
      </c>
      <c r="H112" s="361">
        <v>0</v>
      </c>
      <c r="I112" s="362">
        <v>124.99</v>
      </c>
      <c r="J112" s="361">
        <v>0</v>
      </c>
      <c r="K112" s="363">
        <v>187.49</v>
      </c>
      <c r="L112" s="371">
        <v>26.04</v>
      </c>
      <c r="M112" s="364">
        <f t="shared" si="6"/>
        <v>161.45000000000002</v>
      </c>
      <c r="N112" s="361">
        <v>0</v>
      </c>
      <c r="O112" s="365">
        <v>0</v>
      </c>
      <c r="P112" s="361">
        <f t="shared" si="8"/>
        <v>0</v>
      </c>
      <c r="Q112" s="363">
        <v>183.71</v>
      </c>
      <c r="R112" s="365">
        <v>78.12</v>
      </c>
      <c r="S112" s="365">
        <f t="shared" si="9"/>
        <v>105.59</v>
      </c>
      <c r="T112" s="365">
        <v>0</v>
      </c>
      <c r="U112" s="365">
        <v>0</v>
      </c>
      <c r="V112" s="365">
        <f t="shared" si="7"/>
        <v>0</v>
      </c>
      <c r="W112" s="367"/>
      <c r="X112" s="361">
        <v>0</v>
      </c>
      <c r="Y112" s="361">
        <v>0</v>
      </c>
      <c r="Z112" s="361">
        <v>0</v>
      </c>
      <c r="AA112" s="361"/>
      <c r="AB112" s="361">
        <f t="shared" si="10"/>
        <v>392.03000000000003</v>
      </c>
    </row>
    <row r="113" spans="1:28" s="381" customFormat="1" ht="37.5">
      <c r="A113" s="354" t="s">
        <v>557</v>
      </c>
      <c r="B113" s="355" t="s">
        <v>558</v>
      </c>
      <c r="C113" s="356">
        <v>8059622471</v>
      </c>
      <c r="D113" s="357" t="s">
        <v>545</v>
      </c>
      <c r="E113" s="386" t="s">
        <v>566</v>
      </c>
      <c r="F113" s="387" t="s">
        <v>603</v>
      </c>
      <c r="G113" s="360" t="s">
        <v>561</v>
      </c>
      <c r="H113" s="361">
        <v>0</v>
      </c>
      <c r="I113" s="362">
        <v>0</v>
      </c>
      <c r="J113" s="361">
        <v>96.74</v>
      </c>
      <c r="K113" s="363">
        <v>187.49</v>
      </c>
      <c r="L113" s="371">
        <v>0</v>
      </c>
      <c r="M113" s="364">
        <f t="shared" si="6"/>
        <v>187.49</v>
      </c>
      <c r="N113" s="361">
        <v>0</v>
      </c>
      <c r="O113" s="365">
        <v>0</v>
      </c>
      <c r="P113" s="364">
        <f t="shared" si="8"/>
        <v>0</v>
      </c>
      <c r="Q113" s="363">
        <v>0</v>
      </c>
      <c r="R113" s="377">
        <f t="shared" si="8"/>
        <v>0</v>
      </c>
      <c r="S113" s="365">
        <v>0</v>
      </c>
      <c r="T113" s="365">
        <v>0</v>
      </c>
      <c r="U113" s="365">
        <v>0</v>
      </c>
      <c r="V113" s="365">
        <v>0</v>
      </c>
      <c r="W113" s="367"/>
      <c r="X113" s="361">
        <v>0</v>
      </c>
      <c r="Y113" s="361">
        <v>0</v>
      </c>
      <c r="Z113" s="361">
        <v>0</v>
      </c>
      <c r="AA113" s="361"/>
      <c r="AB113" s="361">
        <f t="shared" si="10"/>
        <v>284.23</v>
      </c>
    </row>
    <row r="114" spans="1:28" s="381" customFormat="1" ht="37.5">
      <c r="A114" s="354" t="s">
        <v>557</v>
      </c>
      <c r="B114" s="355" t="s">
        <v>558</v>
      </c>
      <c r="C114" s="356">
        <v>5410341465</v>
      </c>
      <c r="D114" s="357" t="s">
        <v>698</v>
      </c>
      <c r="E114" s="386" t="s">
        <v>566</v>
      </c>
      <c r="F114" s="359" t="s">
        <v>560</v>
      </c>
      <c r="G114" s="360" t="s">
        <v>561</v>
      </c>
      <c r="H114" s="361">
        <v>0</v>
      </c>
      <c r="I114" s="362">
        <v>124.99</v>
      </c>
      <c r="J114" s="361">
        <v>0</v>
      </c>
      <c r="K114" s="363">
        <v>187.49</v>
      </c>
      <c r="L114" s="371">
        <v>26.04</v>
      </c>
      <c r="M114" s="364">
        <f t="shared" si="6"/>
        <v>161.45000000000002</v>
      </c>
      <c r="N114" s="361">
        <v>0</v>
      </c>
      <c r="O114" s="365">
        <v>0</v>
      </c>
      <c r="P114" s="364">
        <f t="shared" si="8"/>
        <v>0</v>
      </c>
      <c r="Q114" s="363">
        <v>183.71</v>
      </c>
      <c r="R114" s="377">
        <v>78.12</v>
      </c>
      <c r="S114" s="365">
        <v>0</v>
      </c>
      <c r="T114" s="365">
        <v>0</v>
      </c>
      <c r="U114" s="365">
        <v>0</v>
      </c>
      <c r="V114" s="365">
        <v>0</v>
      </c>
      <c r="W114" s="367"/>
      <c r="X114" s="361">
        <v>0</v>
      </c>
      <c r="Y114" s="361">
        <v>0</v>
      </c>
      <c r="Z114" s="361">
        <v>0</v>
      </c>
      <c r="AA114" s="361"/>
      <c r="AB114" s="361">
        <f t="shared" si="10"/>
        <v>286.44</v>
      </c>
    </row>
    <row r="115" spans="1:28" s="381" customFormat="1" ht="37.5">
      <c r="A115" s="354" t="s">
        <v>557</v>
      </c>
      <c r="B115" s="355" t="s">
        <v>558</v>
      </c>
      <c r="C115" s="356">
        <v>66049890463</v>
      </c>
      <c r="D115" s="357" t="s">
        <v>699</v>
      </c>
      <c r="E115" s="368" t="s">
        <v>575</v>
      </c>
      <c r="F115" s="359" t="s">
        <v>582</v>
      </c>
      <c r="G115" s="360" t="s">
        <v>561</v>
      </c>
      <c r="H115" s="361">
        <v>0</v>
      </c>
      <c r="I115" s="362">
        <v>138.08000000000001</v>
      </c>
      <c r="J115" s="361">
        <v>0</v>
      </c>
      <c r="K115" s="363">
        <v>187.49</v>
      </c>
      <c r="L115" s="371">
        <v>26.04</v>
      </c>
      <c r="M115" s="364">
        <f t="shared" si="6"/>
        <v>161.45000000000002</v>
      </c>
      <c r="N115" s="361">
        <v>0</v>
      </c>
      <c r="O115" s="365">
        <v>0</v>
      </c>
      <c r="P115" s="361">
        <f t="shared" si="8"/>
        <v>0</v>
      </c>
      <c r="Q115" s="363">
        <v>183.71</v>
      </c>
      <c r="R115" s="365">
        <v>78.12</v>
      </c>
      <c r="S115" s="365">
        <f t="shared" si="9"/>
        <v>105.59</v>
      </c>
      <c r="T115" s="365">
        <v>0</v>
      </c>
      <c r="U115" s="365">
        <v>0</v>
      </c>
      <c r="V115" s="365">
        <f t="shared" si="7"/>
        <v>0</v>
      </c>
      <c r="W115" s="367"/>
      <c r="X115" s="361">
        <v>0</v>
      </c>
      <c r="Y115" s="361">
        <v>0</v>
      </c>
      <c r="Z115" s="361">
        <v>0</v>
      </c>
      <c r="AA115" s="361"/>
      <c r="AB115" s="361">
        <f t="shared" si="10"/>
        <v>405.12</v>
      </c>
    </row>
    <row r="116" spans="1:28" s="381" customFormat="1" ht="37.5">
      <c r="A116" s="354" t="s">
        <v>557</v>
      </c>
      <c r="B116" s="355" t="s">
        <v>558</v>
      </c>
      <c r="C116" s="373">
        <v>40791564487</v>
      </c>
      <c r="D116" s="378" t="s">
        <v>700</v>
      </c>
      <c r="E116" s="368" t="s">
        <v>566</v>
      </c>
      <c r="F116" s="372" t="s">
        <v>570</v>
      </c>
      <c r="G116" s="360" t="s">
        <v>561</v>
      </c>
      <c r="H116" s="361">
        <v>0</v>
      </c>
      <c r="I116" s="362">
        <v>340.83</v>
      </c>
      <c r="J116" s="361">
        <v>0</v>
      </c>
      <c r="K116" s="363">
        <v>187.49</v>
      </c>
      <c r="L116" s="371">
        <v>6</v>
      </c>
      <c r="M116" s="364">
        <f t="shared" si="6"/>
        <v>181.49</v>
      </c>
      <c r="N116" s="361">
        <v>0</v>
      </c>
      <c r="O116" s="365">
        <v>0</v>
      </c>
      <c r="P116" s="361">
        <f t="shared" si="8"/>
        <v>0</v>
      </c>
      <c r="Q116" s="363">
        <v>0</v>
      </c>
      <c r="R116" s="365">
        <v>0</v>
      </c>
      <c r="S116" s="365">
        <f t="shared" si="9"/>
        <v>0</v>
      </c>
      <c r="T116" s="365">
        <v>0</v>
      </c>
      <c r="U116" s="365">
        <v>0</v>
      </c>
      <c r="V116" s="365">
        <f t="shared" si="7"/>
        <v>0</v>
      </c>
      <c r="W116" s="367"/>
      <c r="X116" s="361">
        <v>0</v>
      </c>
      <c r="Y116" s="361">
        <v>0</v>
      </c>
      <c r="Z116" s="361">
        <v>0</v>
      </c>
      <c r="AA116" s="361"/>
      <c r="AB116" s="361">
        <f t="shared" si="10"/>
        <v>522.31999999999994</v>
      </c>
    </row>
    <row r="117" spans="1:28" s="381" customFormat="1" ht="37.5">
      <c r="A117" s="354" t="s">
        <v>557</v>
      </c>
      <c r="B117" s="355" t="s">
        <v>558</v>
      </c>
      <c r="C117" s="356">
        <v>50022440410</v>
      </c>
      <c r="D117" s="357" t="s">
        <v>701</v>
      </c>
      <c r="E117" s="368" t="s">
        <v>566</v>
      </c>
      <c r="F117" s="372" t="s">
        <v>560</v>
      </c>
      <c r="G117" s="360" t="s">
        <v>561</v>
      </c>
      <c r="H117" s="361">
        <v>0</v>
      </c>
      <c r="I117" s="362">
        <v>140.16</v>
      </c>
      <c r="J117" s="361">
        <v>0</v>
      </c>
      <c r="K117" s="363">
        <v>187.49</v>
      </c>
      <c r="L117" s="371">
        <v>26.04</v>
      </c>
      <c r="M117" s="364">
        <f t="shared" si="6"/>
        <v>161.45000000000002</v>
      </c>
      <c r="N117" s="361">
        <v>0</v>
      </c>
      <c r="O117" s="365">
        <v>0</v>
      </c>
      <c r="P117" s="361">
        <f t="shared" si="8"/>
        <v>0</v>
      </c>
      <c r="Q117" s="363">
        <v>0</v>
      </c>
      <c r="R117" s="365">
        <v>0</v>
      </c>
      <c r="S117" s="365">
        <f t="shared" si="9"/>
        <v>0</v>
      </c>
      <c r="T117" s="365">
        <v>0</v>
      </c>
      <c r="U117" s="365">
        <v>0</v>
      </c>
      <c r="V117" s="365">
        <f t="shared" si="7"/>
        <v>0</v>
      </c>
      <c r="W117" s="367"/>
      <c r="X117" s="361">
        <v>0</v>
      </c>
      <c r="Y117" s="361">
        <v>0</v>
      </c>
      <c r="Z117" s="361">
        <v>0</v>
      </c>
      <c r="AA117" s="361"/>
      <c r="AB117" s="361">
        <f t="shared" si="10"/>
        <v>301.61</v>
      </c>
    </row>
    <row r="118" spans="1:28" s="381" customFormat="1" ht="37.5">
      <c r="A118" s="354" t="s">
        <v>557</v>
      </c>
      <c r="B118" s="355" t="s">
        <v>558</v>
      </c>
      <c r="C118" s="356">
        <v>5810369480</v>
      </c>
      <c r="D118" s="357" t="s">
        <v>702</v>
      </c>
      <c r="E118" s="368" t="s">
        <v>566</v>
      </c>
      <c r="F118" s="372" t="s">
        <v>560</v>
      </c>
      <c r="G118" s="360" t="s">
        <v>561</v>
      </c>
      <c r="H118" s="361">
        <v>0</v>
      </c>
      <c r="I118" s="362">
        <v>91.66</v>
      </c>
      <c r="J118" s="361">
        <v>0</v>
      </c>
      <c r="K118" s="363">
        <v>187.49</v>
      </c>
      <c r="L118" s="371">
        <v>19.100000000000001</v>
      </c>
      <c r="M118" s="364">
        <f t="shared" si="6"/>
        <v>168.39000000000001</v>
      </c>
      <c r="N118" s="361">
        <v>0</v>
      </c>
      <c r="O118" s="365">
        <v>0</v>
      </c>
      <c r="P118" s="361">
        <v>0</v>
      </c>
      <c r="Q118" s="363">
        <v>0</v>
      </c>
      <c r="R118" s="365">
        <v>0</v>
      </c>
      <c r="S118" s="365">
        <v>0</v>
      </c>
      <c r="T118" s="365">
        <v>0</v>
      </c>
      <c r="U118" s="365">
        <v>0</v>
      </c>
      <c r="V118" s="361">
        <v>0</v>
      </c>
      <c r="W118" s="367"/>
      <c r="X118" s="361">
        <v>0</v>
      </c>
      <c r="Y118" s="361">
        <v>0</v>
      </c>
      <c r="Z118" s="361">
        <v>0</v>
      </c>
      <c r="AA118" s="361"/>
      <c r="AB118" s="361">
        <f t="shared" si="10"/>
        <v>260.05</v>
      </c>
    </row>
    <row r="119" spans="1:28" s="381" customFormat="1" ht="37.5">
      <c r="A119" s="354" t="s">
        <v>557</v>
      </c>
      <c r="B119" s="355" t="s">
        <v>558</v>
      </c>
      <c r="C119" s="373">
        <v>97586390487</v>
      </c>
      <c r="D119" s="378" t="s">
        <v>703</v>
      </c>
      <c r="E119" s="368" t="s">
        <v>566</v>
      </c>
      <c r="F119" s="359" t="s">
        <v>560</v>
      </c>
      <c r="G119" s="360" t="s">
        <v>561</v>
      </c>
      <c r="H119" s="361">
        <v>0</v>
      </c>
      <c r="I119" s="362">
        <v>142.33000000000001</v>
      </c>
      <c r="J119" s="361">
        <v>0</v>
      </c>
      <c r="K119" s="363">
        <v>187.49</v>
      </c>
      <c r="L119" s="371">
        <v>26.04</v>
      </c>
      <c r="M119" s="364">
        <f t="shared" si="6"/>
        <v>161.45000000000002</v>
      </c>
      <c r="N119" s="361">
        <v>0</v>
      </c>
      <c r="O119" s="365">
        <v>0</v>
      </c>
      <c r="P119" s="361">
        <f t="shared" si="8"/>
        <v>0</v>
      </c>
      <c r="Q119" s="363">
        <v>269</v>
      </c>
      <c r="R119" s="365">
        <v>78.12</v>
      </c>
      <c r="S119" s="365">
        <f t="shared" si="9"/>
        <v>190.88</v>
      </c>
      <c r="T119" s="365">
        <v>0</v>
      </c>
      <c r="U119" s="365">
        <v>0</v>
      </c>
      <c r="V119" s="365">
        <f t="shared" si="7"/>
        <v>0</v>
      </c>
      <c r="W119" s="367"/>
      <c r="X119" s="361">
        <v>0</v>
      </c>
      <c r="Y119" s="361">
        <v>0</v>
      </c>
      <c r="Z119" s="361">
        <v>0</v>
      </c>
      <c r="AA119" s="361"/>
      <c r="AB119" s="361">
        <f t="shared" si="10"/>
        <v>494.66000000000008</v>
      </c>
    </row>
    <row r="120" spans="1:28" s="381" customFormat="1" ht="37.5">
      <c r="A120" s="354" t="s">
        <v>557</v>
      </c>
      <c r="B120" s="355" t="s">
        <v>558</v>
      </c>
      <c r="C120" s="356">
        <v>8232311436</v>
      </c>
      <c r="D120" s="357" t="s">
        <v>704</v>
      </c>
      <c r="E120" s="368" t="s">
        <v>566</v>
      </c>
      <c r="F120" s="372" t="s">
        <v>603</v>
      </c>
      <c r="G120" s="360" t="s">
        <v>561</v>
      </c>
      <c r="H120" s="361">
        <v>0</v>
      </c>
      <c r="I120" s="362">
        <v>434.09</v>
      </c>
      <c r="J120" s="361">
        <v>0</v>
      </c>
      <c r="K120" s="363">
        <v>187.49</v>
      </c>
      <c r="L120" s="371">
        <v>18.2</v>
      </c>
      <c r="M120" s="364">
        <f t="shared" si="6"/>
        <v>169.29000000000002</v>
      </c>
      <c r="N120" s="361">
        <v>0</v>
      </c>
      <c r="O120" s="365">
        <v>0</v>
      </c>
      <c r="P120" s="361">
        <f t="shared" si="8"/>
        <v>0</v>
      </c>
      <c r="Q120" s="363">
        <v>0</v>
      </c>
      <c r="R120" s="365">
        <v>0</v>
      </c>
      <c r="S120" s="365">
        <f t="shared" si="9"/>
        <v>0</v>
      </c>
      <c r="T120" s="365">
        <v>0</v>
      </c>
      <c r="U120" s="365">
        <v>0</v>
      </c>
      <c r="V120" s="365">
        <f t="shared" si="7"/>
        <v>0</v>
      </c>
      <c r="W120" s="367"/>
      <c r="X120" s="361">
        <v>0</v>
      </c>
      <c r="Y120" s="361">
        <v>0</v>
      </c>
      <c r="Z120" s="361">
        <v>0</v>
      </c>
      <c r="AA120" s="361"/>
      <c r="AB120" s="361">
        <f t="shared" si="10"/>
        <v>603.38</v>
      </c>
    </row>
    <row r="121" spans="1:28" s="381" customFormat="1" ht="37.5">
      <c r="A121" s="354" t="s">
        <v>557</v>
      </c>
      <c r="B121" s="355" t="s">
        <v>558</v>
      </c>
      <c r="C121" s="373">
        <v>86334050400</v>
      </c>
      <c r="D121" s="378" t="s">
        <v>705</v>
      </c>
      <c r="E121" s="368" t="s">
        <v>566</v>
      </c>
      <c r="F121" s="359" t="s">
        <v>706</v>
      </c>
      <c r="G121" s="360" t="s">
        <v>561</v>
      </c>
      <c r="H121" s="361">
        <v>0</v>
      </c>
      <c r="I121" s="362">
        <v>139.31</v>
      </c>
      <c r="J121" s="361">
        <v>0</v>
      </c>
      <c r="K121" s="363">
        <v>187.49</v>
      </c>
      <c r="L121" s="371">
        <v>29.62</v>
      </c>
      <c r="M121" s="364">
        <f t="shared" si="6"/>
        <v>157.87</v>
      </c>
      <c r="N121" s="361">
        <v>0</v>
      </c>
      <c r="O121" s="365">
        <v>0</v>
      </c>
      <c r="P121" s="361">
        <f t="shared" si="8"/>
        <v>0</v>
      </c>
      <c r="Q121" s="363">
        <v>0</v>
      </c>
      <c r="R121" s="365">
        <v>0</v>
      </c>
      <c r="S121" s="365">
        <f t="shared" si="9"/>
        <v>0</v>
      </c>
      <c r="T121" s="365">
        <v>0</v>
      </c>
      <c r="U121" s="365">
        <v>0</v>
      </c>
      <c r="V121" s="365">
        <f t="shared" si="7"/>
        <v>0</v>
      </c>
      <c r="W121" s="367"/>
      <c r="X121" s="361">
        <v>0</v>
      </c>
      <c r="Y121" s="361">
        <v>0</v>
      </c>
      <c r="Z121" s="361">
        <v>0</v>
      </c>
      <c r="AA121" s="361"/>
      <c r="AB121" s="361">
        <f t="shared" si="10"/>
        <v>297.18</v>
      </c>
    </row>
    <row r="122" spans="1:28" s="381" customFormat="1" ht="37.5">
      <c r="A122" s="354" t="s">
        <v>557</v>
      </c>
      <c r="B122" s="355" t="s">
        <v>558</v>
      </c>
      <c r="C122" s="356">
        <v>8942423426</v>
      </c>
      <c r="D122" s="357" t="s">
        <v>707</v>
      </c>
      <c r="E122" s="368" t="s">
        <v>575</v>
      </c>
      <c r="F122" s="360" t="s">
        <v>628</v>
      </c>
      <c r="G122" s="360" t="s">
        <v>561</v>
      </c>
      <c r="H122" s="361">
        <v>0</v>
      </c>
      <c r="I122" s="362">
        <v>306.86</v>
      </c>
      <c r="J122" s="361">
        <v>0</v>
      </c>
      <c r="K122" s="363">
        <v>187.49</v>
      </c>
      <c r="L122" s="371">
        <v>71.510000000000005</v>
      </c>
      <c r="M122" s="364">
        <f t="shared" si="6"/>
        <v>115.98</v>
      </c>
      <c r="N122" s="361">
        <v>0</v>
      </c>
      <c r="O122" s="365">
        <v>0</v>
      </c>
      <c r="P122" s="361">
        <f t="shared" si="8"/>
        <v>0</v>
      </c>
      <c r="Q122" s="363">
        <v>0</v>
      </c>
      <c r="R122" s="365">
        <v>0</v>
      </c>
      <c r="S122" s="365">
        <f t="shared" si="9"/>
        <v>0</v>
      </c>
      <c r="T122" s="365">
        <v>0</v>
      </c>
      <c r="U122" s="365">
        <v>0</v>
      </c>
      <c r="V122" s="365">
        <f t="shared" si="7"/>
        <v>0</v>
      </c>
      <c r="W122" s="367"/>
      <c r="X122" s="361">
        <v>0</v>
      </c>
      <c r="Y122" s="361">
        <v>0</v>
      </c>
      <c r="Z122" s="361">
        <v>0</v>
      </c>
      <c r="AA122" s="361"/>
      <c r="AB122" s="361">
        <f t="shared" si="10"/>
        <v>422.84000000000003</v>
      </c>
    </row>
    <row r="123" spans="1:28" s="381" customFormat="1" ht="37.5">
      <c r="A123" s="354" t="s">
        <v>557</v>
      </c>
      <c r="B123" s="355" t="s">
        <v>558</v>
      </c>
      <c r="C123" s="373">
        <v>7807917466</v>
      </c>
      <c r="D123" s="378" t="s">
        <v>708</v>
      </c>
      <c r="E123" s="368" t="s">
        <v>575</v>
      </c>
      <c r="F123" s="359" t="s">
        <v>617</v>
      </c>
      <c r="G123" s="360" t="s">
        <v>561</v>
      </c>
      <c r="H123" s="361">
        <v>0</v>
      </c>
      <c r="I123" s="362">
        <v>139.71</v>
      </c>
      <c r="J123" s="361">
        <v>0</v>
      </c>
      <c r="K123" s="363">
        <v>187.49</v>
      </c>
      <c r="L123" s="371">
        <v>26.04</v>
      </c>
      <c r="M123" s="364">
        <f t="shared" si="6"/>
        <v>161.45000000000002</v>
      </c>
      <c r="N123" s="361">
        <v>0</v>
      </c>
      <c r="O123" s="365">
        <v>0</v>
      </c>
      <c r="P123" s="361">
        <f t="shared" si="8"/>
        <v>0</v>
      </c>
      <c r="Q123" s="363">
        <v>318.20999999999998</v>
      </c>
      <c r="R123" s="365">
        <v>78.12</v>
      </c>
      <c r="S123" s="365">
        <f t="shared" si="9"/>
        <v>240.08999999999997</v>
      </c>
      <c r="T123" s="365">
        <v>0</v>
      </c>
      <c r="U123" s="365">
        <v>0</v>
      </c>
      <c r="V123" s="365">
        <f t="shared" si="7"/>
        <v>0</v>
      </c>
      <c r="W123" s="367"/>
      <c r="X123" s="361">
        <v>0</v>
      </c>
      <c r="Y123" s="361">
        <v>0</v>
      </c>
      <c r="Z123" s="361">
        <v>0</v>
      </c>
      <c r="AA123" s="361"/>
      <c r="AB123" s="361">
        <f t="shared" si="10"/>
        <v>541.25</v>
      </c>
    </row>
    <row r="124" spans="1:28" s="381" customFormat="1" ht="37.5">
      <c r="A124" s="354" t="s">
        <v>557</v>
      </c>
      <c r="B124" s="355" t="s">
        <v>558</v>
      </c>
      <c r="C124" s="373">
        <v>3566360465</v>
      </c>
      <c r="D124" s="378" t="s">
        <v>709</v>
      </c>
      <c r="E124" s="368" t="s">
        <v>562</v>
      </c>
      <c r="F124" s="359" t="s">
        <v>568</v>
      </c>
      <c r="G124" s="360" t="s">
        <v>561</v>
      </c>
      <c r="H124" s="361">
        <v>0</v>
      </c>
      <c r="I124" s="362">
        <v>786.89</v>
      </c>
      <c r="J124" s="361">
        <v>0</v>
      </c>
      <c r="K124" s="363">
        <v>187.49</v>
      </c>
      <c r="L124" s="371">
        <v>8</v>
      </c>
      <c r="M124" s="364">
        <f t="shared" si="6"/>
        <v>179.49</v>
      </c>
      <c r="N124" s="361">
        <v>0</v>
      </c>
      <c r="O124" s="365">
        <v>0</v>
      </c>
      <c r="P124" s="361">
        <f t="shared" si="8"/>
        <v>0</v>
      </c>
      <c r="Q124" s="363">
        <v>0</v>
      </c>
      <c r="R124" s="365">
        <v>0</v>
      </c>
      <c r="S124" s="365">
        <f t="shared" si="9"/>
        <v>0</v>
      </c>
      <c r="T124" s="365">
        <v>0</v>
      </c>
      <c r="U124" s="365">
        <v>0</v>
      </c>
      <c r="V124" s="365">
        <f t="shared" si="7"/>
        <v>0</v>
      </c>
      <c r="W124" s="367"/>
      <c r="X124" s="361">
        <v>0</v>
      </c>
      <c r="Y124" s="361">
        <v>0</v>
      </c>
      <c r="Z124" s="361">
        <v>0</v>
      </c>
      <c r="AA124" s="361"/>
      <c r="AB124" s="361">
        <f t="shared" si="10"/>
        <v>966.38</v>
      </c>
    </row>
    <row r="125" spans="1:28" s="381" customFormat="1" ht="37.5">
      <c r="A125" s="354" t="s">
        <v>557</v>
      </c>
      <c r="B125" s="355" t="s">
        <v>558</v>
      </c>
      <c r="C125" s="375">
        <v>8548399414</v>
      </c>
      <c r="D125" s="378" t="s">
        <v>710</v>
      </c>
      <c r="E125" s="368" t="s">
        <v>575</v>
      </c>
      <c r="F125" s="359" t="s">
        <v>617</v>
      </c>
      <c r="G125" s="360" t="s">
        <v>561</v>
      </c>
      <c r="H125" s="361">
        <v>0</v>
      </c>
      <c r="I125" s="362">
        <v>142.33000000000001</v>
      </c>
      <c r="J125" s="361">
        <v>0</v>
      </c>
      <c r="K125" s="363">
        <v>187.49</v>
      </c>
      <c r="L125" s="371">
        <v>26.04</v>
      </c>
      <c r="M125" s="364">
        <f t="shared" si="6"/>
        <v>161.45000000000002</v>
      </c>
      <c r="N125" s="361">
        <v>0</v>
      </c>
      <c r="O125" s="365">
        <v>0</v>
      </c>
      <c r="P125" s="361">
        <f t="shared" si="8"/>
        <v>0</v>
      </c>
      <c r="Q125" s="363">
        <v>183.71</v>
      </c>
      <c r="R125" s="363">
        <v>78.12</v>
      </c>
      <c r="S125" s="365">
        <f t="shared" si="9"/>
        <v>105.59</v>
      </c>
      <c r="T125" s="365">
        <v>0</v>
      </c>
      <c r="U125" s="365">
        <v>0</v>
      </c>
      <c r="V125" s="365">
        <f t="shared" si="7"/>
        <v>0</v>
      </c>
      <c r="W125" s="367"/>
      <c r="X125" s="361">
        <v>0</v>
      </c>
      <c r="Y125" s="361">
        <v>0</v>
      </c>
      <c r="Z125" s="361">
        <v>0</v>
      </c>
      <c r="AA125" s="388"/>
      <c r="AB125" s="361">
        <f t="shared" si="10"/>
        <v>409.37</v>
      </c>
    </row>
    <row r="126" spans="1:28" s="381" customFormat="1" ht="37.5">
      <c r="A126" s="354" t="s">
        <v>557</v>
      </c>
      <c r="B126" s="355" t="s">
        <v>558</v>
      </c>
      <c r="C126" s="375">
        <v>1347872426</v>
      </c>
      <c r="D126" s="378" t="s">
        <v>711</v>
      </c>
      <c r="E126" s="368" t="s">
        <v>562</v>
      </c>
      <c r="F126" s="359" t="s">
        <v>568</v>
      </c>
      <c r="G126" s="360" t="s">
        <v>561</v>
      </c>
      <c r="H126" s="361">
        <v>0</v>
      </c>
      <c r="I126" s="362">
        <v>660.83</v>
      </c>
      <c r="J126" s="361">
        <v>0</v>
      </c>
      <c r="K126" s="363">
        <v>187.49</v>
      </c>
      <c r="L126" s="371">
        <v>0</v>
      </c>
      <c r="M126" s="364">
        <f t="shared" si="6"/>
        <v>187.49</v>
      </c>
      <c r="N126" s="361">
        <v>0</v>
      </c>
      <c r="O126" s="365">
        <v>0</v>
      </c>
      <c r="P126" s="361">
        <f t="shared" si="8"/>
        <v>0</v>
      </c>
      <c r="Q126" s="363">
        <v>0</v>
      </c>
      <c r="R126" s="363">
        <v>0</v>
      </c>
      <c r="S126" s="365">
        <f t="shared" si="9"/>
        <v>0</v>
      </c>
      <c r="T126" s="365">
        <v>0</v>
      </c>
      <c r="U126" s="365">
        <v>0</v>
      </c>
      <c r="V126" s="365">
        <f t="shared" si="7"/>
        <v>0</v>
      </c>
      <c r="W126" s="367"/>
      <c r="X126" s="361">
        <v>0</v>
      </c>
      <c r="Y126" s="361">
        <v>0</v>
      </c>
      <c r="Z126" s="361">
        <v>0</v>
      </c>
      <c r="AA126" s="388"/>
      <c r="AB126" s="361">
        <f t="shared" si="10"/>
        <v>848.32</v>
      </c>
    </row>
    <row r="127" spans="1:28" s="381" customFormat="1" ht="37.5">
      <c r="A127" s="354" t="s">
        <v>557</v>
      </c>
      <c r="B127" s="355" t="s">
        <v>558</v>
      </c>
      <c r="C127" s="356">
        <v>6824335436</v>
      </c>
      <c r="D127" s="357" t="s">
        <v>712</v>
      </c>
      <c r="E127" s="368" t="s">
        <v>575</v>
      </c>
      <c r="F127" s="359" t="s">
        <v>713</v>
      </c>
      <c r="G127" s="360" t="s">
        <v>561</v>
      </c>
      <c r="H127" s="361">
        <v>0</v>
      </c>
      <c r="I127" s="362">
        <v>244.29</v>
      </c>
      <c r="J127" s="361">
        <v>0</v>
      </c>
      <c r="K127" s="363">
        <v>187.49</v>
      </c>
      <c r="L127" s="371">
        <v>55.87</v>
      </c>
      <c r="M127" s="364">
        <f t="shared" si="6"/>
        <v>131.62</v>
      </c>
      <c r="N127" s="361">
        <v>0</v>
      </c>
      <c r="O127" s="365">
        <v>0</v>
      </c>
      <c r="P127" s="361">
        <f t="shared" si="8"/>
        <v>0</v>
      </c>
      <c r="Q127" s="363">
        <v>0</v>
      </c>
      <c r="R127" s="363">
        <v>0</v>
      </c>
      <c r="S127" s="365">
        <f t="shared" si="9"/>
        <v>0</v>
      </c>
      <c r="T127" s="365">
        <v>0</v>
      </c>
      <c r="U127" s="365">
        <v>0</v>
      </c>
      <c r="V127" s="365">
        <f t="shared" si="7"/>
        <v>0</v>
      </c>
      <c r="W127" s="367"/>
      <c r="X127" s="361">
        <v>0</v>
      </c>
      <c r="Y127" s="361">
        <v>0</v>
      </c>
      <c r="Z127" s="361">
        <v>0</v>
      </c>
      <c r="AA127" s="388"/>
      <c r="AB127" s="361">
        <f t="shared" si="10"/>
        <v>375.90999999999997</v>
      </c>
    </row>
    <row r="128" spans="1:28" s="381" customFormat="1" ht="37.5">
      <c r="A128" s="354" t="s">
        <v>557</v>
      </c>
      <c r="B128" s="355" t="s">
        <v>558</v>
      </c>
      <c r="C128" s="356">
        <v>3828368476</v>
      </c>
      <c r="D128" s="357" t="s">
        <v>714</v>
      </c>
      <c r="E128" s="368" t="s">
        <v>575</v>
      </c>
      <c r="F128" s="372" t="s">
        <v>617</v>
      </c>
      <c r="G128" s="360" t="s">
        <v>561</v>
      </c>
      <c r="H128" s="361">
        <v>0</v>
      </c>
      <c r="I128" s="362">
        <v>124.99</v>
      </c>
      <c r="J128" s="361">
        <v>0</v>
      </c>
      <c r="K128" s="363">
        <v>187.49</v>
      </c>
      <c r="L128" s="371">
        <v>26.04</v>
      </c>
      <c r="M128" s="364">
        <f t="shared" si="6"/>
        <v>161.45000000000002</v>
      </c>
      <c r="N128" s="361">
        <v>0</v>
      </c>
      <c r="O128" s="365">
        <v>0</v>
      </c>
      <c r="P128" s="361">
        <f t="shared" si="8"/>
        <v>0</v>
      </c>
      <c r="Q128" s="363">
        <v>0</v>
      </c>
      <c r="R128" s="363">
        <v>0</v>
      </c>
      <c r="S128" s="365">
        <f t="shared" si="9"/>
        <v>0</v>
      </c>
      <c r="T128" s="365">
        <v>0</v>
      </c>
      <c r="U128" s="365">
        <v>0</v>
      </c>
      <c r="V128" s="365">
        <f t="shared" si="7"/>
        <v>0</v>
      </c>
      <c r="W128" s="367"/>
      <c r="X128" s="361">
        <v>0</v>
      </c>
      <c r="Y128" s="361">
        <v>0</v>
      </c>
      <c r="Z128" s="361">
        <v>0</v>
      </c>
      <c r="AA128" s="388"/>
      <c r="AB128" s="361">
        <f t="shared" si="10"/>
        <v>286.44</v>
      </c>
    </row>
    <row r="129" spans="1:28" ht="37.5">
      <c r="A129" s="354" t="s">
        <v>557</v>
      </c>
      <c r="B129" s="355" t="s">
        <v>558</v>
      </c>
      <c r="C129" s="356">
        <v>2021469441</v>
      </c>
      <c r="D129" s="357" t="s">
        <v>715</v>
      </c>
      <c r="E129" s="368" t="s">
        <v>566</v>
      </c>
      <c r="F129" s="360" t="s">
        <v>649</v>
      </c>
      <c r="G129" s="360" t="s">
        <v>561</v>
      </c>
      <c r="H129" s="361">
        <v>0</v>
      </c>
      <c r="I129" s="362">
        <v>244.33</v>
      </c>
      <c r="J129" s="361">
        <v>0</v>
      </c>
      <c r="K129" s="363">
        <v>187.49</v>
      </c>
      <c r="L129" s="389">
        <v>2.1800000000000002</v>
      </c>
      <c r="M129" s="364">
        <f t="shared" si="6"/>
        <v>185.31</v>
      </c>
      <c r="N129" s="361">
        <v>0</v>
      </c>
      <c r="O129" s="365">
        <v>0</v>
      </c>
      <c r="P129" s="361">
        <f t="shared" si="8"/>
        <v>0</v>
      </c>
      <c r="Q129" s="363">
        <v>0</v>
      </c>
      <c r="R129" s="363">
        <v>0</v>
      </c>
      <c r="S129" s="365">
        <f t="shared" si="9"/>
        <v>0</v>
      </c>
      <c r="T129" s="365">
        <v>0</v>
      </c>
      <c r="U129" s="365">
        <v>0</v>
      </c>
      <c r="V129" s="365">
        <f t="shared" si="7"/>
        <v>0</v>
      </c>
      <c r="W129" s="390"/>
      <c r="X129" s="361">
        <v>0</v>
      </c>
      <c r="Y129" s="361">
        <v>0</v>
      </c>
      <c r="Z129" s="361">
        <v>0</v>
      </c>
      <c r="AA129" s="391"/>
      <c r="AB129" s="361">
        <f t="shared" si="10"/>
        <v>429.64</v>
      </c>
    </row>
    <row r="130" spans="1:28" ht="37.5">
      <c r="A130" s="354" t="s">
        <v>557</v>
      </c>
      <c r="B130" s="355" t="s">
        <v>558</v>
      </c>
      <c r="C130" s="356">
        <v>66715300410</v>
      </c>
      <c r="D130" s="357" t="s">
        <v>716</v>
      </c>
      <c r="E130" s="368" t="s">
        <v>566</v>
      </c>
      <c r="F130" s="359" t="s">
        <v>560</v>
      </c>
      <c r="G130" s="360" t="s">
        <v>561</v>
      </c>
      <c r="H130" s="361">
        <v>0</v>
      </c>
      <c r="I130" s="362">
        <v>139.27000000000001</v>
      </c>
      <c r="J130" s="361">
        <v>0</v>
      </c>
      <c r="K130" s="363">
        <v>187.49</v>
      </c>
      <c r="L130" s="389">
        <v>26.04</v>
      </c>
      <c r="M130" s="364">
        <f t="shared" si="6"/>
        <v>161.45000000000002</v>
      </c>
      <c r="N130" s="361">
        <v>0</v>
      </c>
      <c r="O130" s="365">
        <v>0</v>
      </c>
      <c r="P130" s="361">
        <f t="shared" si="8"/>
        <v>0</v>
      </c>
      <c r="Q130" s="389">
        <v>269</v>
      </c>
      <c r="R130" s="363">
        <v>78.12</v>
      </c>
      <c r="S130" s="365">
        <f>Q130-R130</f>
        <v>190.88</v>
      </c>
      <c r="T130" s="365">
        <v>0</v>
      </c>
      <c r="U130" s="365">
        <v>0</v>
      </c>
      <c r="V130" s="365">
        <f t="shared" si="7"/>
        <v>0</v>
      </c>
      <c r="W130" s="390"/>
      <c r="X130" s="361">
        <v>0</v>
      </c>
      <c r="Y130" s="361">
        <v>0</v>
      </c>
      <c r="Z130" s="361">
        <v>0</v>
      </c>
      <c r="AA130" s="391"/>
      <c r="AB130" s="361">
        <f t="shared" si="10"/>
        <v>491.6</v>
      </c>
    </row>
    <row r="131" spans="1:28" ht="37.5">
      <c r="A131" s="354" t="s">
        <v>557</v>
      </c>
      <c r="B131" s="355" t="s">
        <v>558</v>
      </c>
      <c r="C131" s="373">
        <v>1196453438</v>
      </c>
      <c r="D131" s="378" t="s">
        <v>717</v>
      </c>
      <c r="E131" s="368" t="s">
        <v>566</v>
      </c>
      <c r="F131" s="372" t="s">
        <v>560</v>
      </c>
      <c r="G131" s="360" t="s">
        <v>561</v>
      </c>
      <c r="H131" s="361">
        <v>0</v>
      </c>
      <c r="I131" s="362">
        <v>135.83000000000001</v>
      </c>
      <c r="J131" s="361">
        <v>0</v>
      </c>
      <c r="K131" s="363">
        <v>187.49</v>
      </c>
      <c r="L131" s="389">
        <v>26.04</v>
      </c>
      <c r="M131" s="364">
        <f t="shared" ref="M131:M157" si="11">K131-L131</f>
        <v>161.45000000000002</v>
      </c>
      <c r="N131" s="361">
        <v>0</v>
      </c>
      <c r="O131" s="365">
        <v>0</v>
      </c>
      <c r="P131" s="361">
        <f t="shared" si="8"/>
        <v>0</v>
      </c>
      <c r="Q131" s="389">
        <v>318.20999999999998</v>
      </c>
      <c r="R131" s="363">
        <v>78.12</v>
      </c>
      <c r="S131" s="365">
        <f t="shared" si="9"/>
        <v>240.08999999999997</v>
      </c>
      <c r="T131" s="365">
        <v>0</v>
      </c>
      <c r="U131" s="365">
        <v>0</v>
      </c>
      <c r="V131" s="365">
        <f t="shared" si="7"/>
        <v>0</v>
      </c>
      <c r="W131" s="390"/>
      <c r="X131" s="361">
        <v>0</v>
      </c>
      <c r="Y131" s="361">
        <v>0</v>
      </c>
      <c r="Z131" s="361">
        <v>0</v>
      </c>
      <c r="AA131" s="391"/>
      <c r="AB131" s="361">
        <f t="shared" si="10"/>
        <v>537.37</v>
      </c>
    </row>
    <row r="132" spans="1:28" ht="37.5">
      <c r="A132" s="354" t="s">
        <v>557</v>
      </c>
      <c r="B132" s="355" t="s">
        <v>558</v>
      </c>
      <c r="C132" s="356">
        <v>71197891471</v>
      </c>
      <c r="D132" s="357" t="s">
        <v>718</v>
      </c>
      <c r="E132" s="368" t="s">
        <v>575</v>
      </c>
      <c r="F132" s="372" t="s">
        <v>564</v>
      </c>
      <c r="G132" s="360" t="s">
        <v>561</v>
      </c>
      <c r="H132" s="361">
        <v>0</v>
      </c>
      <c r="I132" s="362">
        <v>124.99</v>
      </c>
      <c r="J132" s="361">
        <v>0</v>
      </c>
      <c r="K132" s="363">
        <v>187.49</v>
      </c>
      <c r="L132" s="389">
        <v>26.04</v>
      </c>
      <c r="M132" s="364">
        <f t="shared" si="11"/>
        <v>161.45000000000002</v>
      </c>
      <c r="N132" s="361">
        <v>0</v>
      </c>
      <c r="O132" s="365">
        <v>0</v>
      </c>
      <c r="P132" s="361">
        <f t="shared" si="8"/>
        <v>0</v>
      </c>
      <c r="Q132" s="389">
        <v>183.71</v>
      </c>
      <c r="R132" s="365">
        <v>78.12</v>
      </c>
      <c r="S132" s="365">
        <f t="shared" si="9"/>
        <v>105.59</v>
      </c>
      <c r="T132" s="365">
        <v>0</v>
      </c>
      <c r="U132" s="365">
        <v>0</v>
      </c>
      <c r="V132" s="365">
        <f t="shared" si="7"/>
        <v>0</v>
      </c>
      <c r="W132" s="390"/>
      <c r="X132" s="361">
        <v>0</v>
      </c>
      <c r="Y132" s="361">
        <v>0</v>
      </c>
      <c r="Z132" s="361">
        <v>0</v>
      </c>
      <c r="AA132" s="391"/>
      <c r="AB132" s="361">
        <f t="shared" si="10"/>
        <v>392.03000000000003</v>
      </c>
    </row>
    <row r="133" spans="1:28" ht="37.5">
      <c r="A133" s="354" t="s">
        <v>557</v>
      </c>
      <c r="B133" s="355" t="s">
        <v>558</v>
      </c>
      <c r="C133" s="375">
        <v>4532109450</v>
      </c>
      <c r="D133" s="378" t="s">
        <v>719</v>
      </c>
      <c r="E133" s="368" t="s">
        <v>575</v>
      </c>
      <c r="F133" s="359" t="s">
        <v>606</v>
      </c>
      <c r="G133" s="360" t="s">
        <v>561</v>
      </c>
      <c r="H133" s="361">
        <v>0</v>
      </c>
      <c r="I133" s="362">
        <v>163.66999999999999</v>
      </c>
      <c r="J133" s="361">
        <v>0</v>
      </c>
      <c r="K133" s="363">
        <v>187.49</v>
      </c>
      <c r="L133" s="389">
        <v>31</v>
      </c>
      <c r="M133" s="364">
        <f t="shared" si="11"/>
        <v>156.49</v>
      </c>
      <c r="N133" s="361">
        <v>0</v>
      </c>
      <c r="O133" s="365">
        <v>0</v>
      </c>
      <c r="P133" s="361">
        <f t="shared" si="8"/>
        <v>0</v>
      </c>
      <c r="Q133" s="363">
        <v>0</v>
      </c>
      <c r="R133" s="365">
        <v>0</v>
      </c>
      <c r="S133" s="365">
        <f t="shared" si="9"/>
        <v>0</v>
      </c>
      <c r="T133" s="365">
        <v>0</v>
      </c>
      <c r="U133" s="365">
        <v>0</v>
      </c>
      <c r="V133" s="365">
        <f t="shared" ref="V133:V154" si="12">T133-U133</f>
        <v>0</v>
      </c>
      <c r="W133" s="390"/>
      <c r="X133" s="361">
        <v>0</v>
      </c>
      <c r="Y133" s="361">
        <v>0</v>
      </c>
      <c r="Z133" s="361">
        <v>0</v>
      </c>
      <c r="AA133" s="391"/>
      <c r="AB133" s="361">
        <f t="shared" si="10"/>
        <v>320.15999999999997</v>
      </c>
    </row>
    <row r="134" spans="1:28" ht="37.5">
      <c r="A134" s="354" t="s">
        <v>557</v>
      </c>
      <c r="B134" s="355" t="s">
        <v>558</v>
      </c>
      <c r="C134" s="356">
        <v>4498061462</v>
      </c>
      <c r="D134" s="357" t="s">
        <v>720</v>
      </c>
      <c r="E134" s="368" t="s">
        <v>575</v>
      </c>
      <c r="F134" s="359" t="s">
        <v>606</v>
      </c>
      <c r="G134" s="360" t="s">
        <v>561</v>
      </c>
      <c r="H134" s="361">
        <v>0</v>
      </c>
      <c r="I134" s="362">
        <v>146.08000000000001</v>
      </c>
      <c r="J134" s="361">
        <v>0</v>
      </c>
      <c r="K134" s="363">
        <v>187.49</v>
      </c>
      <c r="L134" s="389">
        <v>31</v>
      </c>
      <c r="M134" s="364">
        <f t="shared" si="11"/>
        <v>156.49</v>
      </c>
      <c r="N134" s="361">
        <v>0</v>
      </c>
      <c r="O134" s="365">
        <v>0</v>
      </c>
      <c r="P134" s="361">
        <f t="shared" si="8"/>
        <v>0</v>
      </c>
      <c r="Q134" s="363">
        <v>0</v>
      </c>
      <c r="R134" s="365">
        <v>0</v>
      </c>
      <c r="S134" s="365">
        <f t="shared" si="9"/>
        <v>0</v>
      </c>
      <c r="T134" s="365">
        <v>0</v>
      </c>
      <c r="U134" s="365">
        <v>0</v>
      </c>
      <c r="V134" s="365">
        <f t="shared" si="12"/>
        <v>0</v>
      </c>
      <c r="W134" s="390"/>
      <c r="X134" s="361">
        <v>0</v>
      </c>
      <c r="Y134" s="361">
        <v>0</v>
      </c>
      <c r="Z134" s="361">
        <v>0</v>
      </c>
      <c r="AA134" s="391"/>
      <c r="AB134" s="361">
        <f t="shared" si="10"/>
        <v>302.57000000000005</v>
      </c>
    </row>
    <row r="135" spans="1:28" ht="37.5">
      <c r="A135" s="354" t="s">
        <v>557</v>
      </c>
      <c r="B135" s="355" t="s">
        <v>558</v>
      </c>
      <c r="C135" s="373">
        <v>3672267406</v>
      </c>
      <c r="D135" s="378" t="s">
        <v>721</v>
      </c>
      <c r="E135" s="368" t="s">
        <v>566</v>
      </c>
      <c r="F135" s="372" t="s">
        <v>560</v>
      </c>
      <c r="G135" s="360" t="s">
        <v>561</v>
      </c>
      <c r="H135" s="361">
        <v>0</v>
      </c>
      <c r="I135" s="362">
        <v>141.24</v>
      </c>
      <c r="J135" s="361">
        <v>0</v>
      </c>
      <c r="K135" s="363">
        <v>187.49</v>
      </c>
      <c r="L135" s="389">
        <v>26.04</v>
      </c>
      <c r="M135" s="364">
        <f t="shared" si="11"/>
        <v>161.45000000000002</v>
      </c>
      <c r="N135" s="361">
        <v>0</v>
      </c>
      <c r="O135" s="365">
        <v>0</v>
      </c>
      <c r="P135" s="361">
        <f t="shared" si="8"/>
        <v>0</v>
      </c>
      <c r="Q135" s="389">
        <v>318.20999999999998</v>
      </c>
      <c r="R135" s="365">
        <v>78.12</v>
      </c>
      <c r="S135" s="365">
        <f t="shared" si="9"/>
        <v>240.08999999999997</v>
      </c>
      <c r="T135" s="365">
        <v>0</v>
      </c>
      <c r="U135" s="365">
        <v>0</v>
      </c>
      <c r="V135" s="365">
        <f t="shared" si="12"/>
        <v>0</v>
      </c>
      <c r="W135" s="390"/>
      <c r="X135" s="361">
        <v>0</v>
      </c>
      <c r="Y135" s="361">
        <v>0</v>
      </c>
      <c r="Z135" s="361">
        <v>0</v>
      </c>
      <c r="AA135" s="391"/>
      <c r="AB135" s="361">
        <f t="shared" si="10"/>
        <v>542.78</v>
      </c>
    </row>
    <row r="136" spans="1:28" ht="37.5">
      <c r="A136" s="354" t="s">
        <v>557</v>
      </c>
      <c r="B136" s="355" t="s">
        <v>558</v>
      </c>
      <c r="C136" s="373">
        <v>11167536428</v>
      </c>
      <c r="D136" s="378" t="s">
        <v>722</v>
      </c>
      <c r="E136" s="368" t="s">
        <v>566</v>
      </c>
      <c r="F136" s="359" t="s">
        <v>570</v>
      </c>
      <c r="G136" s="360" t="s">
        <v>561</v>
      </c>
      <c r="H136" s="361">
        <v>0</v>
      </c>
      <c r="I136" s="362">
        <v>244.83</v>
      </c>
      <c r="J136" s="361">
        <v>0</v>
      </c>
      <c r="K136" s="363">
        <v>187.49</v>
      </c>
      <c r="L136" s="389">
        <v>4.2</v>
      </c>
      <c r="M136" s="364">
        <f t="shared" si="11"/>
        <v>183.29000000000002</v>
      </c>
      <c r="N136" s="361">
        <v>0</v>
      </c>
      <c r="O136" s="365">
        <v>0</v>
      </c>
      <c r="P136" s="361">
        <f t="shared" si="8"/>
        <v>0</v>
      </c>
      <c r="Q136" s="363">
        <v>0</v>
      </c>
      <c r="R136" s="365">
        <v>0</v>
      </c>
      <c r="S136" s="365">
        <f t="shared" si="9"/>
        <v>0</v>
      </c>
      <c r="T136" s="365">
        <v>110.51</v>
      </c>
      <c r="U136" s="365">
        <v>0</v>
      </c>
      <c r="V136" s="365">
        <f t="shared" si="12"/>
        <v>110.51</v>
      </c>
      <c r="W136" s="390" t="s">
        <v>750</v>
      </c>
      <c r="X136" s="361">
        <v>0</v>
      </c>
      <c r="Y136" s="361">
        <v>0</v>
      </c>
      <c r="Z136" s="361">
        <v>0</v>
      </c>
      <c r="AA136" s="391"/>
      <c r="AB136" s="361">
        <f t="shared" si="10"/>
        <v>538.63</v>
      </c>
    </row>
    <row r="137" spans="1:28" ht="37.5">
      <c r="A137" s="354" t="s">
        <v>557</v>
      </c>
      <c r="B137" s="355" t="s">
        <v>558</v>
      </c>
      <c r="C137" s="356">
        <v>68422253453</v>
      </c>
      <c r="D137" s="357" t="s">
        <v>723</v>
      </c>
      <c r="E137" s="368" t="s">
        <v>575</v>
      </c>
      <c r="F137" s="360" t="s">
        <v>669</v>
      </c>
      <c r="G137" s="360" t="s">
        <v>561</v>
      </c>
      <c r="H137" s="361">
        <v>0</v>
      </c>
      <c r="I137" s="362">
        <v>893.04</v>
      </c>
      <c r="J137" s="361">
        <v>0</v>
      </c>
      <c r="K137" s="363">
        <v>187.49</v>
      </c>
      <c r="L137" s="389">
        <v>210.05</v>
      </c>
      <c r="M137" s="364">
        <f t="shared" si="11"/>
        <v>-22.560000000000002</v>
      </c>
      <c r="N137" s="361">
        <v>0</v>
      </c>
      <c r="O137" s="365">
        <v>0</v>
      </c>
      <c r="P137" s="361">
        <f t="shared" si="8"/>
        <v>0</v>
      </c>
      <c r="Q137" s="363">
        <v>0</v>
      </c>
      <c r="R137" s="363">
        <v>0</v>
      </c>
      <c r="S137" s="365">
        <f t="shared" si="9"/>
        <v>0</v>
      </c>
      <c r="T137" s="365">
        <v>0</v>
      </c>
      <c r="U137" s="365">
        <v>0</v>
      </c>
      <c r="V137" s="365">
        <f t="shared" si="12"/>
        <v>0</v>
      </c>
      <c r="W137" s="390"/>
      <c r="X137" s="361">
        <v>0</v>
      </c>
      <c r="Y137" s="361">
        <v>0</v>
      </c>
      <c r="Z137" s="361">
        <v>0</v>
      </c>
      <c r="AA137" s="391"/>
      <c r="AB137" s="361">
        <f t="shared" si="10"/>
        <v>870.48</v>
      </c>
    </row>
    <row r="138" spans="1:28" ht="37.5">
      <c r="A138" s="354" t="s">
        <v>557</v>
      </c>
      <c r="B138" s="355" t="s">
        <v>558</v>
      </c>
      <c r="C138" s="356">
        <v>61848670400</v>
      </c>
      <c r="D138" s="357" t="s">
        <v>724</v>
      </c>
      <c r="E138" s="368" t="s">
        <v>566</v>
      </c>
      <c r="F138" s="360" t="s">
        <v>573</v>
      </c>
      <c r="G138" s="360" t="s">
        <v>561</v>
      </c>
      <c r="H138" s="361">
        <v>0</v>
      </c>
      <c r="I138" s="362">
        <v>277.73</v>
      </c>
      <c r="J138" s="361">
        <v>0</v>
      </c>
      <c r="K138" s="363">
        <v>187.49</v>
      </c>
      <c r="L138" s="389">
        <v>22.2</v>
      </c>
      <c r="M138" s="364">
        <f t="shared" si="11"/>
        <v>165.29000000000002</v>
      </c>
      <c r="N138" s="361">
        <v>0</v>
      </c>
      <c r="O138" s="365">
        <v>0</v>
      </c>
      <c r="P138" s="361">
        <f t="shared" ref="P138:P154" si="13">N138-O138</f>
        <v>0</v>
      </c>
      <c r="Q138" s="363">
        <v>0</v>
      </c>
      <c r="R138" s="363">
        <v>0</v>
      </c>
      <c r="S138" s="365">
        <f t="shared" si="9"/>
        <v>0</v>
      </c>
      <c r="T138" s="365">
        <v>0</v>
      </c>
      <c r="U138" s="365">
        <v>0</v>
      </c>
      <c r="V138" s="365">
        <f t="shared" si="12"/>
        <v>0</v>
      </c>
      <c r="W138" s="390"/>
      <c r="X138" s="361">
        <v>0</v>
      </c>
      <c r="Y138" s="361">
        <v>0</v>
      </c>
      <c r="Z138" s="361">
        <v>0</v>
      </c>
      <c r="AA138" s="391"/>
      <c r="AB138" s="361">
        <f t="shared" si="10"/>
        <v>443.02000000000004</v>
      </c>
    </row>
    <row r="139" spans="1:28" ht="37.5">
      <c r="A139" s="354" t="s">
        <v>557</v>
      </c>
      <c r="B139" s="355" t="s">
        <v>558</v>
      </c>
      <c r="C139" s="356">
        <v>82203210400</v>
      </c>
      <c r="D139" s="357" t="s">
        <v>725</v>
      </c>
      <c r="E139" s="368" t="s">
        <v>566</v>
      </c>
      <c r="F139" s="359" t="s">
        <v>573</v>
      </c>
      <c r="G139" s="360" t="s">
        <v>561</v>
      </c>
      <c r="H139" s="361">
        <v>0</v>
      </c>
      <c r="I139" s="362">
        <v>277.73</v>
      </c>
      <c r="J139" s="361">
        <v>0</v>
      </c>
      <c r="K139" s="363">
        <v>187.49</v>
      </c>
      <c r="L139" s="389">
        <v>22.2</v>
      </c>
      <c r="M139" s="364">
        <f t="shared" si="11"/>
        <v>165.29000000000002</v>
      </c>
      <c r="N139" s="361">
        <v>0</v>
      </c>
      <c r="O139" s="365">
        <v>0</v>
      </c>
      <c r="P139" s="361">
        <f t="shared" si="13"/>
        <v>0</v>
      </c>
      <c r="Q139" s="363">
        <v>0</v>
      </c>
      <c r="R139" s="363">
        <v>0</v>
      </c>
      <c r="S139" s="365">
        <f t="shared" ref="S139:S157" si="14">Q139-R139</f>
        <v>0</v>
      </c>
      <c r="T139" s="365">
        <v>0</v>
      </c>
      <c r="U139" s="365">
        <v>0</v>
      </c>
      <c r="V139" s="365">
        <f t="shared" si="12"/>
        <v>0</v>
      </c>
      <c r="W139" s="390"/>
      <c r="X139" s="361">
        <v>0</v>
      </c>
      <c r="Y139" s="361">
        <v>0</v>
      </c>
      <c r="Z139" s="361">
        <v>0</v>
      </c>
      <c r="AA139" s="391"/>
      <c r="AB139" s="361">
        <f t="shared" ref="AB139:AB157" si="15">SUM(Z139,V139,S139,P139,M139,J139,I139)</f>
        <v>443.02000000000004</v>
      </c>
    </row>
    <row r="140" spans="1:28" ht="37.5">
      <c r="A140" s="354" t="s">
        <v>557</v>
      </c>
      <c r="B140" s="355" t="s">
        <v>558</v>
      </c>
      <c r="C140" s="356">
        <v>3313952402</v>
      </c>
      <c r="D140" s="357" t="s">
        <v>726</v>
      </c>
      <c r="E140" s="358">
        <v>3</v>
      </c>
      <c r="F140" s="359" t="s">
        <v>617</v>
      </c>
      <c r="G140" s="360" t="s">
        <v>561</v>
      </c>
      <c r="H140" s="361">
        <v>0</v>
      </c>
      <c r="I140" s="362">
        <v>154.79</v>
      </c>
      <c r="J140" s="361">
        <v>0</v>
      </c>
      <c r="K140" s="363">
        <v>187.49</v>
      </c>
      <c r="L140" s="389">
        <v>26.04</v>
      </c>
      <c r="M140" s="364">
        <f t="shared" si="11"/>
        <v>161.45000000000002</v>
      </c>
      <c r="N140" s="361">
        <v>0</v>
      </c>
      <c r="O140" s="365">
        <v>0</v>
      </c>
      <c r="P140" s="361">
        <f t="shared" si="13"/>
        <v>0</v>
      </c>
      <c r="Q140" s="363">
        <v>0</v>
      </c>
      <c r="R140" s="363">
        <v>0</v>
      </c>
      <c r="S140" s="365">
        <f t="shared" si="14"/>
        <v>0</v>
      </c>
      <c r="T140" s="365">
        <v>0</v>
      </c>
      <c r="U140" s="365">
        <v>0</v>
      </c>
      <c r="V140" s="365">
        <f t="shared" si="12"/>
        <v>0</v>
      </c>
      <c r="W140" s="390"/>
      <c r="X140" s="361">
        <v>0</v>
      </c>
      <c r="Y140" s="361">
        <v>0</v>
      </c>
      <c r="Z140" s="361">
        <v>0</v>
      </c>
      <c r="AA140" s="391"/>
      <c r="AB140" s="361">
        <f t="shared" si="15"/>
        <v>316.24</v>
      </c>
    </row>
    <row r="141" spans="1:28" ht="37.5">
      <c r="A141" s="354" t="s">
        <v>557</v>
      </c>
      <c r="B141" s="355" t="s">
        <v>558</v>
      </c>
      <c r="C141" s="356">
        <v>2498966480</v>
      </c>
      <c r="D141" s="357" t="s">
        <v>727</v>
      </c>
      <c r="E141" s="368" t="s">
        <v>575</v>
      </c>
      <c r="F141" s="359" t="s">
        <v>623</v>
      </c>
      <c r="G141" s="360" t="s">
        <v>561</v>
      </c>
      <c r="H141" s="361">
        <v>0</v>
      </c>
      <c r="I141" s="362">
        <v>141.24</v>
      </c>
      <c r="J141" s="361">
        <v>0</v>
      </c>
      <c r="K141" s="363">
        <v>187.49</v>
      </c>
      <c r="L141" s="389">
        <v>26.04</v>
      </c>
      <c r="M141" s="364">
        <f t="shared" si="11"/>
        <v>161.45000000000002</v>
      </c>
      <c r="N141" s="361">
        <v>0</v>
      </c>
      <c r="O141" s="365">
        <v>0</v>
      </c>
      <c r="P141" s="361">
        <f t="shared" si="13"/>
        <v>0</v>
      </c>
      <c r="Q141" s="363">
        <v>183.71</v>
      </c>
      <c r="R141" s="363">
        <v>78.12</v>
      </c>
      <c r="S141" s="365">
        <f t="shared" si="14"/>
        <v>105.59</v>
      </c>
      <c r="T141" s="365">
        <v>0</v>
      </c>
      <c r="U141" s="365">
        <v>0</v>
      </c>
      <c r="V141" s="365">
        <f t="shared" si="12"/>
        <v>0</v>
      </c>
      <c r="W141" s="390"/>
      <c r="X141" s="361">
        <v>0</v>
      </c>
      <c r="Y141" s="361">
        <v>0</v>
      </c>
      <c r="Z141" s="361">
        <v>0</v>
      </c>
      <c r="AA141" s="391"/>
      <c r="AB141" s="361">
        <f t="shared" si="15"/>
        <v>408.28000000000003</v>
      </c>
    </row>
    <row r="142" spans="1:28" ht="37.5">
      <c r="A142" s="354" t="s">
        <v>557</v>
      </c>
      <c r="B142" s="355" t="s">
        <v>558</v>
      </c>
      <c r="C142" s="356">
        <v>5170780400</v>
      </c>
      <c r="D142" s="357" t="s">
        <v>728</v>
      </c>
      <c r="E142" s="368" t="s">
        <v>566</v>
      </c>
      <c r="F142" s="359" t="s">
        <v>560</v>
      </c>
      <c r="G142" s="360" t="s">
        <v>561</v>
      </c>
      <c r="H142" s="361">
        <v>0</v>
      </c>
      <c r="I142" s="362">
        <v>462.84</v>
      </c>
      <c r="J142" s="361">
        <v>0</v>
      </c>
      <c r="K142" s="363">
        <v>187.49</v>
      </c>
      <c r="L142" s="389">
        <v>18.2</v>
      </c>
      <c r="M142" s="364">
        <f t="shared" si="11"/>
        <v>169.29000000000002</v>
      </c>
      <c r="N142" s="361">
        <v>0</v>
      </c>
      <c r="O142" s="365">
        <v>0</v>
      </c>
      <c r="P142" s="361">
        <f t="shared" si="13"/>
        <v>0</v>
      </c>
      <c r="Q142" s="363">
        <v>0</v>
      </c>
      <c r="R142" s="365">
        <v>0</v>
      </c>
      <c r="S142" s="365">
        <f t="shared" si="14"/>
        <v>0</v>
      </c>
      <c r="T142" s="365">
        <v>158.61000000000001</v>
      </c>
      <c r="U142" s="365">
        <v>0</v>
      </c>
      <c r="V142" s="365">
        <f t="shared" si="12"/>
        <v>158.61000000000001</v>
      </c>
      <c r="W142" s="390" t="s">
        <v>750</v>
      </c>
      <c r="X142" s="361">
        <v>0</v>
      </c>
      <c r="Y142" s="361">
        <v>0</v>
      </c>
      <c r="Z142" s="361">
        <v>0</v>
      </c>
      <c r="AA142" s="391"/>
      <c r="AB142" s="361">
        <f t="shared" si="15"/>
        <v>790.74</v>
      </c>
    </row>
    <row r="143" spans="1:28" ht="37.5">
      <c r="A143" s="354" t="s">
        <v>557</v>
      </c>
      <c r="B143" s="355" t="s">
        <v>558</v>
      </c>
      <c r="C143" s="356">
        <v>50934384487</v>
      </c>
      <c r="D143" s="357" t="s">
        <v>729</v>
      </c>
      <c r="E143" s="368" t="s">
        <v>566</v>
      </c>
      <c r="F143" s="372" t="s">
        <v>570</v>
      </c>
      <c r="G143" s="360" t="s">
        <v>561</v>
      </c>
      <c r="H143" s="361">
        <v>0</v>
      </c>
      <c r="I143" s="362">
        <v>209.32</v>
      </c>
      <c r="J143" s="361">
        <v>0</v>
      </c>
      <c r="K143" s="363">
        <v>187.49</v>
      </c>
      <c r="L143" s="389">
        <v>3.3</v>
      </c>
      <c r="M143" s="364">
        <f t="shared" si="11"/>
        <v>184.19</v>
      </c>
      <c r="N143" s="361">
        <v>0</v>
      </c>
      <c r="O143" s="365">
        <v>0</v>
      </c>
      <c r="P143" s="361">
        <f t="shared" si="13"/>
        <v>0</v>
      </c>
      <c r="Q143" s="363">
        <v>0</v>
      </c>
      <c r="R143" s="365">
        <v>0</v>
      </c>
      <c r="S143" s="365">
        <f t="shared" si="14"/>
        <v>0</v>
      </c>
      <c r="T143" s="365">
        <v>0</v>
      </c>
      <c r="U143" s="365">
        <v>0</v>
      </c>
      <c r="V143" s="365">
        <f t="shared" si="12"/>
        <v>0</v>
      </c>
      <c r="W143" s="390"/>
      <c r="X143" s="361">
        <v>0</v>
      </c>
      <c r="Y143" s="361">
        <v>0</v>
      </c>
      <c r="Z143" s="361">
        <v>0</v>
      </c>
      <c r="AA143" s="391"/>
      <c r="AB143" s="361">
        <f t="shared" si="15"/>
        <v>393.51</v>
      </c>
    </row>
    <row r="144" spans="1:28" ht="37.5">
      <c r="A144" s="354" t="s">
        <v>557</v>
      </c>
      <c r="B144" s="355" t="s">
        <v>558</v>
      </c>
      <c r="C144" s="356">
        <v>6789214402</v>
      </c>
      <c r="D144" s="357" t="s">
        <v>730</v>
      </c>
      <c r="E144" s="368" t="s">
        <v>562</v>
      </c>
      <c r="F144" s="372" t="s">
        <v>568</v>
      </c>
      <c r="G144" s="360" t="s">
        <v>561</v>
      </c>
      <c r="H144" s="361">
        <v>0</v>
      </c>
      <c r="I144" s="362">
        <v>791.44</v>
      </c>
      <c r="J144" s="361">
        <v>0</v>
      </c>
      <c r="K144" s="363">
        <v>187.49</v>
      </c>
      <c r="L144" s="389">
        <v>8</v>
      </c>
      <c r="M144" s="364">
        <f t="shared" si="11"/>
        <v>179.49</v>
      </c>
      <c r="N144" s="361">
        <v>0</v>
      </c>
      <c r="O144" s="365">
        <v>0</v>
      </c>
      <c r="P144" s="361">
        <f t="shared" si="13"/>
        <v>0</v>
      </c>
      <c r="Q144" s="363">
        <v>0</v>
      </c>
      <c r="R144" s="365">
        <v>0</v>
      </c>
      <c r="S144" s="365">
        <f t="shared" si="14"/>
        <v>0</v>
      </c>
      <c r="T144" s="365">
        <v>0</v>
      </c>
      <c r="U144" s="365">
        <v>0</v>
      </c>
      <c r="V144" s="365">
        <f t="shared" si="12"/>
        <v>0</v>
      </c>
      <c r="W144" s="390"/>
      <c r="X144" s="361">
        <v>0</v>
      </c>
      <c r="Y144" s="361">
        <v>0</v>
      </c>
      <c r="Z144" s="361">
        <v>0</v>
      </c>
      <c r="AA144" s="391"/>
      <c r="AB144" s="361">
        <f t="shared" si="15"/>
        <v>970.93000000000006</v>
      </c>
    </row>
    <row r="145" spans="1:28" ht="37.5">
      <c r="A145" s="354" t="s">
        <v>557</v>
      </c>
      <c r="B145" s="355" t="s">
        <v>558</v>
      </c>
      <c r="C145" s="356">
        <v>6016467464</v>
      </c>
      <c r="D145" s="357" t="s">
        <v>731</v>
      </c>
      <c r="E145" s="368" t="s">
        <v>566</v>
      </c>
      <c r="F145" s="372" t="s">
        <v>560</v>
      </c>
      <c r="G145" s="360" t="s">
        <v>561</v>
      </c>
      <c r="H145" s="361">
        <v>0</v>
      </c>
      <c r="I145" s="362">
        <v>0</v>
      </c>
      <c r="J145" s="361">
        <v>893.82</v>
      </c>
      <c r="K145" s="363">
        <v>187.49</v>
      </c>
      <c r="L145" s="389">
        <v>7.81</v>
      </c>
      <c r="M145" s="364">
        <f t="shared" si="11"/>
        <v>179.68</v>
      </c>
      <c r="N145" s="361">
        <v>0</v>
      </c>
      <c r="O145" s="365">
        <v>0</v>
      </c>
      <c r="P145" s="361">
        <f t="shared" si="13"/>
        <v>0</v>
      </c>
      <c r="Q145" s="389">
        <v>117.69</v>
      </c>
      <c r="R145" s="365">
        <v>23.44</v>
      </c>
      <c r="S145" s="365">
        <f t="shared" si="14"/>
        <v>94.25</v>
      </c>
      <c r="T145" s="365">
        <v>0</v>
      </c>
      <c r="U145" s="365">
        <v>0</v>
      </c>
      <c r="V145" s="365">
        <f t="shared" si="12"/>
        <v>0</v>
      </c>
      <c r="W145" s="390"/>
      <c r="X145" s="361">
        <v>0</v>
      </c>
      <c r="Y145" s="361">
        <v>0</v>
      </c>
      <c r="Z145" s="361">
        <v>0</v>
      </c>
      <c r="AA145" s="391"/>
      <c r="AB145" s="361">
        <f t="shared" si="15"/>
        <v>1167.75</v>
      </c>
    </row>
    <row r="146" spans="1:28" ht="37.5">
      <c r="A146" s="354" t="s">
        <v>557</v>
      </c>
      <c r="B146" s="355" t="s">
        <v>558</v>
      </c>
      <c r="C146" s="356">
        <v>8969938419</v>
      </c>
      <c r="D146" s="357" t="s">
        <v>732</v>
      </c>
      <c r="E146" s="368" t="s">
        <v>562</v>
      </c>
      <c r="F146" s="372" t="s">
        <v>593</v>
      </c>
      <c r="G146" s="360" t="s">
        <v>561</v>
      </c>
      <c r="H146" s="361">
        <v>0</v>
      </c>
      <c r="I146" s="362">
        <v>757.37</v>
      </c>
      <c r="J146" s="361">
        <v>0</v>
      </c>
      <c r="K146" s="363">
        <v>187.49</v>
      </c>
      <c r="L146" s="389">
        <v>8</v>
      </c>
      <c r="M146" s="364">
        <f t="shared" si="11"/>
        <v>179.49</v>
      </c>
      <c r="N146" s="361">
        <v>0</v>
      </c>
      <c r="O146" s="365">
        <v>0</v>
      </c>
      <c r="P146" s="361">
        <f t="shared" si="13"/>
        <v>0</v>
      </c>
      <c r="Q146" s="363">
        <v>0</v>
      </c>
      <c r="R146" s="363">
        <v>0</v>
      </c>
      <c r="S146" s="365">
        <f t="shared" si="14"/>
        <v>0</v>
      </c>
      <c r="T146" s="365">
        <v>0</v>
      </c>
      <c r="U146" s="365">
        <v>0</v>
      </c>
      <c r="V146" s="365">
        <f t="shared" si="12"/>
        <v>0</v>
      </c>
      <c r="W146" s="390"/>
      <c r="X146" s="361">
        <v>0</v>
      </c>
      <c r="Y146" s="361">
        <v>0</v>
      </c>
      <c r="Z146" s="361">
        <v>0</v>
      </c>
      <c r="AA146" s="391"/>
      <c r="AB146" s="361">
        <f t="shared" si="15"/>
        <v>936.86</v>
      </c>
    </row>
    <row r="147" spans="1:28" ht="37.5">
      <c r="A147" s="354" t="s">
        <v>557</v>
      </c>
      <c r="B147" s="355" t="s">
        <v>558</v>
      </c>
      <c r="C147" s="373">
        <v>6525990440</v>
      </c>
      <c r="D147" s="378" t="s">
        <v>733</v>
      </c>
      <c r="E147" s="368" t="s">
        <v>566</v>
      </c>
      <c r="F147" s="359" t="s">
        <v>587</v>
      </c>
      <c r="G147" s="360" t="s">
        <v>561</v>
      </c>
      <c r="H147" s="361">
        <v>0</v>
      </c>
      <c r="I147" s="362">
        <v>133.57</v>
      </c>
      <c r="J147" s="361">
        <v>0</v>
      </c>
      <c r="K147" s="363">
        <v>187.49</v>
      </c>
      <c r="L147" s="392">
        <v>26.8</v>
      </c>
      <c r="M147" s="364">
        <f t="shared" si="11"/>
        <v>160.69</v>
      </c>
      <c r="N147" s="361">
        <v>0</v>
      </c>
      <c r="O147" s="365">
        <v>0</v>
      </c>
      <c r="P147" s="361">
        <f t="shared" si="13"/>
        <v>0</v>
      </c>
      <c r="Q147" s="363">
        <v>0</v>
      </c>
      <c r="R147" s="363">
        <v>0</v>
      </c>
      <c r="S147" s="365">
        <f t="shared" si="14"/>
        <v>0</v>
      </c>
      <c r="T147" s="365">
        <v>0</v>
      </c>
      <c r="U147" s="365">
        <v>0</v>
      </c>
      <c r="V147" s="365">
        <f t="shared" si="12"/>
        <v>0</v>
      </c>
      <c r="W147" s="393"/>
      <c r="X147" s="361">
        <v>0</v>
      </c>
      <c r="Y147" s="361">
        <v>0</v>
      </c>
      <c r="Z147" s="361">
        <v>0</v>
      </c>
      <c r="AA147" s="394"/>
      <c r="AB147" s="361">
        <f t="shared" si="15"/>
        <v>294.26</v>
      </c>
    </row>
    <row r="148" spans="1:28" ht="37.5">
      <c r="A148" s="354" t="s">
        <v>557</v>
      </c>
      <c r="B148" s="355" t="s">
        <v>558</v>
      </c>
      <c r="C148" s="356">
        <v>10593808460</v>
      </c>
      <c r="D148" s="357" t="s">
        <v>734</v>
      </c>
      <c r="E148" s="368" t="s">
        <v>566</v>
      </c>
      <c r="F148" s="359" t="s">
        <v>603</v>
      </c>
      <c r="G148" s="360" t="s">
        <v>561</v>
      </c>
      <c r="H148" s="361">
        <v>0</v>
      </c>
      <c r="I148" s="362">
        <v>533.87</v>
      </c>
      <c r="J148" s="361">
        <v>0</v>
      </c>
      <c r="K148" s="363">
        <v>187.49</v>
      </c>
      <c r="L148" s="389">
        <v>18.2</v>
      </c>
      <c r="M148" s="364">
        <f t="shared" si="11"/>
        <v>169.29000000000002</v>
      </c>
      <c r="N148" s="361">
        <v>0</v>
      </c>
      <c r="O148" s="365">
        <v>0</v>
      </c>
      <c r="P148" s="361">
        <f t="shared" si="13"/>
        <v>0</v>
      </c>
      <c r="Q148" s="363">
        <v>0</v>
      </c>
      <c r="R148" s="363">
        <v>0</v>
      </c>
      <c r="S148" s="365">
        <f t="shared" si="14"/>
        <v>0</v>
      </c>
      <c r="T148" s="365">
        <v>0</v>
      </c>
      <c r="U148" s="365">
        <v>0</v>
      </c>
      <c r="V148" s="365">
        <f t="shared" si="12"/>
        <v>0</v>
      </c>
      <c r="W148" s="390"/>
      <c r="X148" s="361">
        <v>0</v>
      </c>
      <c r="Y148" s="361">
        <v>0</v>
      </c>
      <c r="Z148" s="361">
        <v>0</v>
      </c>
      <c r="AA148" s="391"/>
      <c r="AB148" s="361">
        <f t="shared" si="15"/>
        <v>703.16000000000008</v>
      </c>
    </row>
    <row r="149" spans="1:28" ht="37.5">
      <c r="A149" s="354" t="s">
        <v>557</v>
      </c>
      <c r="B149" s="355" t="s">
        <v>558</v>
      </c>
      <c r="C149" s="373">
        <v>9794893420</v>
      </c>
      <c r="D149" s="378" t="s">
        <v>735</v>
      </c>
      <c r="E149" s="368" t="s">
        <v>566</v>
      </c>
      <c r="F149" s="359" t="s">
        <v>570</v>
      </c>
      <c r="G149" s="360" t="s">
        <v>561</v>
      </c>
      <c r="H149" s="361">
        <v>0</v>
      </c>
      <c r="I149" s="362">
        <v>224.99</v>
      </c>
      <c r="J149" s="361">
        <v>0</v>
      </c>
      <c r="K149" s="363">
        <v>187.49</v>
      </c>
      <c r="L149" s="389">
        <v>3.3</v>
      </c>
      <c r="M149" s="364">
        <f t="shared" si="11"/>
        <v>184.19</v>
      </c>
      <c r="N149" s="361">
        <v>0</v>
      </c>
      <c r="O149" s="365">
        <v>0</v>
      </c>
      <c r="P149" s="361">
        <f t="shared" si="13"/>
        <v>0</v>
      </c>
      <c r="Q149" s="363">
        <v>0</v>
      </c>
      <c r="R149" s="363">
        <v>0</v>
      </c>
      <c r="S149" s="365">
        <f t="shared" si="14"/>
        <v>0</v>
      </c>
      <c r="T149" s="365">
        <v>0</v>
      </c>
      <c r="U149" s="365">
        <v>0</v>
      </c>
      <c r="V149" s="365">
        <f t="shared" si="12"/>
        <v>0</v>
      </c>
      <c r="W149" s="390"/>
      <c r="X149" s="361">
        <v>0</v>
      </c>
      <c r="Y149" s="361">
        <v>0</v>
      </c>
      <c r="Z149" s="361">
        <v>0</v>
      </c>
      <c r="AA149" s="391"/>
      <c r="AB149" s="361">
        <f t="shared" si="15"/>
        <v>409.18</v>
      </c>
    </row>
    <row r="150" spans="1:28" ht="37.5">
      <c r="A150" s="354" t="s">
        <v>557</v>
      </c>
      <c r="B150" s="355" t="s">
        <v>558</v>
      </c>
      <c r="C150" s="373">
        <v>70776361430</v>
      </c>
      <c r="D150" s="378" t="s">
        <v>736</v>
      </c>
      <c r="E150" s="368" t="s">
        <v>575</v>
      </c>
      <c r="F150" s="359" t="s">
        <v>631</v>
      </c>
      <c r="G150" s="360" t="s">
        <v>561</v>
      </c>
      <c r="H150" s="361">
        <v>0</v>
      </c>
      <c r="I150" s="362">
        <v>127.16</v>
      </c>
      <c r="J150" s="361">
        <v>0</v>
      </c>
      <c r="K150" s="363">
        <v>187.49</v>
      </c>
      <c r="L150" s="389">
        <v>26.04</v>
      </c>
      <c r="M150" s="364">
        <f t="shared" si="11"/>
        <v>161.45000000000002</v>
      </c>
      <c r="N150" s="361">
        <v>0</v>
      </c>
      <c r="O150" s="365">
        <v>0</v>
      </c>
      <c r="P150" s="361">
        <f t="shared" si="13"/>
        <v>0</v>
      </c>
      <c r="Q150" s="389">
        <v>183.71</v>
      </c>
      <c r="R150" s="363">
        <v>78.12</v>
      </c>
      <c r="S150" s="365">
        <f t="shared" si="14"/>
        <v>105.59</v>
      </c>
      <c r="T150" s="365">
        <v>0</v>
      </c>
      <c r="U150" s="365">
        <v>0</v>
      </c>
      <c r="V150" s="365">
        <f t="shared" si="12"/>
        <v>0</v>
      </c>
      <c r="W150" s="390"/>
      <c r="X150" s="361">
        <v>0</v>
      </c>
      <c r="Y150" s="361">
        <v>0</v>
      </c>
      <c r="Z150" s="361">
        <v>0</v>
      </c>
      <c r="AA150" s="391"/>
      <c r="AB150" s="361">
        <f t="shared" si="15"/>
        <v>394.20000000000005</v>
      </c>
    </row>
    <row r="151" spans="1:28" ht="37.5">
      <c r="A151" s="354" t="s">
        <v>557</v>
      </c>
      <c r="B151" s="355" t="s">
        <v>558</v>
      </c>
      <c r="C151" s="373">
        <v>6440151444</v>
      </c>
      <c r="D151" s="378" t="s">
        <v>737</v>
      </c>
      <c r="E151" s="368" t="s">
        <v>575</v>
      </c>
      <c r="F151" s="359" t="s">
        <v>617</v>
      </c>
      <c r="G151" s="360" t="s">
        <v>561</v>
      </c>
      <c r="H151" s="361">
        <v>0</v>
      </c>
      <c r="I151" s="362">
        <v>140.16</v>
      </c>
      <c r="J151" s="361">
        <v>0</v>
      </c>
      <c r="K151" s="363">
        <v>187.49</v>
      </c>
      <c r="L151" s="389">
        <v>26.04</v>
      </c>
      <c r="M151" s="364">
        <f t="shared" si="11"/>
        <v>161.45000000000002</v>
      </c>
      <c r="N151" s="361">
        <v>0</v>
      </c>
      <c r="O151" s="365">
        <v>0</v>
      </c>
      <c r="P151" s="361">
        <f t="shared" si="13"/>
        <v>0</v>
      </c>
      <c r="Q151" s="389">
        <v>183.71</v>
      </c>
      <c r="R151" s="363">
        <v>78.12</v>
      </c>
      <c r="S151" s="365">
        <f t="shared" si="14"/>
        <v>105.59</v>
      </c>
      <c r="T151" s="365">
        <v>0</v>
      </c>
      <c r="U151" s="365">
        <v>0</v>
      </c>
      <c r="V151" s="365">
        <f t="shared" si="12"/>
        <v>0</v>
      </c>
      <c r="W151" s="390"/>
      <c r="X151" s="361">
        <v>0</v>
      </c>
      <c r="Y151" s="361">
        <v>0</v>
      </c>
      <c r="Z151" s="361">
        <v>0</v>
      </c>
      <c r="AA151" s="391"/>
      <c r="AB151" s="361">
        <f t="shared" si="15"/>
        <v>407.20000000000005</v>
      </c>
    </row>
    <row r="152" spans="1:28" ht="37.5">
      <c r="A152" s="354" t="s">
        <v>557</v>
      </c>
      <c r="B152" s="355" t="s">
        <v>558</v>
      </c>
      <c r="C152" s="356">
        <v>6440151444</v>
      </c>
      <c r="D152" s="357" t="s">
        <v>738</v>
      </c>
      <c r="E152" s="368" t="s">
        <v>575</v>
      </c>
      <c r="F152" s="372" t="s">
        <v>617</v>
      </c>
      <c r="G152" s="360" t="s">
        <v>561</v>
      </c>
      <c r="H152" s="361">
        <v>0</v>
      </c>
      <c r="I152" s="362">
        <v>154.25</v>
      </c>
      <c r="J152" s="361">
        <v>0</v>
      </c>
      <c r="K152" s="363">
        <v>187.49</v>
      </c>
      <c r="L152" s="389">
        <v>26.04</v>
      </c>
      <c r="M152" s="364">
        <f t="shared" si="11"/>
        <v>161.45000000000002</v>
      </c>
      <c r="N152" s="361">
        <v>0</v>
      </c>
      <c r="O152" s="365">
        <v>0</v>
      </c>
      <c r="P152" s="361">
        <f t="shared" si="13"/>
        <v>0</v>
      </c>
      <c r="Q152" s="389">
        <v>318.20999999999998</v>
      </c>
      <c r="R152" s="363">
        <v>78.12</v>
      </c>
      <c r="S152" s="365">
        <f t="shared" si="14"/>
        <v>240.08999999999997</v>
      </c>
      <c r="T152" s="365">
        <v>0</v>
      </c>
      <c r="U152" s="365">
        <v>0</v>
      </c>
      <c r="V152" s="365">
        <f t="shared" si="12"/>
        <v>0</v>
      </c>
      <c r="W152" s="390"/>
      <c r="X152" s="361">
        <v>0</v>
      </c>
      <c r="Y152" s="361">
        <v>0</v>
      </c>
      <c r="Z152" s="361">
        <v>0</v>
      </c>
      <c r="AA152" s="391"/>
      <c r="AB152" s="361">
        <f t="shared" si="15"/>
        <v>555.79</v>
      </c>
    </row>
    <row r="153" spans="1:28" ht="37.5">
      <c r="A153" s="354" t="s">
        <v>557</v>
      </c>
      <c r="B153" s="355" t="s">
        <v>558</v>
      </c>
      <c r="C153" s="356">
        <v>4454849420</v>
      </c>
      <c r="D153" s="357" t="s">
        <v>739</v>
      </c>
      <c r="E153" s="368" t="s">
        <v>575</v>
      </c>
      <c r="F153" s="372" t="s">
        <v>740</v>
      </c>
      <c r="G153" s="360" t="s">
        <v>561</v>
      </c>
      <c r="H153" s="361">
        <v>0</v>
      </c>
      <c r="I153" s="362">
        <v>163.84</v>
      </c>
      <c r="J153" s="361">
        <v>0</v>
      </c>
      <c r="K153" s="363">
        <v>187.49</v>
      </c>
      <c r="L153" s="389">
        <v>35.75</v>
      </c>
      <c r="M153" s="364">
        <f t="shared" si="11"/>
        <v>151.74</v>
      </c>
      <c r="N153" s="361">
        <v>0</v>
      </c>
      <c r="O153" s="365">
        <v>0</v>
      </c>
      <c r="P153" s="361">
        <f t="shared" si="13"/>
        <v>0</v>
      </c>
      <c r="Q153" s="389">
        <v>437.53</v>
      </c>
      <c r="R153" s="363">
        <v>107.26</v>
      </c>
      <c r="S153" s="365">
        <f t="shared" si="14"/>
        <v>330.27</v>
      </c>
      <c r="T153" s="365">
        <v>0</v>
      </c>
      <c r="U153" s="365">
        <v>0</v>
      </c>
      <c r="V153" s="365">
        <f t="shared" si="12"/>
        <v>0</v>
      </c>
      <c r="W153" s="390"/>
      <c r="X153" s="361">
        <v>0</v>
      </c>
      <c r="Y153" s="361">
        <v>0</v>
      </c>
      <c r="Z153" s="361">
        <v>0</v>
      </c>
      <c r="AA153" s="391"/>
      <c r="AB153" s="361">
        <f t="shared" si="15"/>
        <v>645.85</v>
      </c>
    </row>
    <row r="154" spans="1:28" ht="37.5">
      <c r="A154" s="354" t="s">
        <v>557</v>
      </c>
      <c r="B154" s="355" t="s">
        <v>558</v>
      </c>
      <c r="C154" s="368" t="s">
        <v>741</v>
      </c>
      <c r="D154" s="395" t="s">
        <v>742</v>
      </c>
      <c r="E154" s="358">
        <v>2</v>
      </c>
      <c r="F154" s="376">
        <v>322205</v>
      </c>
      <c r="G154" s="360" t="s">
        <v>561</v>
      </c>
      <c r="H154" s="361">
        <v>0</v>
      </c>
      <c r="I154" s="362">
        <v>129.32</v>
      </c>
      <c r="J154" s="361">
        <v>0</v>
      </c>
      <c r="K154" s="363">
        <v>187.49</v>
      </c>
      <c r="L154" s="389">
        <v>26.04</v>
      </c>
      <c r="M154" s="364">
        <f t="shared" si="11"/>
        <v>161.45000000000002</v>
      </c>
      <c r="N154" s="361">
        <v>0</v>
      </c>
      <c r="O154" s="365">
        <v>0</v>
      </c>
      <c r="P154" s="361">
        <f t="shared" si="13"/>
        <v>0</v>
      </c>
      <c r="Q154" s="389">
        <v>134.5</v>
      </c>
      <c r="R154" s="363">
        <v>78.12</v>
      </c>
      <c r="S154" s="365">
        <f t="shared" si="14"/>
        <v>56.379999999999995</v>
      </c>
      <c r="T154" s="365">
        <v>0</v>
      </c>
      <c r="U154" s="365">
        <v>0</v>
      </c>
      <c r="V154" s="365">
        <f t="shared" si="12"/>
        <v>0</v>
      </c>
      <c r="W154" s="390"/>
      <c r="X154" s="361">
        <v>0</v>
      </c>
      <c r="Y154" s="361">
        <v>0</v>
      </c>
      <c r="Z154" s="361">
        <v>0</v>
      </c>
      <c r="AA154" s="391"/>
      <c r="AB154" s="361">
        <f t="shared" si="15"/>
        <v>347.15</v>
      </c>
    </row>
    <row r="155" spans="1:28" ht="37.5">
      <c r="A155" s="354" t="s">
        <v>557</v>
      </c>
      <c r="B155" s="355" t="s">
        <v>558</v>
      </c>
      <c r="C155" s="368" t="s">
        <v>743</v>
      </c>
      <c r="D155" s="395" t="s">
        <v>744</v>
      </c>
      <c r="E155" s="358">
        <v>2</v>
      </c>
      <c r="F155" s="376">
        <v>322205</v>
      </c>
      <c r="G155" s="360" t="s">
        <v>561</v>
      </c>
      <c r="H155" s="361">
        <v>0</v>
      </c>
      <c r="I155" s="396">
        <v>128.24</v>
      </c>
      <c r="J155" s="361">
        <v>0</v>
      </c>
      <c r="K155" s="363">
        <v>187.49</v>
      </c>
      <c r="L155" s="397">
        <v>26.04</v>
      </c>
      <c r="M155" s="364">
        <f t="shared" si="11"/>
        <v>161.45000000000002</v>
      </c>
      <c r="N155" s="361">
        <v>0</v>
      </c>
      <c r="O155" s="365">
        <v>0</v>
      </c>
      <c r="P155" s="361">
        <v>0</v>
      </c>
      <c r="Q155" s="365">
        <v>183.71</v>
      </c>
      <c r="R155" s="365">
        <v>78.12</v>
      </c>
      <c r="S155" s="365">
        <f t="shared" si="14"/>
        <v>105.59</v>
      </c>
      <c r="T155" s="365">
        <v>0</v>
      </c>
      <c r="U155" s="365">
        <v>0</v>
      </c>
      <c r="V155" s="365">
        <v>0</v>
      </c>
      <c r="W155" s="391"/>
      <c r="X155" s="361">
        <v>0</v>
      </c>
      <c r="Y155" s="361">
        <v>0</v>
      </c>
      <c r="Z155" s="361">
        <v>0</v>
      </c>
      <c r="AA155" s="391"/>
      <c r="AB155" s="361">
        <f t="shared" si="15"/>
        <v>395.28000000000003</v>
      </c>
    </row>
    <row r="156" spans="1:28" ht="37.5">
      <c r="A156" s="354" t="s">
        <v>557</v>
      </c>
      <c r="B156" s="355" t="s">
        <v>558</v>
      </c>
      <c r="C156" s="368" t="s">
        <v>745</v>
      </c>
      <c r="D156" s="395" t="s">
        <v>746</v>
      </c>
      <c r="E156" s="358">
        <v>2</v>
      </c>
      <c r="F156" s="398">
        <v>223405</v>
      </c>
      <c r="G156" s="360" t="s">
        <v>561</v>
      </c>
      <c r="H156" s="361">
        <v>0</v>
      </c>
      <c r="I156" s="396">
        <v>490.86</v>
      </c>
      <c r="J156" s="361">
        <v>0</v>
      </c>
      <c r="K156" s="363">
        <v>187.49</v>
      </c>
      <c r="L156" s="397">
        <v>5.46</v>
      </c>
      <c r="M156" s="364">
        <f t="shared" si="11"/>
        <v>182.03</v>
      </c>
      <c r="N156" s="361">
        <v>0</v>
      </c>
      <c r="O156" s="365">
        <v>0</v>
      </c>
      <c r="P156" s="361">
        <v>0</v>
      </c>
      <c r="Q156" s="363">
        <v>0</v>
      </c>
      <c r="R156" s="365">
        <v>0</v>
      </c>
      <c r="S156" s="365">
        <f t="shared" si="14"/>
        <v>0</v>
      </c>
      <c r="T156" s="365">
        <v>0</v>
      </c>
      <c r="U156" s="365">
        <v>0</v>
      </c>
      <c r="V156" s="365">
        <v>0</v>
      </c>
      <c r="W156" s="391"/>
      <c r="X156" s="361">
        <v>0</v>
      </c>
      <c r="Y156" s="361">
        <v>0</v>
      </c>
      <c r="Z156" s="361">
        <v>0</v>
      </c>
      <c r="AA156" s="391"/>
      <c r="AB156" s="361">
        <f t="shared" si="15"/>
        <v>672.89</v>
      </c>
    </row>
    <row r="157" spans="1:28" ht="37.5">
      <c r="A157" s="354" t="s">
        <v>557</v>
      </c>
      <c r="B157" s="355" t="s">
        <v>558</v>
      </c>
      <c r="C157" s="368" t="s">
        <v>747</v>
      </c>
      <c r="D157" s="395" t="s">
        <v>748</v>
      </c>
      <c r="E157" s="358">
        <v>2</v>
      </c>
      <c r="F157" s="376">
        <v>322205</v>
      </c>
      <c r="G157" s="360" t="s">
        <v>561</v>
      </c>
      <c r="H157" s="361">
        <v>0</v>
      </c>
      <c r="I157" s="396">
        <v>124.99</v>
      </c>
      <c r="J157" s="361">
        <v>0</v>
      </c>
      <c r="K157" s="363">
        <v>187.49</v>
      </c>
      <c r="L157" s="397">
        <v>26.04</v>
      </c>
      <c r="M157" s="364">
        <f t="shared" si="11"/>
        <v>161.45000000000002</v>
      </c>
      <c r="N157" s="361">
        <v>0</v>
      </c>
      <c r="O157" s="365">
        <v>0</v>
      </c>
      <c r="P157" s="361">
        <v>0</v>
      </c>
      <c r="Q157" s="365">
        <v>367.41</v>
      </c>
      <c r="R157" s="365">
        <v>78.12</v>
      </c>
      <c r="S157" s="365">
        <f t="shared" si="14"/>
        <v>289.29000000000002</v>
      </c>
      <c r="T157" s="365">
        <v>0</v>
      </c>
      <c r="U157" s="365">
        <v>0</v>
      </c>
      <c r="V157" s="365">
        <v>0</v>
      </c>
      <c r="W157" s="391"/>
      <c r="X157" s="361">
        <v>0</v>
      </c>
      <c r="Y157" s="361">
        <v>0</v>
      </c>
      <c r="Z157" s="361">
        <v>0</v>
      </c>
      <c r="AA157" s="391"/>
      <c r="AB157" s="361">
        <f t="shared" si="15"/>
        <v>575.73</v>
      </c>
    </row>
    <row r="158" spans="1:28" s="381" customFormat="1">
      <c r="A158" s="399"/>
      <c r="B158" s="400"/>
      <c r="C158" s="401"/>
      <c r="D158" s="400"/>
      <c r="E158" s="402"/>
      <c r="F158" s="403"/>
      <c r="G158" s="404"/>
      <c r="H158" s="405">
        <v>0</v>
      </c>
      <c r="I158" s="405">
        <v>0</v>
      </c>
      <c r="J158" s="405">
        <v>0</v>
      </c>
      <c r="K158" s="405">
        <v>0</v>
      </c>
      <c r="L158" s="405">
        <v>0</v>
      </c>
      <c r="M158" s="405">
        <f t="shared" ref="M158:M194" si="16">K158-L158</f>
        <v>0</v>
      </c>
      <c r="N158" s="405">
        <v>0</v>
      </c>
      <c r="O158" s="405">
        <v>0</v>
      </c>
      <c r="P158" s="405">
        <f t="shared" ref="P158:P194" si="17">N158-O158</f>
        <v>0</v>
      </c>
      <c r="Q158" s="405">
        <v>0</v>
      </c>
      <c r="R158" s="405">
        <v>0</v>
      </c>
      <c r="S158" s="405">
        <f t="shared" ref="S158:S194" si="18">Q158-R158</f>
        <v>0</v>
      </c>
      <c r="T158" s="405">
        <v>0</v>
      </c>
      <c r="U158" s="405">
        <v>0</v>
      </c>
      <c r="V158" s="405">
        <f t="shared" ref="V158:V194" si="19">T158-U158</f>
        <v>0</v>
      </c>
      <c r="W158" s="406"/>
      <c r="X158" s="405">
        <v>0</v>
      </c>
      <c r="Y158" s="405">
        <v>0</v>
      </c>
      <c r="Z158" s="407">
        <v>0</v>
      </c>
      <c r="AA158" s="408"/>
      <c r="AB158" s="409">
        <f t="shared" ref="AB158:AB194" si="20">SUM(Z158,V158,S158,P158,M158,J158,I158)</f>
        <v>0</v>
      </c>
    </row>
    <row r="159" spans="1:28" s="381" customFormat="1">
      <c r="A159" s="399"/>
      <c r="B159" s="400"/>
      <c r="C159" s="401"/>
      <c r="D159" s="400"/>
      <c r="E159" s="402"/>
      <c r="F159" s="410"/>
      <c r="G159" s="404"/>
      <c r="H159" s="405">
        <v>0</v>
      </c>
      <c r="I159" s="405">
        <v>0</v>
      </c>
      <c r="J159" s="405">
        <v>0</v>
      </c>
      <c r="K159" s="405">
        <v>0</v>
      </c>
      <c r="L159" s="405">
        <v>0</v>
      </c>
      <c r="M159" s="405">
        <f t="shared" si="16"/>
        <v>0</v>
      </c>
      <c r="N159" s="405">
        <v>0</v>
      </c>
      <c r="O159" s="405">
        <v>0</v>
      </c>
      <c r="P159" s="405">
        <f t="shared" si="17"/>
        <v>0</v>
      </c>
      <c r="Q159" s="405">
        <v>0</v>
      </c>
      <c r="R159" s="405">
        <v>0</v>
      </c>
      <c r="S159" s="405">
        <f t="shared" si="18"/>
        <v>0</v>
      </c>
      <c r="T159" s="405">
        <v>0</v>
      </c>
      <c r="U159" s="405">
        <v>0</v>
      </c>
      <c r="V159" s="405">
        <f t="shared" si="19"/>
        <v>0</v>
      </c>
      <c r="W159" s="406"/>
      <c r="X159" s="405">
        <v>0</v>
      </c>
      <c r="Y159" s="405">
        <v>0</v>
      </c>
      <c r="Z159" s="407">
        <v>0</v>
      </c>
      <c r="AA159" s="408"/>
      <c r="AB159" s="409">
        <f t="shared" si="20"/>
        <v>0</v>
      </c>
    </row>
    <row r="160" spans="1:28" s="381" customFormat="1">
      <c r="A160" s="399"/>
      <c r="B160" s="400"/>
      <c r="C160" s="401"/>
      <c r="D160" s="400"/>
      <c r="E160" s="402"/>
      <c r="F160" s="410"/>
      <c r="G160" s="404"/>
      <c r="H160" s="405">
        <v>0</v>
      </c>
      <c r="I160" s="405">
        <v>0</v>
      </c>
      <c r="J160" s="405">
        <v>0</v>
      </c>
      <c r="K160" s="405">
        <v>0</v>
      </c>
      <c r="L160" s="405">
        <v>0</v>
      </c>
      <c r="M160" s="405">
        <f t="shared" si="16"/>
        <v>0</v>
      </c>
      <c r="N160" s="405">
        <v>0</v>
      </c>
      <c r="O160" s="405">
        <v>0</v>
      </c>
      <c r="P160" s="405">
        <f t="shared" si="17"/>
        <v>0</v>
      </c>
      <c r="Q160" s="405">
        <v>0</v>
      </c>
      <c r="R160" s="405">
        <v>0</v>
      </c>
      <c r="S160" s="405">
        <f t="shared" si="18"/>
        <v>0</v>
      </c>
      <c r="T160" s="405">
        <v>0</v>
      </c>
      <c r="U160" s="405">
        <v>0</v>
      </c>
      <c r="V160" s="405">
        <f t="shared" si="19"/>
        <v>0</v>
      </c>
      <c r="W160" s="406"/>
      <c r="X160" s="405">
        <v>0</v>
      </c>
      <c r="Y160" s="405">
        <v>0</v>
      </c>
      <c r="Z160" s="407">
        <v>0</v>
      </c>
      <c r="AA160" s="408"/>
      <c r="AB160" s="409">
        <f t="shared" si="20"/>
        <v>0</v>
      </c>
    </row>
    <row r="161" spans="1:28" s="381" customFormat="1">
      <c r="A161" s="399"/>
      <c r="B161" s="400"/>
      <c r="C161" s="401"/>
      <c r="D161" s="400"/>
      <c r="E161" s="402"/>
      <c r="F161" s="403"/>
      <c r="G161" s="404"/>
      <c r="H161" s="405">
        <v>0</v>
      </c>
      <c r="I161" s="405">
        <v>0</v>
      </c>
      <c r="J161" s="405">
        <v>0</v>
      </c>
      <c r="K161" s="405">
        <v>0</v>
      </c>
      <c r="L161" s="405">
        <v>0</v>
      </c>
      <c r="M161" s="405">
        <f t="shared" si="16"/>
        <v>0</v>
      </c>
      <c r="N161" s="405">
        <v>0</v>
      </c>
      <c r="O161" s="405">
        <v>0</v>
      </c>
      <c r="P161" s="405">
        <f t="shared" si="17"/>
        <v>0</v>
      </c>
      <c r="Q161" s="405">
        <v>0</v>
      </c>
      <c r="R161" s="405">
        <v>0</v>
      </c>
      <c r="S161" s="405">
        <f t="shared" si="18"/>
        <v>0</v>
      </c>
      <c r="T161" s="405">
        <v>0</v>
      </c>
      <c r="U161" s="405">
        <v>0</v>
      </c>
      <c r="V161" s="405">
        <f t="shared" si="19"/>
        <v>0</v>
      </c>
      <c r="W161" s="406"/>
      <c r="X161" s="405">
        <v>0</v>
      </c>
      <c r="Y161" s="405">
        <v>0</v>
      </c>
      <c r="Z161" s="407">
        <v>0</v>
      </c>
      <c r="AA161" s="408"/>
      <c r="AB161" s="409">
        <f t="shared" si="20"/>
        <v>0</v>
      </c>
    </row>
    <row r="162" spans="1:28" s="381" customFormat="1">
      <c r="A162" s="399"/>
      <c r="B162" s="400"/>
      <c r="C162" s="401"/>
      <c r="D162" s="400"/>
      <c r="E162" s="402"/>
      <c r="F162" s="410"/>
      <c r="G162" s="404"/>
      <c r="H162" s="405">
        <v>0</v>
      </c>
      <c r="I162" s="405">
        <v>0</v>
      </c>
      <c r="J162" s="405">
        <v>0</v>
      </c>
      <c r="K162" s="405">
        <v>0</v>
      </c>
      <c r="L162" s="405">
        <v>0</v>
      </c>
      <c r="M162" s="405">
        <f t="shared" si="16"/>
        <v>0</v>
      </c>
      <c r="N162" s="405">
        <v>0</v>
      </c>
      <c r="O162" s="405">
        <v>0</v>
      </c>
      <c r="P162" s="405">
        <f t="shared" si="17"/>
        <v>0</v>
      </c>
      <c r="Q162" s="405">
        <v>0</v>
      </c>
      <c r="R162" s="405">
        <v>0</v>
      </c>
      <c r="S162" s="405">
        <f t="shared" si="18"/>
        <v>0</v>
      </c>
      <c r="T162" s="405">
        <v>0</v>
      </c>
      <c r="U162" s="405">
        <v>0</v>
      </c>
      <c r="V162" s="405">
        <f t="shared" si="19"/>
        <v>0</v>
      </c>
      <c r="W162" s="406"/>
      <c r="X162" s="405">
        <v>0</v>
      </c>
      <c r="Y162" s="405">
        <v>0</v>
      </c>
      <c r="Z162" s="407">
        <v>0</v>
      </c>
      <c r="AA162" s="408"/>
      <c r="AB162" s="409">
        <f t="shared" si="20"/>
        <v>0</v>
      </c>
    </row>
    <row r="163" spans="1:28" s="381" customFormat="1">
      <c r="A163" s="399"/>
      <c r="B163" s="400"/>
      <c r="C163" s="401"/>
      <c r="D163" s="400"/>
      <c r="E163" s="402"/>
      <c r="F163" s="410"/>
      <c r="G163" s="404"/>
      <c r="H163" s="405">
        <v>0</v>
      </c>
      <c r="I163" s="405">
        <v>0</v>
      </c>
      <c r="J163" s="405">
        <v>0</v>
      </c>
      <c r="K163" s="405">
        <v>0</v>
      </c>
      <c r="L163" s="405">
        <v>0</v>
      </c>
      <c r="M163" s="405">
        <f t="shared" si="16"/>
        <v>0</v>
      </c>
      <c r="N163" s="405">
        <v>0</v>
      </c>
      <c r="O163" s="405">
        <v>0</v>
      </c>
      <c r="P163" s="405">
        <f t="shared" si="17"/>
        <v>0</v>
      </c>
      <c r="Q163" s="405">
        <v>0</v>
      </c>
      <c r="R163" s="405">
        <v>0</v>
      </c>
      <c r="S163" s="405">
        <f t="shared" si="18"/>
        <v>0</v>
      </c>
      <c r="T163" s="405">
        <v>0</v>
      </c>
      <c r="U163" s="405">
        <v>0</v>
      </c>
      <c r="V163" s="405">
        <f t="shared" si="19"/>
        <v>0</v>
      </c>
      <c r="W163" s="406"/>
      <c r="X163" s="405">
        <v>0</v>
      </c>
      <c r="Y163" s="405">
        <v>0</v>
      </c>
      <c r="Z163" s="407">
        <v>0</v>
      </c>
      <c r="AA163" s="408"/>
      <c r="AB163" s="409">
        <f t="shared" si="20"/>
        <v>0</v>
      </c>
    </row>
    <row r="164" spans="1:28" s="381" customFormat="1">
      <c r="A164" s="399"/>
      <c r="B164" s="400"/>
      <c r="C164" s="401"/>
      <c r="D164" s="400"/>
      <c r="E164" s="402"/>
      <c r="F164" s="410"/>
      <c r="G164" s="404"/>
      <c r="H164" s="405">
        <v>0</v>
      </c>
      <c r="I164" s="405">
        <v>0</v>
      </c>
      <c r="J164" s="405">
        <v>0</v>
      </c>
      <c r="K164" s="405">
        <v>0</v>
      </c>
      <c r="L164" s="405">
        <v>0</v>
      </c>
      <c r="M164" s="405">
        <f t="shared" si="16"/>
        <v>0</v>
      </c>
      <c r="N164" s="405">
        <v>0</v>
      </c>
      <c r="O164" s="405">
        <v>0</v>
      </c>
      <c r="P164" s="405">
        <f t="shared" si="17"/>
        <v>0</v>
      </c>
      <c r="Q164" s="405">
        <v>0</v>
      </c>
      <c r="R164" s="405">
        <v>0</v>
      </c>
      <c r="S164" s="405">
        <f t="shared" si="18"/>
        <v>0</v>
      </c>
      <c r="T164" s="405">
        <v>0</v>
      </c>
      <c r="U164" s="405">
        <v>0</v>
      </c>
      <c r="V164" s="405">
        <f t="shared" si="19"/>
        <v>0</v>
      </c>
      <c r="W164" s="406"/>
      <c r="X164" s="405">
        <v>0</v>
      </c>
      <c r="Y164" s="405">
        <v>0</v>
      </c>
      <c r="Z164" s="407">
        <v>0</v>
      </c>
      <c r="AA164" s="408"/>
      <c r="AB164" s="409">
        <f t="shared" si="20"/>
        <v>0</v>
      </c>
    </row>
    <row r="165" spans="1:28" s="381" customFormat="1">
      <c r="A165" s="399"/>
      <c r="B165" s="400"/>
      <c r="C165" s="401"/>
      <c r="D165" s="400"/>
      <c r="E165" s="402"/>
      <c r="F165" s="410"/>
      <c r="G165" s="404"/>
      <c r="H165" s="405">
        <v>0</v>
      </c>
      <c r="I165" s="405">
        <v>0</v>
      </c>
      <c r="J165" s="405">
        <v>0</v>
      </c>
      <c r="K165" s="405">
        <v>0</v>
      </c>
      <c r="L165" s="405">
        <v>0</v>
      </c>
      <c r="M165" s="405">
        <f t="shared" si="16"/>
        <v>0</v>
      </c>
      <c r="N165" s="405">
        <v>0</v>
      </c>
      <c r="O165" s="405">
        <v>0</v>
      </c>
      <c r="P165" s="405">
        <f t="shared" si="17"/>
        <v>0</v>
      </c>
      <c r="Q165" s="405">
        <v>0</v>
      </c>
      <c r="R165" s="405">
        <v>0</v>
      </c>
      <c r="S165" s="405">
        <f t="shared" si="18"/>
        <v>0</v>
      </c>
      <c r="T165" s="405">
        <v>0</v>
      </c>
      <c r="U165" s="405">
        <v>0</v>
      </c>
      <c r="V165" s="405">
        <f t="shared" si="19"/>
        <v>0</v>
      </c>
      <c r="W165" s="406"/>
      <c r="X165" s="405">
        <v>0</v>
      </c>
      <c r="Y165" s="405">
        <v>0</v>
      </c>
      <c r="Z165" s="407">
        <v>0</v>
      </c>
      <c r="AA165" s="408"/>
      <c r="AB165" s="409">
        <f t="shared" si="20"/>
        <v>0</v>
      </c>
    </row>
    <row r="166" spans="1:28" s="381" customFormat="1">
      <c r="A166" s="399"/>
      <c r="B166" s="400"/>
      <c r="C166" s="401"/>
      <c r="D166" s="400"/>
      <c r="E166" s="402"/>
      <c r="F166" s="403"/>
      <c r="G166" s="404"/>
      <c r="H166" s="405">
        <v>0</v>
      </c>
      <c r="I166" s="405">
        <v>0</v>
      </c>
      <c r="J166" s="405">
        <v>0</v>
      </c>
      <c r="K166" s="405">
        <v>0</v>
      </c>
      <c r="L166" s="405">
        <v>0</v>
      </c>
      <c r="M166" s="405">
        <f t="shared" si="16"/>
        <v>0</v>
      </c>
      <c r="N166" s="405">
        <v>0</v>
      </c>
      <c r="O166" s="405">
        <v>0</v>
      </c>
      <c r="P166" s="405">
        <f t="shared" si="17"/>
        <v>0</v>
      </c>
      <c r="Q166" s="405">
        <v>0</v>
      </c>
      <c r="R166" s="405">
        <v>0</v>
      </c>
      <c r="S166" s="405">
        <f t="shared" si="18"/>
        <v>0</v>
      </c>
      <c r="T166" s="405">
        <v>0</v>
      </c>
      <c r="U166" s="405">
        <v>0</v>
      </c>
      <c r="V166" s="405">
        <f t="shared" si="19"/>
        <v>0</v>
      </c>
      <c r="W166" s="406"/>
      <c r="X166" s="405">
        <v>0</v>
      </c>
      <c r="Y166" s="405">
        <v>0</v>
      </c>
      <c r="Z166" s="407">
        <v>0</v>
      </c>
      <c r="AA166" s="408"/>
      <c r="AB166" s="409">
        <f t="shared" si="20"/>
        <v>0</v>
      </c>
    </row>
    <row r="167" spans="1:28" s="381" customFormat="1">
      <c r="A167" s="399"/>
      <c r="B167" s="400"/>
      <c r="C167" s="401"/>
      <c r="D167" s="400"/>
      <c r="E167" s="402"/>
      <c r="F167" s="410"/>
      <c r="G167" s="404"/>
      <c r="H167" s="405">
        <v>0</v>
      </c>
      <c r="I167" s="405">
        <v>0</v>
      </c>
      <c r="J167" s="405">
        <v>0</v>
      </c>
      <c r="K167" s="405">
        <v>0</v>
      </c>
      <c r="L167" s="405">
        <v>0</v>
      </c>
      <c r="M167" s="405">
        <f t="shared" si="16"/>
        <v>0</v>
      </c>
      <c r="N167" s="405">
        <v>0</v>
      </c>
      <c r="O167" s="405">
        <v>0</v>
      </c>
      <c r="P167" s="405">
        <f t="shared" si="17"/>
        <v>0</v>
      </c>
      <c r="Q167" s="405">
        <v>0</v>
      </c>
      <c r="R167" s="405">
        <v>0</v>
      </c>
      <c r="S167" s="405">
        <f t="shared" si="18"/>
        <v>0</v>
      </c>
      <c r="T167" s="405">
        <v>0</v>
      </c>
      <c r="U167" s="405">
        <v>0</v>
      </c>
      <c r="V167" s="405">
        <f t="shared" si="19"/>
        <v>0</v>
      </c>
      <c r="W167" s="406"/>
      <c r="X167" s="405">
        <v>0</v>
      </c>
      <c r="Y167" s="405">
        <v>0</v>
      </c>
      <c r="Z167" s="407">
        <v>0</v>
      </c>
      <c r="AA167" s="408"/>
      <c r="AB167" s="409">
        <f t="shared" si="20"/>
        <v>0</v>
      </c>
    </row>
    <row r="168" spans="1:28" s="381" customFormat="1">
      <c r="A168" s="411"/>
      <c r="B168" s="412"/>
      <c r="C168" s="401"/>
      <c r="D168" s="413"/>
      <c r="E168" s="414"/>
      <c r="F168" s="411"/>
      <c r="G168" s="411"/>
      <c r="H168" s="405">
        <v>0</v>
      </c>
      <c r="I168" s="405">
        <v>0</v>
      </c>
      <c r="J168" s="405">
        <v>0</v>
      </c>
      <c r="K168" s="405">
        <v>0</v>
      </c>
      <c r="L168" s="405">
        <v>0</v>
      </c>
      <c r="M168" s="405">
        <f t="shared" si="16"/>
        <v>0</v>
      </c>
      <c r="N168" s="405">
        <v>0</v>
      </c>
      <c r="O168" s="405">
        <v>0</v>
      </c>
      <c r="P168" s="405">
        <f t="shared" si="17"/>
        <v>0</v>
      </c>
      <c r="Q168" s="405">
        <v>0</v>
      </c>
      <c r="R168" s="405">
        <v>0</v>
      </c>
      <c r="S168" s="405">
        <f t="shared" si="18"/>
        <v>0</v>
      </c>
      <c r="T168" s="405">
        <v>0</v>
      </c>
      <c r="U168" s="405">
        <v>0</v>
      </c>
      <c r="V168" s="405">
        <f t="shared" si="19"/>
        <v>0</v>
      </c>
      <c r="W168" s="405"/>
      <c r="X168" s="405">
        <v>0</v>
      </c>
      <c r="Y168" s="405">
        <v>0</v>
      </c>
      <c r="Z168" s="405">
        <v>0</v>
      </c>
      <c r="AA168" s="405"/>
      <c r="AB168" s="409">
        <f t="shared" si="20"/>
        <v>0</v>
      </c>
    </row>
    <row r="169" spans="1:28" s="381" customFormat="1">
      <c r="A169" s="411"/>
      <c r="B169" s="412"/>
      <c r="C169" s="353"/>
      <c r="D169" s="413"/>
      <c r="E169" s="414"/>
      <c r="F169" s="411"/>
      <c r="G169" s="411"/>
      <c r="H169" s="405">
        <v>0</v>
      </c>
      <c r="I169" s="405">
        <v>0</v>
      </c>
      <c r="J169" s="405">
        <v>0</v>
      </c>
      <c r="K169" s="405">
        <v>0</v>
      </c>
      <c r="L169" s="405">
        <v>0</v>
      </c>
      <c r="M169" s="405">
        <f t="shared" si="16"/>
        <v>0</v>
      </c>
      <c r="N169" s="405">
        <v>0</v>
      </c>
      <c r="O169" s="405">
        <v>0</v>
      </c>
      <c r="P169" s="405">
        <f t="shared" si="17"/>
        <v>0</v>
      </c>
      <c r="Q169" s="405">
        <v>0</v>
      </c>
      <c r="R169" s="405">
        <v>0</v>
      </c>
      <c r="S169" s="405">
        <f t="shared" si="18"/>
        <v>0</v>
      </c>
      <c r="T169" s="405">
        <v>0</v>
      </c>
      <c r="U169" s="405">
        <v>0</v>
      </c>
      <c r="V169" s="405">
        <f t="shared" si="19"/>
        <v>0</v>
      </c>
      <c r="W169" s="405"/>
      <c r="X169" s="405">
        <v>0</v>
      </c>
      <c r="Y169" s="405">
        <v>0</v>
      </c>
      <c r="Z169" s="405">
        <v>0</v>
      </c>
      <c r="AA169" s="405"/>
      <c r="AB169" s="409">
        <f t="shared" si="20"/>
        <v>0</v>
      </c>
    </row>
    <row r="170" spans="1:28" s="381" customFormat="1">
      <c r="A170" s="411"/>
      <c r="B170" s="412"/>
      <c r="C170" s="353"/>
      <c r="D170" s="413"/>
      <c r="E170" s="414"/>
      <c r="F170" s="411"/>
      <c r="G170" s="411"/>
      <c r="H170" s="405">
        <v>0</v>
      </c>
      <c r="I170" s="405">
        <v>0</v>
      </c>
      <c r="J170" s="405">
        <v>0</v>
      </c>
      <c r="K170" s="405">
        <v>0</v>
      </c>
      <c r="L170" s="405">
        <v>0</v>
      </c>
      <c r="M170" s="405">
        <f t="shared" si="16"/>
        <v>0</v>
      </c>
      <c r="N170" s="405">
        <v>0</v>
      </c>
      <c r="O170" s="405">
        <v>0</v>
      </c>
      <c r="P170" s="405">
        <f t="shared" si="17"/>
        <v>0</v>
      </c>
      <c r="Q170" s="405">
        <v>0</v>
      </c>
      <c r="R170" s="405">
        <v>0</v>
      </c>
      <c r="S170" s="405">
        <f t="shared" si="18"/>
        <v>0</v>
      </c>
      <c r="T170" s="405">
        <v>0</v>
      </c>
      <c r="U170" s="405">
        <v>0</v>
      </c>
      <c r="V170" s="405">
        <f t="shared" si="19"/>
        <v>0</v>
      </c>
      <c r="W170" s="405"/>
      <c r="X170" s="405">
        <v>0</v>
      </c>
      <c r="Y170" s="405">
        <v>0</v>
      </c>
      <c r="Z170" s="405">
        <v>0</v>
      </c>
      <c r="AA170" s="405"/>
      <c r="AB170" s="409">
        <f t="shared" si="20"/>
        <v>0</v>
      </c>
    </row>
    <row r="171" spans="1:28" s="381" customFormat="1">
      <c r="A171" s="411"/>
      <c r="B171" s="412"/>
      <c r="C171" s="353"/>
      <c r="D171" s="413"/>
      <c r="E171" s="414"/>
      <c r="F171" s="411"/>
      <c r="G171" s="411"/>
      <c r="H171" s="405">
        <v>0</v>
      </c>
      <c r="I171" s="405">
        <v>0</v>
      </c>
      <c r="J171" s="405">
        <v>0</v>
      </c>
      <c r="K171" s="405">
        <v>0</v>
      </c>
      <c r="L171" s="405">
        <v>0</v>
      </c>
      <c r="M171" s="405">
        <f t="shared" si="16"/>
        <v>0</v>
      </c>
      <c r="N171" s="405">
        <v>0</v>
      </c>
      <c r="O171" s="405">
        <v>0</v>
      </c>
      <c r="P171" s="405">
        <f t="shared" si="17"/>
        <v>0</v>
      </c>
      <c r="Q171" s="405">
        <v>0</v>
      </c>
      <c r="R171" s="405">
        <v>0</v>
      </c>
      <c r="S171" s="405">
        <f t="shared" si="18"/>
        <v>0</v>
      </c>
      <c r="T171" s="405">
        <v>0</v>
      </c>
      <c r="U171" s="405">
        <v>0</v>
      </c>
      <c r="V171" s="405">
        <f t="shared" si="19"/>
        <v>0</v>
      </c>
      <c r="W171" s="405"/>
      <c r="X171" s="405">
        <v>0</v>
      </c>
      <c r="Y171" s="405">
        <v>0</v>
      </c>
      <c r="Z171" s="405">
        <v>0</v>
      </c>
      <c r="AA171" s="405"/>
      <c r="AB171" s="409">
        <f t="shared" si="20"/>
        <v>0</v>
      </c>
    </row>
    <row r="172" spans="1:28" s="381" customFormat="1">
      <c r="A172" s="411"/>
      <c r="B172" s="412"/>
      <c r="C172" s="353"/>
      <c r="D172" s="413"/>
      <c r="E172" s="414"/>
      <c r="F172" s="411"/>
      <c r="G172" s="411"/>
      <c r="H172" s="405">
        <v>0</v>
      </c>
      <c r="I172" s="405">
        <v>0</v>
      </c>
      <c r="J172" s="405">
        <v>0</v>
      </c>
      <c r="K172" s="405">
        <v>0</v>
      </c>
      <c r="L172" s="405">
        <v>0</v>
      </c>
      <c r="M172" s="405">
        <f t="shared" si="16"/>
        <v>0</v>
      </c>
      <c r="N172" s="405">
        <v>0</v>
      </c>
      <c r="O172" s="405">
        <v>0</v>
      </c>
      <c r="P172" s="405">
        <f t="shared" si="17"/>
        <v>0</v>
      </c>
      <c r="Q172" s="405">
        <v>0</v>
      </c>
      <c r="R172" s="405">
        <v>0</v>
      </c>
      <c r="S172" s="405">
        <f t="shared" si="18"/>
        <v>0</v>
      </c>
      <c r="T172" s="405">
        <v>0</v>
      </c>
      <c r="U172" s="405">
        <v>0</v>
      </c>
      <c r="V172" s="405">
        <f t="shared" si="19"/>
        <v>0</v>
      </c>
      <c r="W172" s="405"/>
      <c r="X172" s="405">
        <v>0</v>
      </c>
      <c r="Y172" s="405">
        <v>0</v>
      </c>
      <c r="Z172" s="405">
        <v>0</v>
      </c>
      <c r="AA172" s="405"/>
      <c r="AB172" s="409">
        <f t="shared" si="20"/>
        <v>0</v>
      </c>
    </row>
    <row r="173" spans="1:28" s="381" customFormat="1">
      <c r="A173" s="411"/>
      <c r="B173" s="412"/>
      <c r="C173" s="353"/>
      <c r="D173" s="413"/>
      <c r="E173" s="414"/>
      <c r="F173" s="411"/>
      <c r="G173" s="411"/>
      <c r="H173" s="405">
        <v>0</v>
      </c>
      <c r="I173" s="405">
        <v>0</v>
      </c>
      <c r="J173" s="405">
        <v>0</v>
      </c>
      <c r="K173" s="405">
        <v>0</v>
      </c>
      <c r="L173" s="405">
        <v>0</v>
      </c>
      <c r="M173" s="405">
        <f t="shared" si="16"/>
        <v>0</v>
      </c>
      <c r="N173" s="405">
        <v>0</v>
      </c>
      <c r="O173" s="405">
        <v>0</v>
      </c>
      <c r="P173" s="405">
        <f t="shared" si="17"/>
        <v>0</v>
      </c>
      <c r="Q173" s="405">
        <v>0</v>
      </c>
      <c r="R173" s="405">
        <v>0</v>
      </c>
      <c r="S173" s="405">
        <f t="shared" si="18"/>
        <v>0</v>
      </c>
      <c r="T173" s="405">
        <v>0</v>
      </c>
      <c r="U173" s="405">
        <v>0</v>
      </c>
      <c r="V173" s="405">
        <f t="shared" si="19"/>
        <v>0</v>
      </c>
      <c r="W173" s="405"/>
      <c r="X173" s="405">
        <v>0</v>
      </c>
      <c r="Y173" s="405">
        <v>0</v>
      </c>
      <c r="Z173" s="405">
        <v>0</v>
      </c>
      <c r="AA173" s="405"/>
      <c r="AB173" s="409">
        <f t="shared" si="20"/>
        <v>0</v>
      </c>
    </row>
    <row r="174" spans="1:28" s="381" customFormat="1">
      <c r="A174" s="411"/>
      <c r="B174" s="412"/>
      <c r="C174" s="353"/>
      <c r="D174" s="413"/>
      <c r="E174" s="414"/>
      <c r="F174" s="411"/>
      <c r="G174" s="411"/>
      <c r="H174" s="405">
        <v>0</v>
      </c>
      <c r="I174" s="405">
        <v>0</v>
      </c>
      <c r="J174" s="405">
        <v>0</v>
      </c>
      <c r="K174" s="405">
        <v>0</v>
      </c>
      <c r="L174" s="405">
        <v>0</v>
      </c>
      <c r="M174" s="405">
        <f t="shared" si="16"/>
        <v>0</v>
      </c>
      <c r="N174" s="405">
        <v>0</v>
      </c>
      <c r="O174" s="405">
        <v>0</v>
      </c>
      <c r="P174" s="405">
        <f t="shared" si="17"/>
        <v>0</v>
      </c>
      <c r="Q174" s="405">
        <v>0</v>
      </c>
      <c r="R174" s="405">
        <v>0</v>
      </c>
      <c r="S174" s="405">
        <f t="shared" si="18"/>
        <v>0</v>
      </c>
      <c r="T174" s="405">
        <v>0</v>
      </c>
      <c r="U174" s="405">
        <v>0</v>
      </c>
      <c r="V174" s="405">
        <f t="shared" si="19"/>
        <v>0</v>
      </c>
      <c r="W174" s="405"/>
      <c r="X174" s="405">
        <v>0</v>
      </c>
      <c r="Y174" s="405">
        <v>0</v>
      </c>
      <c r="Z174" s="405">
        <v>0</v>
      </c>
      <c r="AA174" s="405"/>
      <c r="AB174" s="409">
        <f t="shared" si="20"/>
        <v>0</v>
      </c>
    </row>
    <row r="175" spans="1:28" s="381" customFormat="1">
      <c r="A175" s="411"/>
      <c r="B175" s="412"/>
      <c r="C175" s="353"/>
      <c r="D175" s="413"/>
      <c r="E175" s="415"/>
      <c r="F175" s="411"/>
      <c r="G175" s="411"/>
      <c r="H175" s="405">
        <v>0</v>
      </c>
      <c r="I175" s="405">
        <v>0</v>
      </c>
      <c r="J175" s="405">
        <v>0</v>
      </c>
      <c r="K175" s="405">
        <v>0</v>
      </c>
      <c r="L175" s="405">
        <v>0</v>
      </c>
      <c r="M175" s="405">
        <f t="shared" si="16"/>
        <v>0</v>
      </c>
      <c r="N175" s="405">
        <v>0</v>
      </c>
      <c r="O175" s="405">
        <v>0</v>
      </c>
      <c r="P175" s="405">
        <f t="shared" si="17"/>
        <v>0</v>
      </c>
      <c r="Q175" s="405">
        <v>0</v>
      </c>
      <c r="R175" s="405">
        <v>0</v>
      </c>
      <c r="S175" s="405">
        <f t="shared" si="18"/>
        <v>0</v>
      </c>
      <c r="T175" s="405">
        <v>0</v>
      </c>
      <c r="U175" s="405">
        <v>0</v>
      </c>
      <c r="V175" s="405">
        <f t="shared" si="19"/>
        <v>0</v>
      </c>
      <c r="W175" s="405"/>
      <c r="X175" s="405">
        <v>0</v>
      </c>
      <c r="Y175" s="405">
        <v>0</v>
      </c>
      <c r="Z175" s="405">
        <v>0</v>
      </c>
      <c r="AA175" s="405"/>
      <c r="AB175" s="409">
        <f t="shared" si="20"/>
        <v>0</v>
      </c>
    </row>
    <row r="176" spans="1:28" s="381" customFormat="1">
      <c r="A176" s="411"/>
      <c r="B176" s="412"/>
      <c r="C176" s="353"/>
      <c r="D176" s="413"/>
      <c r="E176" s="414"/>
      <c r="F176" s="411"/>
      <c r="G176" s="411"/>
      <c r="H176" s="405">
        <v>0</v>
      </c>
      <c r="I176" s="405">
        <v>0</v>
      </c>
      <c r="J176" s="405">
        <v>0</v>
      </c>
      <c r="K176" s="405">
        <v>0</v>
      </c>
      <c r="L176" s="405">
        <v>0</v>
      </c>
      <c r="M176" s="405">
        <f t="shared" si="16"/>
        <v>0</v>
      </c>
      <c r="N176" s="405">
        <v>0</v>
      </c>
      <c r="O176" s="405">
        <v>0</v>
      </c>
      <c r="P176" s="405">
        <f t="shared" si="17"/>
        <v>0</v>
      </c>
      <c r="Q176" s="405">
        <v>0</v>
      </c>
      <c r="R176" s="405">
        <v>0</v>
      </c>
      <c r="S176" s="405">
        <f t="shared" si="18"/>
        <v>0</v>
      </c>
      <c r="T176" s="405">
        <v>0</v>
      </c>
      <c r="U176" s="405">
        <v>0</v>
      </c>
      <c r="V176" s="405">
        <f t="shared" si="19"/>
        <v>0</v>
      </c>
      <c r="W176" s="405"/>
      <c r="X176" s="405">
        <v>0</v>
      </c>
      <c r="Y176" s="405">
        <v>0</v>
      </c>
      <c r="Z176" s="405">
        <v>0</v>
      </c>
      <c r="AA176" s="405"/>
      <c r="AB176" s="409">
        <f t="shared" si="20"/>
        <v>0</v>
      </c>
    </row>
    <row r="177" spans="1:28" s="381" customFormat="1">
      <c r="A177" s="411"/>
      <c r="B177" s="412"/>
      <c r="C177" s="353"/>
      <c r="D177" s="413"/>
      <c r="E177" s="414"/>
      <c r="F177" s="411"/>
      <c r="G177" s="411"/>
      <c r="H177" s="405">
        <v>0</v>
      </c>
      <c r="I177" s="405">
        <v>0</v>
      </c>
      <c r="J177" s="405">
        <v>0</v>
      </c>
      <c r="K177" s="405">
        <v>0</v>
      </c>
      <c r="L177" s="405">
        <v>0</v>
      </c>
      <c r="M177" s="405">
        <f t="shared" si="16"/>
        <v>0</v>
      </c>
      <c r="N177" s="405">
        <v>0</v>
      </c>
      <c r="O177" s="405">
        <v>0</v>
      </c>
      <c r="P177" s="405">
        <f t="shared" si="17"/>
        <v>0</v>
      </c>
      <c r="Q177" s="405">
        <v>0</v>
      </c>
      <c r="R177" s="405">
        <v>0</v>
      </c>
      <c r="S177" s="405">
        <f t="shared" si="18"/>
        <v>0</v>
      </c>
      <c r="T177" s="405">
        <v>0</v>
      </c>
      <c r="U177" s="405">
        <v>0</v>
      </c>
      <c r="V177" s="405">
        <f t="shared" si="19"/>
        <v>0</v>
      </c>
      <c r="W177" s="405"/>
      <c r="X177" s="405">
        <v>0</v>
      </c>
      <c r="Y177" s="405">
        <v>0</v>
      </c>
      <c r="Z177" s="405">
        <v>0</v>
      </c>
      <c r="AA177" s="405"/>
      <c r="AB177" s="409">
        <f t="shared" si="20"/>
        <v>0</v>
      </c>
    </row>
    <row r="178" spans="1:28" s="381" customFormat="1">
      <c r="A178" s="411"/>
      <c r="B178" s="412"/>
      <c r="C178" s="353"/>
      <c r="D178" s="413"/>
      <c r="E178" s="414"/>
      <c r="F178" s="411"/>
      <c r="G178" s="411"/>
      <c r="H178" s="405">
        <v>0</v>
      </c>
      <c r="I178" s="405">
        <v>0</v>
      </c>
      <c r="J178" s="405">
        <v>0</v>
      </c>
      <c r="K178" s="405">
        <v>0</v>
      </c>
      <c r="L178" s="405">
        <v>0</v>
      </c>
      <c r="M178" s="405">
        <f t="shared" si="16"/>
        <v>0</v>
      </c>
      <c r="N178" s="405">
        <v>0</v>
      </c>
      <c r="O178" s="405">
        <v>0</v>
      </c>
      <c r="P178" s="405">
        <f t="shared" si="17"/>
        <v>0</v>
      </c>
      <c r="Q178" s="405">
        <v>0</v>
      </c>
      <c r="R178" s="405">
        <v>0</v>
      </c>
      <c r="S178" s="405">
        <f t="shared" si="18"/>
        <v>0</v>
      </c>
      <c r="T178" s="405">
        <v>0</v>
      </c>
      <c r="U178" s="405">
        <v>0</v>
      </c>
      <c r="V178" s="405">
        <f t="shared" si="19"/>
        <v>0</v>
      </c>
      <c r="W178" s="405"/>
      <c r="X178" s="405">
        <v>0</v>
      </c>
      <c r="Y178" s="405">
        <v>0</v>
      </c>
      <c r="Z178" s="405">
        <v>0</v>
      </c>
      <c r="AA178" s="405"/>
      <c r="AB178" s="409">
        <f t="shared" si="20"/>
        <v>0</v>
      </c>
    </row>
    <row r="179" spans="1:28" s="381" customFormat="1">
      <c r="A179" s="411"/>
      <c r="B179" s="412"/>
      <c r="C179" s="353"/>
      <c r="D179" s="413"/>
      <c r="E179" s="414"/>
      <c r="F179" s="411"/>
      <c r="G179" s="411"/>
      <c r="H179" s="405">
        <v>0</v>
      </c>
      <c r="I179" s="405">
        <v>0</v>
      </c>
      <c r="J179" s="405">
        <v>0</v>
      </c>
      <c r="K179" s="405">
        <v>0</v>
      </c>
      <c r="L179" s="405">
        <v>0</v>
      </c>
      <c r="M179" s="405">
        <f t="shared" si="16"/>
        <v>0</v>
      </c>
      <c r="N179" s="405">
        <v>0</v>
      </c>
      <c r="O179" s="405">
        <v>0</v>
      </c>
      <c r="P179" s="405">
        <f t="shared" si="17"/>
        <v>0</v>
      </c>
      <c r="Q179" s="405">
        <v>0</v>
      </c>
      <c r="R179" s="405">
        <v>0</v>
      </c>
      <c r="S179" s="405">
        <f t="shared" si="18"/>
        <v>0</v>
      </c>
      <c r="T179" s="405">
        <v>0</v>
      </c>
      <c r="U179" s="405">
        <v>0</v>
      </c>
      <c r="V179" s="405">
        <f t="shared" si="19"/>
        <v>0</v>
      </c>
      <c r="W179" s="405"/>
      <c r="X179" s="405">
        <v>0</v>
      </c>
      <c r="Y179" s="405">
        <v>0</v>
      </c>
      <c r="Z179" s="405">
        <v>0</v>
      </c>
      <c r="AA179" s="405"/>
      <c r="AB179" s="409">
        <f t="shared" si="20"/>
        <v>0</v>
      </c>
    </row>
    <row r="180" spans="1:28" s="381" customFormat="1">
      <c r="A180" s="411"/>
      <c r="B180" s="412"/>
      <c r="C180" s="353"/>
      <c r="D180" s="413"/>
      <c r="E180" s="414"/>
      <c r="F180" s="411"/>
      <c r="G180" s="411"/>
      <c r="H180" s="405">
        <v>0</v>
      </c>
      <c r="I180" s="405">
        <v>0</v>
      </c>
      <c r="J180" s="405">
        <v>0</v>
      </c>
      <c r="K180" s="405">
        <v>0</v>
      </c>
      <c r="L180" s="405">
        <v>0</v>
      </c>
      <c r="M180" s="405">
        <f t="shared" si="16"/>
        <v>0</v>
      </c>
      <c r="N180" s="405">
        <v>0</v>
      </c>
      <c r="O180" s="405">
        <v>0</v>
      </c>
      <c r="P180" s="405">
        <f t="shared" si="17"/>
        <v>0</v>
      </c>
      <c r="Q180" s="405">
        <v>0</v>
      </c>
      <c r="R180" s="405">
        <v>0</v>
      </c>
      <c r="S180" s="405">
        <f t="shared" si="18"/>
        <v>0</v>
      </c>
      <c r="T180" s="405">
        <v>0</v>
      </c>
      <c r="U180" s="405">
        <v>0</v>
      </c>
      <c r="V180" s="405">
        <f t="shared" si="19"/>
        <v>0</v>
      </c>
      <c r="W180" s="405"/>
      <c r="X180" s="405">
        <v>0</v>
      </c>
      <c r="Y180" s="405">
        <v>0</v>
      </c>
      <c r="Z180" s="405">
        <v>0</v>
      </c>
      <c r="AA180" s="405"/>
      <c r="AB180" s="409">
        <f t="shared" si="20"/>
        <v>0</v>
      </c>
    </row>
    <row r="181" spans="1:28" s="381" customFormat="1">
      <c r="A181" s="411"/>
      <c r="B181" s="412"/>
      <c r="C181" s="353"/>
      <c r="D181" s="413"/>
      <c r="E181" s="415"/>
      <c r="F181" s="411"/>
      <c r="G181" s="411"/>
      <c r="H181" s="405">
        <v>0</v>
      </c>
      <c r="I181" s="405">
        <v>0</v>
      </c>
      <c r="J181" s="405">
        <v>0</v>
      </c>
      <c r="K181" s="405">
        <v>0</v>
      </c>
      <c r="L181" s="405">
        <v>0</v>
      </c>
      <c r="M181" s="405">
        <f t="shared" si="16"/>
        <v>0</v>
      </c>
      <c r="N181" s="405">
        <v>0</v>
      </c>
      <c r="O181" s="405">
        <v>0</v>
      </c>
      <c r="P181" s="405">
        <f t="shared" si="17"/>
        <v>0</v>
      </c>
      <c r="Q181" s="405">
        <v>0</v>
      </c>
      <c r="R181" s="405">
        <v>0</v>
      </c>
      <c r="S181" s="405">
        <f t="shared" si="18"/>
        <v>0</v>
      </c>
      <c r="T181" s="405">
        <v>0</v>
      </c>
      <c r="U181" s="405">
        <v>0</v>
      </c>
      <c r="V181" s="405">
        <f t="shared" si="19"/>
        <v>0</v>
      </c>
      <c r="W181" s="405"/>
      <c r="X181" s="405">
        <v>0</v>
      </c>
      <c r="Y181" s="405">
        <v>0</v>
      </c>
      <c r="Z181" s="405">
        <v>0</v>
      </c>
      <c r="AA181" s="405"/>
      <c r="AB181" s="409">
        <f t="shared" si="20"/>
        <v>0</v>
      </c>
    </row>
    <row r="182" spans="1:28" s="381" customFormat="1">
      <c r="A182" s="411"/>
      <c r="B182" s="412"/>
      <c r="C182" s="353"/>
      <c r="D182" s="413"/>
      <c r="E182" s="414"/>
      <c r="F182" s="411"/>
      <c r="G182" s="411"/>
      <c r="H182" s="405">
        <v>0</v>
      </c>
      <c r="I182" s="405">
        <v>0</v>
      </c>
      <c r="J182" s="405">
        <v>0</v>
      </c>
      <c r="K182" s="405">
        <v>0</v>
      </c>
      <c r="L182" s="405">
        <v>0</v>
      </c>
      <c r="M182" s="405">
        <f t="shared" si="16"/>
        <v>0</v>
      </c>
      <c r="N182" s="405">
        <v>0</v>
      </c>
      <c r="O182" s="405">
        <v>0</v>
      </c>
      <c r="P182" s="405">
        <f t="shared" si="17"/>
        <v>0</v>
      </c>
      <c r="Q182" s="405">
        <v>0</v>
      </c>
      <c r="R182" s="405">
        <v>0</v>
      </c>
      <c r="S182" s="405">
        <f t="shared" si="18"/>
        <v>0</v>
      </c>
      <c r="T182" s="405">
        <v>0</v>
      </c>
      <c r="U182" s="405">
        <v>0</v>
      </c>
      <c r="V182" s="405">
        <f t="shared" si="19"/>
        <v>0</v>
      </c>
      <c r="W182" s="405"/>
      <c r="X182" s="405">
        <v>0</v>
      </c>
      <c r="Y182" s="405">
        <v>0</v>
      </c>
      <c r="Z182" s="405">
        <v>0</v>
      </c>
      <c r="AA182" s="405"/>
      <c r="AB182" s="409">
        <f t="shared" si="20"/>
        <v>0</v>
      </c>
    </row>
    <row r="183" spans="1:28" s="382" customFormat="1">
      <c r="A183" s="411"/>
      <c r="B183" s="412"/>
      <c r="C183" s="353"/>
      <c r="D183" s="413"/>
      <c r="E183" s="414"/>
      <c r="F183" s="411"/>
      <c r="G183" s="411"/>
      <c r="H183" s="405">
        <v>0</v>
      </c>
      <c r="I183" s="405">
        <v>0</v>
      </c>
      <c r="J183" s="405">
        <v>0</v>
      </c>
      <c r="K183" s="405">
        <v>0</v>
      </c>
      <c r="L183" s="405">
        <v>0</v>
      </c>
      <c r="M183" s="405">
        <f t="shared" si="16"/>
        <v>0</v>
      </c>
      <c r="N183" s="405">
        <v>0</v>
      </c>
      <c r="O183" s="405">
        <v>0</v>
      </c>
      <c r="P183" s="405">
        <f t="shared" si="17"/>
        <v>0</v>
      </c>
      <c r="Q183" s="405">
        <v>0</v>
      </c>
      <c r="R183" s="405">
        <v>0</v>
      </c>
      <c r="S183" s="405">
        <f t="shared" si="18"/>
        <v>0</v>
      </c>
      <c r="T183" s="405">
        <v>0</v>
      </c>
      <c r="U183" s="405">
        <v>0</v>
      </c>
      <c r="V183" s="405">
        <f t="shared" si="19"/>
        <v>0</v>
      </c>
      <c r="W183" s="405"/>
      <c r="X183" s="405">
        <v>0</v>
      </c>
      <c r="Y183" s="405">
        <v>0</v>
      </c>
      <c r="Z183" s="405">
        <v>0</v>
      </c>
      <c r="AA183" s="405"/>
      <c r="AB183" s="409">
        <f t="shared" si="20"/>
        <v>0</v>
      </c>
    </row>
    <row r="184" spans="1:28" s="381" customFormat="1">
      <c r="A184" s="411"/>
      <c r="B184" s="412"/>
      <c r="C184" s="353"/>
      <c r="D184" s="413"/>
      <c r="E184" s="414"/>
      <c r="F184" s="411"/>
      <c r="G184" s="411"/>
      <c r="H184" s="405">
        <v>0</v>
      </c>
      <c r="I184" s="405">
        <v>0</v>
      </c>
      <c r="J184" s="405">
        <v>0</v>
      </c>
      <c r="K184" s="405">
        <v>0</v>
      </c>
      <c r="L184" s="405">
        <v>0</v>
      </c>
      <c r="M184" s="405">
        <f t="shared" si="16"/>
        <v>0</v>
      </c>
      <c r="N184" s="405">
        <v>0</v>
      </c>
      <c r="O184" s="405">
        <v>0</v>
      </c>
      <c r="P184" s="405">
        <f t="shared" si="17"/>
        <v>0</v>
      </c>
      <c r="Q184" s="405">
        <v>0</v>
      </c>
      <c r="R184" s="405">
        <v>0</v>
      </c>
      <c r="S184" s="405">
        <f t="shared" si="18"/>
        <v>0</v>
      </c>
      <c r="T184" s="405">
        <v>0</v>
      </c>
      <c r="U184" s="405">
        <v>0</v>
      </c>
      <c r="V184" s="405">
        <f t="shared" si="19"/>
        <v>0</v>
      </c>
      <c r="W184" s="405"/>
      <c r="X184" s="405">
        <v>0</v>
      </c>
      <c r="Y184" s="405">
        <v>0</v>
      </c>
      <c r="Z184" s="405">
        <v>0</v>
      </c>
      <c r="AA184" s="405"/>
      <c r="AB184" s="409">
        <f t="shared" si="20"/>
        <v>0</v>
      </c>
    </row>
    <row r="185" spans="1:28" s="381" customFormat="1">
      <c r="A185" s="411"/>
      <c r="B185" s="412"/>
      <c r="C185" s="353"/>
      <c r="D185" s="413"/>
      <c r="E185" s="415"/>
      <c r="F185" s="411"/>
      <c r="G185" s="411"/>
      <c r="H185" s="405">
        <v>0</v>
      </c>
      <c r="I185" s="405">
        <v>0</v>
      </c>
      <c r="J185" s="405">
        <v>0</v>
      </c>
      <c r="K185" s="405">
        <v>0</v>
      </c>
      <c r="L185" s="405">
        <v>0</v>
      </c>
      <c r="M185" s="405">
        <f t="shared" si="16"/>
        <v>0</v>
      </c>
      <c r="N185" s="405">
        <v>0</v>
      </c>
      <c r="O185" s="405">
        <v>0</v>
      </c>
      <c r="P185" s="405">
        <f t="shared" si="17"/>
        <v>0</v>
      </c>
      <c r="Q185" s="405">
        <v>0</v>
      </c>
      <c r="R185" s="405">
        <v>0</v>
      </c>
      <c r="S185" s="405">
        <f t="shared" si="18"/>
        <v>0</v>
      </c>
      <c r="T185" s="405">
        <v>0</v>
      </c>
      <c r="U185" s="405">
        <v>0</v>
      </c>
      <c r="V185" s="405">
        <f t="shared" si="19"/>
        <v>0</v>
      </c>
      <c r="W185" s="405"/>
      <c r="X185" s="405">
        <v>0</v>
      </c>
      <c r="Y185" s="405">
        <v>0</v>
      </c>
      <c r="Z185" s="405">
        <v>0</v>
      </c>
      <c r="AA185" s="405"/>
      <c r="AB185" s="409">
        <f t="shared" si="20"/>
        <v>0</v>
      </c>
    </row>
    <row r="186" spans="1:28" s="381" customFormat="1">
      <c r="A186" s="411"/>
      <c r="B186" s="412"/>
      <c r="C186" s="353"/>
      <c r="D186" s="413"/>
      <c r="E186" s="415"/>
      <c r="F186" s="411"/>
      <c r="G186" s="411"/>
      <c r="H186" s="405">
        <v>0</v>
      </c>
      <c r="I186" s="405">
        <v>0</v>
      </c>
      <c r="J186" s="405">
        <v>0</v>
      </c>
      <c r="K186" s="405">
        <v>0</v>
      </c>
      <c r="L186" s="405">
        <v>0</v>
      </c>
      <c r="M186" s="405">
        <f t="shared" si="16"/>
        <v>0</v>
      </c>
      <c r="N186" s="405">
        <v>0</v>
      </c>
      <c r="O186" s="405">
        <v>0</v>
      </c>
      <c r="P186" s="405">
        <f t="shared" si="17"/>
        <v>0</v>
      </c>
      <c r="Q186" s="405">
        <v>0</v>
      </c>
      <c r="R186" s="405">
        <v>0</v>
      </c>
      <c r="S186" s="405">
        <f t="shared" si="18"/>
        <v>0</v>
      </c>
      <c r="T186" s="405">
        <v>0</v>
      </c>
      <c r="U186" s="405">
        <v>0</v>
      </c>
      <c r="V186" s="405">
        <f t="shared" si="19"/>
        <v>0</v>
      </c>
      <c r="W186" s="405"/>
      <c r="X186" s="405">
        <v>0</v>
      </c>
      <c r="Y186" s="405">
        <v>0</v>
      </c>
      <c r="Z186" s="405">
        <v>0</v>
      </c>
      <c r="AA186" s="405"/>
      <c r="AB186" s="409">
        <f t="shared" si="20"/>
        <v>0</v>
      </c>
    </row>
    <row r="187" spans="1:28" s="381" customFormat="1">
      <c r="A187" s="411"/>
      <c r="B187" s="412"/>
      <c r="C187" s="401"/>
      <c r="D187" s="413"/>
      <c r="E187" s="414"/>
      <c r="F187" s="411"/>
      <c r="G187" s="411"/>
      <c r="H187" s="405">
        <v>0</v>
      </c>
      <c r="I187" s="405">
        <v>0</v>
      </c>
      <c r="J187" s="405">
        <v>0</v>
      </c>
      <c r="K187" s="405">
        <v>0</v>
      </c>
      <c r="L187" s="405">
        <v>0</v>
      </c>
      <c r="M187" s="405">
        <f t="shared" si="16"/>
        <v>0</v>
      </c>
      <c r="N187" s="405">
        <v>0</v>
      </c>
      <c r="O187" s="405">
        <v>0</v>
      </c>
      <c r="P187" s="405">
        <f t="shared" si="17"/>
        <v>0</v>
      </c>
      <c r="Q187" s="405">
        <v>0</v>
      </c>
      <c r="R187" s="405">
        <v>0</v>
      </c>
      <c r="S187" s="405">
        <f t="shared" si="18"/>
        <v>0</v>
      </c>
      <c r="T187" s="405">
        <v>0</v>
      </c>
      <c r="U187" s="405">
        <v>0</v>
      </c>
      <c r="V187" s="405">
        <f t="shared" si="19"/>
        <v>0</v>
      </c>
      <c r="W187" s="405"/>
      <c r="X187" s="405">
        <v>0</v>
      </c>
      <c r="Y187" s="405">
        <v>0</v>
      </c>
      <c r="Z187" s="405">
        <v>0</v>
      </c>
      <c r="AA187" s="405"/>
      <c r="AB187" s="409">
        <f t="shared" si="20"/>
        <v>0</v>
      </c>
    </row>
    <row r="188" spans="1:28" s="381" customFormat="1">
      <c r="A188" s="411"/>
      <c r="B188" s="412"/>
      <c r="C188" s="401"/>
      <c r="D188" s="413"/>
      <c r="E188" s="414"/>
      <c r="F188" s="411"/>
      <c r="G188" s="411"/>
      <c r="H188" s="405">
        <v>0</v>
      </c>
      <c r="I188" s="405">
        <v>0</v>
      </c>
      <c r="J188" s="405">
        <v>0</v>
      </c>
      <c r="K188" s="405">
        <v>0</v>
      </c>
      <c r="L188" s="405">
        <v>0</v>
      </c>
      <c r="M188" s="405">
        <f t="shared" si="16"/>
        <v>0</v>
      </c>
      <c r="N188" s="405">
        <v>0</v>
      </c>
      <c r="O188" s="405">
        <v>0</v>
      </c>
      <c r="P188" s="405">
        <f t="shared" si="17"/>
        <v>0</v>
      </c>
      <c r="Q188" s="405">
        <v>0</v>
      </c>
      <c r="R188" s="405">
        <v>0</v>
      </c>
      <c r="S188" s="405">
        <f t="shared" si="18"/>
        <v>0</v>
      </c>
      <c r="T188" s="405">
        <v>0</v>
      </c>
      <c r="U188" s="405">
        <v>0</v>
      </c>
      <c r="V188" s="405">
        <f t="shared" si="19"/>
        <v>0</v>
      </c>
      <c r="W188" s="405"/>
      <c r="X188" s="405">
        <v>0</v>
      </c>
      <c r="Y188" s="405">
        <v>0</v>
      </c>
      <c r="Z188" s="405">
        <v>0</v>
      </c>
      <c r="AA188" s="405"/>
      <c r="AB188" s="409">
        <f t="shared" si="20"/>
        <v>0</v>
      </c>
    </row>
    <row r="189" spans="1:28" s="381" customFormat="1">
      <c r="A189" s="411"/>
      <c r="B189" s="412"/>
      <c r="C189" s="401"/>
      <c r="D189" s="413"/>
      <c r="E189" s="414"/>
      <c r="F189" s="411"/>
      <c r="G189" s="411"/>
      <c r="H189" s="405">
        <v>0</v>
      </c>
      <c r="I189" s="405">
        <v>0</v>
      </c>
      <c r="J189" s="405">
        <v>0</v>
      </c>
      <c r="K189" s="405">
        <v>0</v>
      </c>
      <c r="L189" s="405">
        <v>0</v>
      </c>
      <c r="M189" s="405">
        <f t="shared" si="16"/>
        <v>0</v>
      </c>
      <c r="N189" s="405">
        <v>0</v>
      </c>
      <c r="O189" s="405">
        <v>0</v>
      </c>
      <c r="P189" s="405">
        <f t="shared" si="17"/>
        <v>0</v>
      </c>
      <c r="Q189" s="405">
        <v>0</v>
      </c>
      <c r="R189" s="405">
        <v>0</v>
      </c>
      <c r="S189" s="405">
        <f t="shared" si="18"/>
        <v>0</v>
      </c>
      <c r="T189" s="405">
        <v>0</v>
      </c>
      <c r="U189" s="405">
        <v>0</v>
      </c>
      <c r="V189" s="405">
        <f t="shared" si="19"/>
        <v>0</v>
      </c>
      <c r="W189" s="405"/>
      <c r="X189" s="405">
        <v>0</v>
      </c>
      <c r="Y189" s="405">
        <v>0</v>
      </c>
      <c r="Z189" s="405">
        <v>0</v>
      </c>
      <c r="AA189" s="405"/>
      <c r="AB189" s="409">
        <f t="shared" si="20"/>
        <v>0</v>
      </c>
    </row>
    <row r="190" spans="1:28" s="381" customFormat="1">
      <c r="A190" s="411"/>
      <c r="B190" s="412"/>
      <c r="C190" s="401"/>
      <c r="D190" s="413"/>
      <c r="E190" s="414"/>
      <c r="F190" s="411"/>
      <c r="G190" s="411"/>
      <c r="H190" s="405">
        <v>0</v>
      </c>
      <c r="I190" s="405">
        <v>0</v>
      </c>
      <c r="J190" s="405">
        <v>0</v>
      </c>
      <c r="K190" s="405">
        <v>0</v>
      </c>
      <c r="L190" s="405">
        <v>0</v>
      </c>
      <c r="M190" s="405">
        <f t="shared" si="16"/>
        <v>0</v>
      </c>
      <c r="N190" s="405">
        <v>0</v>
      </c>
      <c r="O190" s="405">
        <v>0</v>
      </c>
      <c r="P190" s="405">
        <f t="shared" si="17"/>
        <v>0</v>
      </c>
      <c r="Q190" s="405">
        <v>0</v>
      </c>
      <c r="R190" s="405">
        <v>0</v>
      </c>
      <c r="S190" s="405">
        <f t="shared" si="18"/>
        <v>0</v>
      </c>
      <c r="T190" s="405">
        <v>0</v>
      </c>
      <c r="U190" s="405">
        <v>0</v>
      </c>
      <c r="V190" s="405">
        <f t="shared" si="19"/>
        <v>0</v>
      </c>
      <c r="W190" s="405"/>
      <c r="X190" s="405">
        <v>0</v>
      </c>
      <c r="Y190" s="405">
        <v>0</v>
      </c>
      <c r="Z190" s="405">
        <v>0</v>
      </c>
      <c r="AA190" s="405"/>
      <c r="AB190" s="409">
        <f t="shared" si="20"/>
        <v>0</v>
      </c>
    </row>
    <row r="191" spans="1:28" s="381" customFormat="1">
      <c r="A191" s="411"/>
      <c r="B191" s="412"/>
      <c r="C191" s="401"/>
      <c r="D191" s="413"/>
      <c r="E191" s="414"/>
      <c r="F191" s="411"/>
      <c r="G191" s="411"/>
      <c r="H191" s="405">
        <v>0</v>
      </c>
      <c r="I191" s="405">
        <v>0</v>
      </c>
      <c r="J191" s="405">
        <v>0</v>
      </c>
      <c r="K191" s="405">
        <v>0</v>
      </c>
      <c r="L191" s="405">
        <v>0</v>
      </c>
      <c r="M191" s="405">
        <f t="shared" si="16"/>
        <v>0</v>
      </c>
      <c r="N191" s="405">
        <v>0</v>
      </c>
      <c r="O191" s="405">
        <v>0</v>
      </c>
      <c r="P191" s="405">
        <f t="shared" si="17"/>
        <v>0</v>
      </c>
      <c r="Q191" s="405">
        <v>0</v>
      </c>
      <c r="R191" s="405">
        <v>0</v>
      </c>
      <c r="S191" s="405">
        <f t="shared" si="18"/>
        <v>0</v>
      </c>
      <c r="T191" s="405">
        <v>0</v>
      </c>
      <c r="U191" s="405">
        <v>0</v>
      </c>
      <c r="V191" s="405">
        <f t="shared" si="19"/>
        <v>0</v>
      </c>
      <c r="W191" s="405"/>
      <c r="X191" s="405">
        <v>0</v>
      </c>
      <c r="Y191" s="405">
        <v>0</v>
      </c>
      <c r="Z191" s="405">
        <v>0</v>
      </c>
      <c r="AA191" s="405"/>
      <c r="AB191" s="409">
        <f t="shared" si="20"/>
        <v>0</v>
      </c>
    </row>
    <row r="192" spans="1:28" s="381" customFormat="1">
      <c r="A192" s="411"/>
      <c r="B192" s="412"/>
      <c r="C192" s="401"/>
      <c r="D192" s="413"/>
      <c r="E192" s="414"/>
      <c r="F192" s="411"/>
      <c r="G192" s="411"/>
      <c r="H192" s="405">
        <v>0</v>
      </c>
      <c r="I192" s="405">
        <v>0</v>
      </c>
      <c r="J192" s="405">
        <v>0</v>
      </c>
      <c r="K192" s="405">
        <v>0</v>
      </c>
      <c r="L192" s="405">
        <v>0</v>
      </c>
      <c r="M192" s="405">
        <f t="shared" si="16"/>
        <v>0</v>
      </c>
      <c r="N192" s="405">
        <v>0</v>
      </c>
      <c r="O192" s="405">
        <v>0</v>
      </c>
      <c r="P192" s="405">
        <f t="shared" si="17"/>
        <v>0</v>
      </c>
      <c r="Q192" s="405">
        <v>0</v>
      </c>
      <c r="R192" s="405">
        <v>0</v>
      </c>
      <c r="S192" s="405">
        <f t="shared" si="18"/>
        <v>0</v>
      </c>
      <c r="T192" s="405">
        <v>0</v>
      </c>
      <c r="U192" s="405">
        <v>0</v>
      </c>
      <c r="V192" s="405">
        <f t="shared" si="19"/>
        <v>0</v>
      </c>
      <c r="W192" s="405"/>
      <c r="X192" s="405">
        <v>0</v>
      </c>
      <c r="Y192" s="405">
        <v>0</v>
      </c>
      <c r="Z192" s="405">
        <v>0</v>
      </c>
      <c r="AA192" s="405"/>
      <c r="AB192" s="409">
        <f t="shared" si="20"/>
        <v>0</v>
      </c>
    </row>
    <row r="193" spans="1:28" s="381" customFormat="1">
      <c r="A193" s="411"/>
      <c r="B193" s="412"/>
      <c r="C193" s="401"/>
      <c r="D193" s="413"/>
      <c r="E193" s="414"/>
      <c r="F193" s="411"/>
      <c r="G193" s="411"/>
      <c r="H193" s="405">
        <v>0</v>
      </c>
      <c r="I193" s="405">
        <v>0</v>
      </c>
      <c r="J193" s="405">
        <v>0</v>
      </c>
      <c r="K193" s="405">
        <v>0</v>
      </c>
      <c r="L193" s="405">
        <v>0</v>
      </c>
      <c r="M193" s="405">
        <f t="shared" si="16"/>
        <v>0</v>
      </c>
      <c r="N193" s="405">
        <v>0</v>
      </c>
      <c r="O193" s="405">
        <v>0</v>
      </c>
      <c r="P193" s="405">
        <f t="shared" si="17"/>
        <v>0</v>
      </c>
      <c r="Q193" s="405">
        <v>0</v>
      </c>
      <c r="R193" s="405">
        <v>0</v>
      </c>
      <c r="S193" s="405">
        <f t="shared" si="18"/>
        <v>0</v>
      </c>
      <c r="T193" s="405">
        <v>0</v>
      </c>
      <c r="U193" s="405">
        <v>0</v>
      </c>
      <c r="V193" s="405">
        <f t="shared" si="19"/>
        <v>0</v>
      </c>
      <c r="W193" s="405"/>
      <c r="X193" s="405">
        <v>0</v>
      </c>
      <c r="Y193" s="405">
        <v>0</v>
      </c>
      <c r="Z193" s="405">
        <v>0</v>
      </c>
      <c r="AA193" s="405"/>
      <c r="AB193" s="409">
        <f t="shared" si="20"/>
        <v>0</v>
      </c>
    </row>
    <row r="194" spans="1:28" s="381" customFormat="1">
      <c r="A194" s="411"/>
      <c r="B194" s="412"/>
      <c r="C194" s="401"/>
      <c r="D194" s="413"/>
      <c r="E194" s="414"/>
      <c r="F194" s="411"/>
      <c r="G194" s="411"/>
      <c r="H194" s="405">
        <v>0</v>
      </c>
      <c r="I194" s="405">
        <v>0</v>
      </c>
      <c r="J194" s="405">
        <v>0</v>
      </c>
      <c r="K194" s="405">
        <v>0</v>
      </c>
      <c r="L194" s="405">
        <v>0</v>
      </c>
      <c r="M194" s="405">
        <f t="shared" si="16"/>
        <v>0</v>
      </c>
      <c r="N194" s="405">
        <v>0</v>
      </c>
      <c r="O194" s="405">
        <v>0</v>
      </c>
      <c r="P194" s="405">
        <f t="shared" si="17"/>
        <v>0</v>
      </c>
      <c r="Q194" s="405">
        <v>0</v>
      </c>
      <c r="R194" s="405">
        <v>0</v>
      </c>
      <c r="S194" s="405">
        <f t="shared" si="18"/>
        <v>0</v>
      </c>
      <c r="T194" s="405">
        <v>0</v>
      </c>
      <c r="U194" s="405">
        <v>0</v>
      </c>
      <c r="V194" s="405">
        <f t="shared" si="19"/>
        <v>0</v>
      </c>
      <c r="W194" s="405"/>
      <c r="X194" s="405">
        <v>0</v>
      </c>
      <c r="Y194" s="405">
        <v>0</v>
      </c>
      <c r="Z194" s="405">
        <v>0</v>
      </c>
      <c r="AA194" s="405"/>
      <c r="AB194" s="409">
        <f t="shared" si="20"/>
        <v>0</v>
      </c>
    </row>
    <row r="195" spans="1:28" s="381" customFormat="1">
      <c r="A195" s="411"/>
      <c r="B195" s="412"/>
      <c r="C195" s="401"/>
      <c r="D195" s="413"/>
      <c r="E195" s="414"/>
      <c r="F195" s="411"/>
      <c r="G195" s="411"/>
      <c r="H195" s="405">
        <v>0</v>
      </c>
      <c r="I195" s="405">
        <v>0</v>
      </c>
      <c r="J195" s="405">
        <v>0</v>
      </c>
      <c r="K195" s="405">
        <v>0</v>
      </c>
      <c r="L195" s="405">
        <v>0</v>
      </c>
      <c r="M195" s="405">
        <f t="shared" ref="M195:M220" si="21">K195-L195</f>
        <v>0</v>
      </c>
      <c r="N195" s="405">
        <v>0</v>
      </c>
      <c r="O195" s="405">
        <v>0</v>
      </c>
      <c r="P195" s="405">
        <f t="shared" ref="P195:P220" si="22">N195-O195</f>
        <v>0</v>
      </c>
      <c r="Q195" s="405">
        <v>0</v>
      </c>
      <c r="R195" s="405">
        <v>0</v>
      </c>
      <c r="S195" s="405">
        <f t="shared" ref="S195:S220" si="23">Q195-R195</f>
        <v>0</v>
      </c>
      <c r="T195" s="405">
        <v>0</v>
      </c>
      <c r="U195" s="405">
        <v>0</v>
      </c>
      <c r="V195" s="405">
        <f t="shared" ref="V195:V220" si="24">T195-U195</f>
        <v>0</v>
      </c>
      <c r="W195" s="405"/>
      <c r="X195" s="405">
        <v>0</v>
      </c>
      <c r="Y195" s="405">
        <v>0</v>
      </c>
      <c r="Z195" s="405">
        <v>0</v>
      </c>
      <c r="AA195" s="405"/>
      <c r="AB195" s="409">
        <f t="shared" ref="AB195:AB220" si="25">SUM(Z195,V195,S195,P195,M195,J195,I195)</f>
        <v>0</v>
      </c>
    </row>
    <row r="196" spans="1:28" s="381" customFormat="1">
      <c r="A196" s="411"/>
      <c r="B196" s="412"/>
      <c r="C196" s="401"/>
      <c r="D196" s="413"/>
      <c r="E196" s="414"/>
      <c r="F196" s="411"/>
      <c r="G196" s="411"/>
      <c r="H196" s="405">
        <v>0</v>
      </c>
      <c r="I196" s="405">
        <v>0</v>
      </c>
      <c r="J196" s="405">
        <v>0</v>
      </c>
      <c r="K196" s="405">
        <v>0</v>
      </c>
      <c r="L196" s="405">
        <v>0</v>
      </c>
      <c r="M196" s="405">
        <f t="shared" si="21"/>
        <v>0</v>
      </c>
      <c r="N196" s="405">
        <v>0</v>
      </c>
      <c r="O196" s="405">
        <v>0</v>
      </c>
      <c r="P196" s="405">
        <f t="shared" si="22"/>
        <v>0</v>
      </c>
      <c r="Q196" s="405">
        <v>0</v>
      </c>
      <c r="R196" s="405">
        <v>0</v>
      </c>
      <c r="S196" s="405">
        <f t="shared" si="23"/>
        <v>0</v>
      </c>
      <c r="T196" s="405">
        <v>0</v>
      </c>
      <c r="U196" s="405">
        <v>0</v>
      </c>
      <c r="V196" s="405">
        <f t="shared" si="24"/>
        <v>0</v>
      </c>
      <c r="W196" s="405"/>
      <c r="X196" s="405">
        <v>0</v>
      </c>
      <c r="Y196" s="405">
        <v>0</v>
      </c>
      <c r="Z196" s="405">
        <v>0</v>
      </c>
      <c r="AA196" s="405"/>
      <c r="AB196" s="409">
        <f t="shared" si="25"/>
        <v>0</v>
      </c>
    </row>
    <row r="197" spans="1:28" s="381" customFormat="1">
      <c r="A197" s="411"/>
      <c r="B197" s="412"/>
      <c r="C197" s="401"/>
      <c r="D197" s="413"/>
      <c r="E197" s="414"/>
      <c r="F197" s="411"/>
      <c r="G197" s="411"/>
      <c r="H197" s="405">
        <v>0</v>
      </c>
      <c r="I197" s="405">
        <v>0</v>
      </c>
      <c r="J197" s="405">
        <v>0</v>
      </c>
      <c r="K197" s="405">
        <v>0</v>
      </c>
      <c r="L197" s="405">
        <v>0</v>
      </c>
      <c r="M197" s="405">
        <f t="shared" si="21"/>
        <v>0</v>
      </c>
      <c r="N197" s="405">
        <v>0</v>
      </c>
      <c r="O197" s="405">
        <v>0</v>
      </c>
      <c r="P197" s="405">
        <f t="shared" si="22"/>
        <v>0</v>
      </c>
      <c r="Q197" s="405">
        <v>0</v>
      </c>
      <c r="R197" s="405">
        <v>0</v>
      </c>
      <c r="S197" s="405">
        <f t="shared" si="23"/>
        <v>0</v>
      </c>
      <c r="T197" s="405">
        <v>0</v>
      </c>
      <c r="U197" s="405">
        <v>0</v>
      </c>
      <c r="V197" s="405">
        <f t="shared" si="24"/>
        <v>0</v>
      </c>
      <c r="W197" s="405"/>
      <c r="X197" s="405">
        <v>0</v>
      </c>
      <c r="Y197" s="405">
        <v>0</v>
      </c>
      <c r="Z197" s="405">
        <v>0</v>
      </c>
      <c r="AA197" s="405"/>
      <c r="AB197" s="409">
        <f t="shared" si="25"/>
        <v>0</v>
      </c>
    </row>
    <row r="198" spans="1:28" s="381" customFormat="1">
      <c r="A198" s="411"/>
      <c r="B198" s="412"/>
      <c r="C198" s="401"/>
      <c r="D198" s="413"/>
      <c r="E198" s="414"/>
      <c r="F198" s="411"/>
      <c r="G198" s="411"/>
      <c r="H198" s="405">
        <v>0</v>
      </c>
      <c r="I198" s="405">
        <v>0</v>
      </c>
      <c r="J198" s="405">
        <v>0</v>
      </c>
      <c r="K198" s="405">
        <v>0</v>
      </c>
      <c r="L198" s="405">
        <v>0</v>
      </c>
      <c r="M198" s="405">
        <f t="shared" si="21"/>
        <v>0</v>
      </c>
      <c r="N198" s="405">
        <v>0</v>
      </c>
      <c r="O198" s="405">
        <v>0</v>
      </c>
      <c r="P198" s="405">
        <f t="shared" si="22"/>
        <v>0</v>
      </c>
      <c r="Q198" s="405">
        <v>0</v>
      </c>
      <c r="R198" s="405">
        <v>0</v>
      </c>
      <c r="S198" s="405">
        <f t="shared" si="23"/>
        <v>0</v>
      </c>
      <c r="T198" s="405">
        <v>0</v>
      </c>
      <c r="U198" s="405">
        <v>0</v>
      </c>
      <c r="V198" s="405">
        <f t="shared" si="24"/>
        <v>0</v>
      </c>
      <c r="W198" s="405"/>
      <c r="X198" s="405">
        <v>0</v>
      </c>
      <c r="Y198" s="405">
        <v>0</v>
      </c>
      <c r="Z198" s="405">
        <v>0</v>
      </c>
      <c r="AA198" s="405"/>
      <c r="AB198" s="409">
        <f t="shared" si="25"/>
        <v>0</v>
      </c>
    </row>
    <row r="199" spans="1:28" s="381" customFormat="1">
      <c r="A199" s="411"/>
      <c r="B199" s="412"/>
      <c r="C199" s="401"/>
      <c r="D199" s="413"/>
      <c r="E199" s="414"/>
      <c r="F199" s="411"/>
      <c r="G199" s="411"/>
      <c r="H199" s="405">
        <v>0</v>
      </c>
      <c r="I199" s="405">
        <v>0</v>
      </c>
      <c r="J199" s="405">
        <v>0</v>
      </c>
      <c r="K199" s="405">
        <v>0</v>
      </c>
      <c r="L199" s="405">
        <v>0</v>
      </c>
      <c r="M199" s="405">
        <f t="shared" si="21"/>
        <v>0</v>
      </c>
      <c r="N199" s="405">
        <v>0</v>
      </c>
      <c r="O199" s="405">
        <v>0</v>
      </c>
      <c r="P199" s="405">
        <f t="shared" si="22"/>
        <v>0</v>
      </c>
      <c r="Q199" s="405">
        <v>0</v>
      </c>
      <c r="R199" s="405">
        <v>0</v>
      </c>
      <c r="S199" s="405">
        <f t="shared" si="23"/>
        <v>0</v>
      </c>
      <c r="T199" s="405">
        <v>0</v>
      </c>
      <c r="U199" s="405">
        <v>0</v>
      </c>
      <c r="V199" s="405">
        <f t="shared" si="24"/>
        <v>0</v>
      </c>
      <c r="W199" s="405"/>
      <c r="X199" s="405">
        <v>0</v>
      </c>
      <c r="Y199" s="405">
        <v>0</v>
      </c>
      <c r="Z199" s="405">
        <v>0</v>
      </c>
      <c r="AA199" s="405"/>
      <c r="AB199" s="409">
        <f t="shared" si="25"/>
        <v>0</v>
      </c>
    </row>
    <row r="200" spans="1:28" s="381" customFormat="1">
      <c r="A200" s="411"/>
      <c r="B200" s="412"/>
      <c r="C200" s="401"/>
      <c r="D200" s="413"/>
      <c r="E200" s="414"/>
      <c r="F200" s="411"/>
      <c r="G200" s="411"/>
      <c r="H200" s="405">
        <v>0</v>
      </c>
      <c r="I200" s="405">
        <v>0</v>
      </c>
      <c r="J200" s="405">
        <v>0</v>
      </c>
      <c r="K200" s="405">
        <v>0</v>
      </c>
      <c r="L200" s="405">
        <v>0</v>
      </c>
      <c r="M200" s="405">
        <f t="shared" si="21"/>
        <v>0</v>
      </c>
      <c r="N200" s="405">
        <v>0</v>
      </c>
      <c r="O200" s="405">
        <v>0</v>
      </c>
      <c r="P200" s="405">
        <f t="shared" si="22"/>
        <v>0</v>
      </c>
      <c r="Q200" s="405">
        <v>0</v>
      </c>
      <c r="R200" s="405">
        <v>0</v>
      </c>
      <c r="S200" s="405">
        <f t="shared" si="23"/>
        <v>0</v>
      </c>
      <c r="T200" s="405">
        <v>0</v>
      </c>
      <c r="U200" s="405">
        <v>0</v>
      </c>
      <c r="V200" s="405">
        <f t="shared" si="24"/>
        <v>0</v>
      </c>
      <c r="W200" s="405"/>
      <c r="X200" s="405">
        <v>0</v>
      </c>
      <c r="Y200" s="405">
        <v>0</v>
      </c>
      <c r="Z200" s="405">
        <v>0</v>
      </c>
      <c r="AA200" s="405"/>
      <c r="AB200" s="409">
        <f t="shared" si="25"/>
        <v>0</v>
      </c>
    </row>
    <row r="201" spans="1:28" s="381" customFormat="1">
      <c r="A201" s="411"/>
      <c r="B201" s="412"/>
      <c r="C201" s="401"/>
      <c r="D201" s="413"/>
      <c r="E201" s="414"/>
      <c r="F201" s="411"/>
      <c r="G201" s="411"/>
      <c r="H201" s="405">
        <v>0</v>
      </c>
      <c r="I201" s="405">
        <v>0</v>
      </c>
      <c r="J201" s="405">
        <v>0</v>
      </c>
      <c r="K201" s="405">
        <v>0</v>
      </c>
      <c r="L201" s="405">
        <v>0</v>
      </c>
      <c r="M201" s="405">
        <f t="shared" si="21"/>
        <v>0</v>
      </c>
      <c r="N201" s="405">
        <v>0</v>
      </c>
      <c r="O201" s="405">
        <v>0</v>
      </c>
      <c r="P201" s="405">
        <f t="shared" si="22"/>
        <v>0</v>
      </c>
      <c r="Q201" s="405">
        <v>0</v>
      </c>
      <c r="R201" s="405">
        <v>0</v>
      </c>
      <c r="S201" s="405">
        <f t="shared" si="23"/>
        <v>0</v>
      </c>
      <c r="T201" s="405">
        <v>0</v>
      </c>
      <c r="U201" s="405">
        <v>0</v>
      </c>
      <c r="V201" s="405">
        <f t="shared" si="24"/>
        <v>0</v>
      </c>
      <c r="W201" s="405"/>
      <c r="X201" s="405">
        <v>0</v>
      </c>
      <c r="Y201" s="405">
        <v>0</v>
      </c>
      <c r="Z201" s="405">
        <v>0</v>
      </c>
      <c r="AA201" s="405"/>
      <c r="AB201" s="409">
        <f t="shared" si="25"/>
        <v>0</v>
      </c>
    </row>
    <row r="202" spans="1:28" s="381" customFormat="1">
      <c r="A202" s="411"/>
      <c r="B202" s="412"/>
      <c r="C202" s="401"/>
      <c r="D202" s="413"/>
      <c r="E202" s="414"/>
      <c r="F202" s="411"/>
      <c r="G202" s="411"/>
      <c r="H202" s="405">
        <v>0</v>
      </c>
      <c r="I202" s="405">
        <v>0</v>
      </c>
      <c r="J202" s="405">
        <v>0</v>
      </c>
      <c r="K202" s="405">
        <v>0</v>
      </c>
      <c r="L202" s="405">
        <v>0</v>
      </c>
      <c r="M202" s="405">
        <f t="shared" si="21"/>
        <v>0</v>
      </c>
      <c r="N202" s="405">
        <v>0</v>
      </c>
      <c r="O202" s="405">
        <v>0</v>
      </c>
      <c r="P202" s="405">
        <f t="shared" si="22"/>
        <v>0</v>
      </c>
      <c r="Q202" s="405">
        <v>0</v>
      </c>
      <c r="R202" s="405">
        <v>0</v>
      </c>
      <c r="S202" s="405">
        <f t="shared" si="23"/>
        <v>0</v>
      </c>
      <c r="T202" s="405">
        <v>0</v>
      </c>
      <c r="U202" s="405">
        <v>0</v>
      </c>
      <c r="V202" s="405">
        <f t="shared" si="24"/>
        <v>0</v>
      </c>
      <c r="W202" s="405"/>
      <c r="X202" s="405">
        <v>0</v>
      </c>
      <c r="Y202" s="405">
        <v>0</v>
      </c>
      <c r="Z202" s="405">
        <v>0</v>
      </c>
      <c r="AA202" s="405"/>
      <c r="AB202" s="409">
        <f t="shared" si="25"/>
        <v>0</v>
      </c>
    </row>
    <row r="203" spans="1:28" s="381" customFormat="1">
      <c r="A203" s="411"/>
      <c r="B203" s="412"/>
      <c r="C203" s="401"/>
      <c r="D203" s="413"/>
      <c r="E203" s="414"/>
      <c r="F203" s="411"/>
      <c r="G203" s="411"/>
      <c r="H203" s="405">
        <v>0</v>
      </c>
      <c r="I203" s="405">
        <v>0</v>
      </c>
      <c r="J203" s="405">
        <v>0</v>
      </c>
      <c r="K203" s="405">
        <v>0</v>
      </c>
      <c r="L203" s="405">
        <v>0</v>
      </c>
      <c r="M203" s="405">
        <f t="shared" si="21"/>
        <v>0</v>
      </c>
      <c r="N203" s="405">
        <v>0</v>
      </c>
      <c r="O203" s="405">
        <v>0</v>
      </c>
      <c r="P203" s="405">
        <f t="shared" si="22"/>
        <v>0</v>
      </c>
      <c r="Q203" s="405">
        <v>0</v>
      </c>
      <c r="R203" s="405">
        <v>0</v>
      </c>
      <c r="S203" s="405">
        <f t="shared" si="23"/>
        <v>0</v>
      </c>
      <c r="T203" s="405">
        <v>0</v>
      </c>
      <c r="U203" s="405">
        <v>0</v>
      </c>
      <c r="V203" s="405">
        <f t="shared" si="24"/>
        <v>0</v>
      </c>
      <c r="W203" s="405"/>
      <c r="X203" s="405">
        <v>0</v>
      </c>
      <c r="Y203" s="405">
        <v>0</v>
      </c>
      <c r="Z203" s="405">
        <v>0</v>
      </c>
      <c r="AA203" s="405"/>
      <c r="AB203" s="409">
        <f t="shared" si="25"/>
        <v>0</v>
      </c>
    </row>
    <row r="204" spans="1:28" s="381" customFormat="1">
      <c r="A204" s="411"/>
      <c r="B204" s="412"/>
      <c r="C204" s="401"/>
      <c r="D204" s="413"/>
      <c r="E204" s="414"/>
      <c r="F204" s="411"/>
      <c r="G204" s="411"/>
      <c r="H204" s="405">
        <v>0</v>
      </c>
      <c r="I204" s="405">
        <v>0</v>
      </c>
      <c r="J204" s="405">
        <v>0</v>
      </c>
      <c r="K204" s="405">
        <v>0</v>
      </c>
      <c r="L204" s="405">
        <v>0</v>
      </c>
      <c r="M204" s="405">
        <f t="shared" si="21"/>
        <v>0</v>
      </c>
      <c r="N204" s="405">
        <v>0</v>
      </c>
      <c r="O204" s="405">
        <v>0</v>
      </c>
      <c r="P204" s="405">
        <f t="shared" si="22"/>
        <v>0</v>
      </c>
      <c r="Q204" s="405">
        <v>0</v>
      </c>
      <c r="R204" s="405">
        <v>0</v>
      </c>
      <c r="S204" s="405">
        <f t="shared" si="23"/>
        <v>0</v>
      </c>
      <c r="T204" s="405">
        <v>0</v>
      </c>
      <c r="U204" s="405">
        <v>0</v>
      </c>
      <c r="V204" s="405">
        <f t="shared" si="24"/>
        <v>0</v>
      </c>
      <c r="W204" s="405"/>
      <c r="X204" s="405">
        <v>0</v>
      </c>
      <c r="Y204" s="405">
        <v>0</v>
      </c>
      <c r="Z204" s="405">
        <v>0</v>
      </c>
      <c r="AA204" s="405"/>
      <c r="AB204" s="409">
        <f t="shared" si="25"/>
        <v>0</v>
      </c>
    </row>
    <row r="205" spans="1:28" s="381" customFormat="1" ht="19.5">
      <c r="A205" s="411"/>
      <c r="B205" s="412"/>
      <c r="C205" s="401"/>
      <c r="D205" s="413"/>
      <c r="E205" s="416"/>
      <c r="F205" s="411"/>
      <c r="G205" s="411"/>
      <c r="H205" s="405">
        <v>0</v>
      </c>
      <c r="I205" s="405">
        <v>0</v>
      </c>
      <c r="J205" s="405">
        <v>0</v>
      </c>
      <c r="K205" s="405">
        <v>0</v>
      </c>
      <c r="L205" s="405">
        <v>0</v>
      </c>
      <c r="M205" s="405">
        <f t="shared" si="21"/>
        <v>0</v>
      </c>
      <c r="N205" s="405">
        <v>0</v>
      </c>
      <c r="O205" s="405">
        <v>0</v>
      </c>
      <c r="P205" s="405">
        <f t="shared" si="22"/>
        <v>0</v>
      </c>
      <c r="Q205" s="405">
        <v>0</v>
      </c>
      <c r="R205" s="405">
        <v>0</v>
      </c>
      <c r="S205" s="405">
        <f t="shared" si="23"/>
        <v>0</v>
      </c>
      <c r="T205" s="405">
        <v>0</v>
      </c>
      <c r="U205" s="405">
        <v>0</v>
      </c>
      <c r="V205" s="405">
        <f t="shared" si="24"/>
        <v>0</v>
      </c>
      <c r="W205" s="405"/>
      <c r="X205" s="405">
        <v>0</v>
      </c>
      <c r="Y205" s="405">
        <v>0</v>
      </c>
      <c r="Z205" s="405">
        <v>0</v>
      </c>
      <c r="AA205" s="405"/>
      <c r="AB205" s="409">
        <f t="shared" si="25"/>
        <v>0</v>
      </c>
    </row>
    <row r="206" spans="1:28" s="381" customFormat="1">
      <c r="A206" s="411"/>
      <c r="B206" s="412"/>
      <c r="C206" s="401"/>
      <c r="D206" s="413"/>
      <c r="E206" s="415"/>
      <c r="F206" s="411"/>
      <c r="G206" s="411"/>
      <c r="H206" s="405">
        <v>0</v>
      </c>
      <c r="I206" s="405">
        <v>0</v>
      </c>
      <c r="J206" s="405">
        <v>0</v>
      </c>
      <c r="K206" s="405">
        <v>0</v>
      </c>
      <c r="L206" s="405">
        <v>0</v>
      </c>
      <c r="M206" s="405">
        <f t="shared" si="21"/>
        <v>0</v>
      </c>
      <c r="N206" s="405">
        <v>0</v>
      </c>
      <c r="O206" s="405">
        <v>0</v>
      </c>
      <c r="P206" s="405">
        <f t="shared" si="22"/>
        <v>0</v>
      </c>
      <c r="Q206" s="405">
        <v>0</v>
      </c>
      <c r="R206" s="405">
        <v>0</v>
      </c>
      <c r="S206" s="405">
        <f t="shared" si="23"/>
        <v>0</v>
      </c>
      <c r="T206" s="405">
        <v>0</v>
      </c>
      <c r="U206" s="405">
        <v>0</v>
      </c>
      <c r="V206" s="405">
        <f t="shared" si="24"/>
        <v>0</v>
      </c>
      <c r="W206" s="405"/>
      <c r="X206" s="405">
        <v>0</v>
      </c>
      <c r="Y206" s="405">
        <v>0</v>
      </c>
      <c r="Z206" s="405">
        <v>0</v>
      </c>
      <c r="AA206" s="405"/>
      <c r="AB206" s="409">
        <f t="shared" si="25"/>
        <v>0</v>
      </c>
    </row>
    <row r="207" spans="1:28" s="381" customFormat="1">
      <c r="A207" s="411"/>
      <c r="B207" s="412"/>
      <c r="C207" s="401"/>
      <c r="D207" s="413"/>
      <c r="E207" s="414"/>
      <c r="F207" s="411"/>
      <c r="G207" s="411"/>
      <c r="H207" s="405">
        <v>0</v>
      </c>
      <c r="I207" s="405">
        <v>0</v>
      </c>
      <c r="J207" s="405">
        <v>0</v>
      </c>
      <c r="K207" s="405">
        <v>0</v>
      </c>
      <c r="L207" s="405">
        <v>0</v>
      </c>
      <c r="M207" s="405">
        <f t="shared" si="21"/>
        <v>0</v>
      </c>
      <c r="N207" s="405">
        <v>0</v>
      </c>
      <c r="O207" s="405">
        <v>0</v>
      </c>
      <c r="P207" s="405">
        <f t="shared" si="22"/>
        <v>0</v>
      </c>
      <c r="Q207" s="405">
        <v>0</v>
      </c>
      <c r="R207" s="405">
        <v>0</v>
      </c>
      <c r="S207" s="405">
        <f t="shared" si="23"/>
        <v>0</v>
      </c>
      <c r="T207" s="405">
        <v>0</v>
      </c>
      <c r="U207" s="405">
        <v>0</v>
      </c>
      <c r="V207" s="405">
        <f t="shared" si="24"/>
        <v>0</v>
      </c>
      <c r="W207" s="405"/>
      <c r="X207" s="405">
        <v>0</v>
      </c>
      <c r="Y207" s="405">
        <v>0</v>
      </c>
      <c r="Z207" s="405">
        <v>0</v>
      </c>
      <c r="AA207" s="405"/>
      <c r="AB207" s="409">
        <f t="shared" si="25"/>
        <v>0</v>
      </c>
    </row>
    <row r="208" spans="1:28" s="381" customFormat="1">
      <c r="A208" s="411"/>
      <c r="B208" s="412"/>
      <c r="C208" s="401"/>
      <c r="D208" s="413"/>
      <c r="E208" s="414"/>
      <c r="F208" s="411"/>
      <c r="G208" s="411"/>
      <c r="H208" s="405">
        <v>0</v>
      </c>
      <c r="I208" s="405">
        <v>0</v>
      </c>
      <c r="J208" s="405">
        <v>0</v>
      </c>
      <c r="K208" s="405">
        <v>0</v>
      </c>
      <c r="L208" s="405">
        <v>0</v>
      </c>
      <c r="M208" s="405">
        <f t="shared" si="21"/>
        <v>0</v>
      </c>
      <c r="N208" s="405">
        <v>0</v>
      </c>
      <c r="O208" s="405">
        <v>0</v>
      </c>
      <c r="P208" s="405">
        <f t="shared" si="22"/>
        <v>0</v>
      </c>
      <c r="Q208" s="405">
        <v>0</v>
      </c>
      <c r="R208" s="405">
        <v>0</v>
      </c>
      <c r="S208" s="405">
        <f t="shared" si="23"/>
        <v>0</v>
      </c>
      <c r="T208" s="405">
        <v>0</v>
      </c>
      <c r="U208" s="405">
        <v>0</v>
      </c>
      <c r="V208" s="405">
        <f t="shared" si="24"/>
        <v>0</v>
      </c>
      <c r="W208" s="405"/>
      <c r="X208" s="405">
        <v>0</v>
      </c>
      <c r="Y208" s="405">
        <v>0</v>
      </c>
      <c r="Z208" s="405">
        <v>0</v>
      </c>
      <c r="AA208" s="405"/>
      <c r="AB208" s="409">
        <f t="shared" si="25"/>
        <v>0</v>
      </c>
    </row>
    <row r="209" spans="1:28" s="381" customFormat="1">
      <c r="A209" s="411"/>
      <c r="B209" s="412"/>
      <c r="C209" s="401"/>
      <c r="D209" s="413"/>
      <c r="E209" s="414"/>
      <c r="F209" s="411"/>
      <c r="G209" s="411"/>
      <c r="H209" s="405">
        <v>0</v>
      </c>
      <c r="I209" s="405">
        <v>0</v>
      </c>
      <c r="J209" s="405">
        <v>0</v>
      </c>
      <c r="K209" s="405">
        <v>0</v>
      </c>
      <c r="L209" s="405">
        <v>0</v>
      </c>
      <c r="M209" s="405">
        <f t="shared" si="21"/>
        <v>0</v>
      </c>
      <c r="N209" s="405">
        <v>0</v>
      </c>
      <c r="O209" s="405">
        <v>0</v>
      </c>
      <c r="P209" s="405">
        <f t="shared" si="22"/>
        <v>0</v>
      </c>
      <c r="Q209" s="405">
        <v>0</v>
      </c>
      <c r="R209" s="405">
        <v>0</v>
      </c>
      <c r="S209" s="405">
        <f t="shared" si="23"/>
        <v>0</v>
      </c>
      <c r="T209" s="405">
        <v>0</v>
      </c>
      <c r="U209" s="405">
        <v>0</v>
      </c>
      <c r="V209" s="405">
        <f t="shared" si="24"/>
        <v>0</v>
      </c>
      <c r="W209" s="405"/>
      <c r="X209" s="405">
        <v>0</v>
      </c>
      <c r="Y209" s="405">
        <v>0</v>
      </c>
      <c r="Z209" s="405">
        <v>0</v>
      </c>
      <c r="AA209" s="405"/>
      <c r="AB209" s="409">
        <f t="shared" si="25"/>
        <v>0</v>
      </c>
    </row>
    <row r="210" spans="1:28" s="381" customFormat="1">
      <c r="A210" s="411"/>
      <c r="B210" s="412"/>
      <c r="C210" s="401"/>
      <c r="D210" s="413"/>
      <c r="E210" s="414"/>
      <c r="F210" s="411"/>
      <c r="G210" s="411"/>
      <c r="H210" s="405">
        <v>0</v>
      </c>
      <c r="I210" s="405">
        <v>0</v>
      </c>
      <c r="J210" s="405">
        <v>0</v>
      </c>
      <c r="K210" s="405">
        <v>0</v>
      </c>
      <c r="L210" s="405">
        <v>0</v>
      </c>
      <c r="M210" s="405">
        <f t="shared" si="21"/>
        <v>0</v>
      </c>
      <c r="N210" s="405">
        <v>0</v>
      </c>
      <c r="O210" s="405">
        <v>0</v>
      </c>
      <c r="P210" s="405">
        <f t="shared" si="22"/>
        <v>0</v>
      </c>
      <c r="Q210" s="405">
        <v>0</v>
      </c>
      <c r="R210" s="405">
        <v>0</v>
      </c>
      <c r="S210" s="405">
        <f t="shared" si="23"/>
        <v>0</v>
      </c>
      <c r="T210" s="405">
        <v>0</v>
      </c>
      <c r="U210" s="405">
        <v>0</v>
      </c>
      <c r="V210" s="405">
        <f t="shared" si="24"/>
        <v>0</v>
      </c>
      <c r="W210" s="405"/>
      <c r="X210" s="405">
        <v>0</v>
      </c>
      <c r="Y210" s="405">
        <v>0</v>
      </c>
      <c r="Z210" s="405">
        <v>0</v>
      </c>
      <c r="AA210" s="405"/>
      <c r="AB210" s="409">
        <f t="shared" si="25"/>
        <v>0</v>
      </c>
    </row>
    <row r="211" spans="1:28" s="381" customFormat="1">
      <c r="A211" s="411"/>
      <c r="B211" s="412"/>
      <c r="C211" s="401"/>
      <c r="D211" s="413"/>
      <c r="E211" s="414"/>
      <c r="F211" s="411"/>
      <c r="G211" s="411"/>
      <c r="H211" s="405">
        <v>0</v>
      </c>
      <c r="I211" s="405">
        <v>0</v>
      </c>
      <c r="J211" s="405">
        <v>0</v>
      </c>
      <c r="K211" s="405">
        <v>0</v>
      </c>
      <c r="L211" s="405">
        <v>0</v>
      </c>
      <c r="M211" s="405">
        <f t="shared" si="21"/>
        <v>0</v>
      </c>
      <c r="N211" s="405">
        <v>0</v>
      </c>
      <c r="O211" s="405">
        <v>0</v>
      </c>
      <c r="P211" s="405">
        <f t="shared" si="22"/>
        <v>0</v>
      </c>
      <c r="Q211" s="405">
        <v>0</v>
      </c>
      <c r="R211" s="405">
        <v>0</v>
      </c>
      <c r="S211" s="405">
        <f t="shared" si="23"/>
        <v>0</v>
      </c>
      <c r="T211" s="405">
        <v>0</v>
      </c>
      <c r="U211" s="405">
        <v>0</v>
      </c>
      <c r="V211" s="405">
        <f t="shared" si="24"/>
        <v>0</v>
      </c>
      <c r="W211" s="405"/>
      <c r="X211" s="405">
        <v>0</v>
      </c>
      <c r="Y211" s="405">
        <v>0</v>
      </c>
      <c r="Z211" s="405">
        <v>0</v>
      </c>
      <c r="AA211" s="405"/>
      <c r="AB211" s="409">
        <f t="shared" si="25"/>
        <v>0</v>
      </c>
    </row>
    <row r="212" spans="1:28" s="381" customFormat="1">
      <c r="A212" s="411"/>
      <c r="B212" s="412"/>
      <c r="C212" s="401"/>
      <c r="D212" s="413"/>
      <c r="E212" s="414"/>
      <c r="F212" s="411"/>
      <c r="G212" s="411"/>
      <c r="H212" s="405">
        <v>0</v>
      </c>
      <c r="I212" s="405">
        <v>0</v>
      </c>
      <c r="J212" s="405">
        <v>0</v>
      </c>
      <c r="K212" s="405">
        <v>0</v>
      </c>
      <c r="L212" s="405">
        <v>0</v>
      </c>
      <c r="M212" s="405">
        <f t="shared" si="21"/>
        <v>0</v>
      </c>
      <c r="N212" s="405">
        <v>0</v>
      </c>
      <c r="O212" s="405">
        <v>0</v>
      </c>
      <c r="P212" s="405">
        <f t="shared" si="22"/>
        <v>0</v>
      </c>
      <c r="Q212" s="405">
        <v>0</v>
      </c>
      <c r="R212" s="405">
        <v>0</v>
      </c>
      <c r="S212" s="405">
        <f t="shared" si="23"/>
        <v>0</v>
      </c>
      <c r="T212" s="405">
        <v>0</v>
      </c>
      <c r="U212" s="405">
        <v>0</v>
      </c>
      <c r="V212" s="405">
        <f t="shared" si="24"/>
        <v>0</v>
      </c>
      <c r="W212" s="405"/>
      <c r="X212" s="405">
        <v>0</v>
      </c>
      <c r="Y212" s="405">
        <v>0</v>
      </c>
      <c r="Z212" s="405">
        <v>0</v>
      </c>
      <c r="AA212" s="405"/>
      <c r="AB212" s="409">
        <f t="shared" si="25"/>
        <v>0</v>
      </c>
    </row>
    <row r="213" spans="1:28" s="381" customFormat="1">
      <c r="A213" s="411"/>
      <c r="B213" s="412"/>
      <c r="C213" s="401"/>
      <c r="D213" s="413"/>
      <c r="E213" s="414"/>
      <c r="F213" s="411"/>
      <c r="G213" s="411"/>
      <c r="H213" s="405">
        <v>0</v>
      </c>
      <c r="I213" s="405">
        <v>0</v>
      </c>
      <c r="J213" s="405">
        <v>0</v>
      </c>
      <c r="K213" s="405">
        <v>0</v>
      </c>
      <c r="L213" s="405">
        <v>0</v>
      </c>
      <c r="M213" s="405">
        <f t="shared" si="21"/>
        <v>0</v>
      </c>
      <c r="N213" s="405">
        <v>0</v>
      </c>
      <c r="O213" s="405">
        <v>0</v>
      </c>
      <c r="P213" s="405">
        <f t="shared" si="22"/>
        <v>0</v>
      </c>
      <c r="Q213" s="405">
        <v>0</v>
      </c>
      <c r="R213" s="405">
        <v>0</v>
      </c>
      <c r="S213" s="405">
        <f t="shared" si="23"/>
        <v>0</v>
      </c>
      <c r="T213" s="405">
        <v>0</v>
      </c>
      <c r="U213" s="405">
        <v>0</v>
      </c>
      <c r="V213" s="405">
        <f t="shared" si="24"/>
        <v>0</v>
      </c>
      <c r="W213" s="405"/>
      <c r="X213" s="405">
        <v>0</v>
      </c>
      <c r="Y213" s="405">
        <v>0</v>
      </c>
      <c r="Z213" s="405">
        <v>0</v>
      </c>
      <c r="AA213" s="405"/>
      <c r="AB213" s="409">
        <f t="shared" si="25"/>
        <v>0</v>
      </c>
    </row>
    <row r="214" spans="1:28" s="381" customFormat="1">
      <c r="A214" s="411"/>
      <c r="B214" s="412"/>
      <c r="C214" s="401"/>
      <c r="D214" s="413"/>
      <c r="E214" s="415"/>
      <c r="F214" s="411"/>
      <c r="G214" s="411"/>
      <c r="H214" s="405">
        <v>0</v>
      </c>
      <c r="I214" s="405">
        <v>0</v>
      </c>
      <c r="J214" s="405">
        <v>0</v>
      </c>
      <c r="K214" s="405">
        <v>0</v>
      </c>
      <c r="L214" s="405">
        <v>0</v>
      </c>
      <c r="M214" s="405">
        <f t="shared" si="21"/>
        <v>0</v>
      </c>
      <c r="N214" s="405">
        <v>0</v>
      </c>
      <c r="O214" s="405">
        <v>0</v>
      </c>
      <c r="P214" s="405">
        <f t="shared" si="22"/>
        <v>0</v>
      </c>
      <c r="Q214" s="405">
        <v>0</v>
      </c>
      <c r="R214" s="405">
        <v>0</v>
      </c>
      <c r="S214" s="405">
        <f t="shared" si="23"/>
        <v>0</v>
      </c>
      <c r="T214" s="405">
        <v>0</v>
      </c>
      <c r="U214" s="405">
        <v>0</v>
      </c>
      <c r="V214" s="405">
        <f t="shared" si="24"/>
        <v>0</v>
      </c>
      <c r="W214" s="405"/>
      <c r="X214" s="405">
        <v>0</v>
      </c>
      <c r="Y214" s="405">
        <v>0</v>
      </c>
      <c r="Z214" s="405">
        <v>0</v>
      </c>
      <c r="AA214" s="405"/>
      <c r="AB214" s="409">
        <f t="shared" si="25"/>
        <v>0</v>
      </c>
    </row>
    <row r="215" spans="1:28" s="381" customFormat="1">
      <c r="A215" s="411"/>
      <c r="B215" s="412"/>
      <c r="C215" s="401"/>
      <c r="D215" s="413"/>
      <c r="E215" s="414"/>
      <c r="F215" s="411"/>
      <c r="G215" s="411"/>
      <c r="H215" s="405">
        <v>0</v>
      </c>
      <c r="I215" s="405">
        <v>0</v>
      </c>
      <c r="J215" s="405">
        <v>0</v>
      </c>
      <c r="K215" s="405">
        <v>0</v>
      </c>
      <c r="L215" s="405">
        <v>0</v>
      </c>
      <c r="M215" s="405">
        <f t="shared" si="21"/>
        <v>0</v>
      </c>
      <c r="N215" s="405">
        <v>0</v>
      </c>
      <c r="O215" s="405">
        <v>0</v>
      </c>
      <c r="P215" s="405">
        <f t="shared" si="22"/>
        <v>0</v>
      </c>
      <c r="Q215" s="405">
        <v>0</v>
      </c>
      <c r="R215" s="405">
        <v>0</v>
      </c>
      <c r="S215" s="405">
        <f t="shared" si="23"/>
        <v>0</v>
      </c>
      <c r="T215" s="405">
        <v>0</v>
      </c>
      <c r="U215" s="405">
        <v>0</v>
      </c>
      <c r="V215" s="405">
        <f t="shared" si="24"/>
        <v>0</v>
      </c>
      <c r="W215" s="405"/>
      <c r="X215" s="405">
        <v>0</v>
      </c>
      <c r="Y215" s="405">
        <v>0</v>
      </c>
      <c r="Z215" s="405">
        <v>0</v>
      </c>
      <c r="AA215" s="405"/>
      <c r="AB215" s="409">
        <f t="shared" si="25"/>
        <v>0</v>
      </c>
    </row>
    <row r="216" spans="1:28" s="381" customFormat="1">
      <c r="A216" s="411"/>
      <c r="B216" s="412"/>
      <c r="C216" s="401"/>
      <c r="D216" s="413"/>
      <c r="E216" s="414"/>
      <c r="F216" s="411"/>
      <c r="G216" s="411"/>
      <c r="H216" s="405">
        <v>0</v>
      </c>
      <c r="I216" s="405">
        <v>0</v>
      </c>
      <c r="J216" s="405">
        <v>0</v>
      </c>
      <c r="K216" s="405">
        <v>0</v>
      </c>
      <c r="L216" s="405">
        <v>0</v>
      </c>
      <c r="M216" s="405">
        <f t="shared" si="21"/>
        <v>0</v>
      </c>
      <c r="N216" s="405">
        <v>0</v>
      </c>
      <c r="O216" s="405">
        <v>0</v>
      </c>
      <c r="P216" s="405">
        <f t="shared" si="22"/>
        <v>0</v>
      </c>
      <c r="Q216" s="405">
        <v>0</v>
      </c>
      <c r="R216" s="405">
        <v>0</v>
      </c>
      <c r="S216" s="405">
        <f t="shared" si="23"/>
        <v>0</v>
      </c>
      <c r="T216" s="405">
        <v>0</v>
      </c>
      <c r="U216" s="405">
        <v>0</v>
      </c>
      <c r="V216" s="405">
        <f t="shared" si="24"/>
        <v>0</v>
      </c>
      <c r="W216" s="405"/>
      <c r="X216" s="405">
        <v>0</v>
      </c>
      <c r="Y216" s="405">
        <v>0</v>
      </c>
      <c r="Z216" s="405">
        <v>0</v>
      </c>
      <c r="AA216" s="405"/>
      <c r="AB216" s="409">
        <f t="shared" si="25"/>
        <v>0</v>
      </c>
    </row>
    <row r="217" spans="1:28" s="381" customFormat="1">
      <c r="A217" s="411"/>
      <c r="B217" s="412"/>
      <c r="C217" s="401"/>
      <c r="D217" s="413"/>
      <c r="E217" s="414"/>
      <c r="F217" s="411"/>
      <c r="G217" s="411"/>
      <c r="H217" s="405">
        <v>0</v>
      </c>
      <c r="I217" s="405">
        <v>0</v>
      </c>
      <c r="J217" s="405">
        <v>0</v>
      </c>
      <c r="K217" s="405">
        <v>0</v>
      </c>
      <c r="L217" s="405">
        <v>0</v>
      </c>
      <c r="M217" s="405">
        <f t="shared" si="21"/>
        <v>0</v>
      </c>
      <c r="N217" s="405">
        <v>0</v>
      </c>
      <c r="O217" s="405">
        <v>0</v>
      </c>
      <c r="P217" s="405">
        <f t="shared" si="22"/>
        <v>0</v>
      </c>
      <c r="Q217" s="405">
        <v>0</v>
      </c>
      <c r="R217" s="405">
        <v>0</v>
      </c>
      <c r="S217" s="405">
        <f t="shared" si="23"/>
        <v>0</v>
      </c>
      <c r="T217" s="405">
        <v>0</v>
      </c>
      <c r="U217" s="405">
        <v>0</v>
      </c>
      <c r="V217" s="405">
        <f t="shared" si="24"/>
        <v>0</v>
      </c>
      <c r="W217" s="405"/>
      <c r="X217" s="405">
        <v>0</v>
      </c>
      <c r="Y217" s="405">
        <v>0</v>
      </c>
      <c r="Z217" s="405">
        <v>0</v>
      </c>
      <c r="AA217" s="405"/>
      <c r="AB217" s="409">
        <f t="shared" si="25"/>
        <v>0</v>
      </c>
    </row>
    <row r="218" spans="1:28" s="381" customFormat="1">
      <c r="A218" s="411"/>
      <c r="B218" s="412"/>
      <c r="C218" s="401"/>
      <c r="D218" s="413"/>
      <c r="E218" s="414"/>
      <c r="F218" s="411"/>
      <c r="G218" s="411"/>
      <c r="H218" s="405">
        <v>0</v>
      </c>
      <c r="I218" s="405">
        <v>0</v>
      </c>
      <c r="J218" s="405">
        <v>0</v>
      </c>
      <c r="K218" s="405">
        <v>0</v>
      </c>
      <c r="L218" s="405">
        <v>0</v>
      </c>
      <c r="M218" s="405">
        <f t="shared" si="21"/>
        <v>0</v>
      </c>
      <c r="N218" s="405">
        <v>0</v>
      </c>
      <c r="O218" s="405">
        <v>0</v>
      </c>
      <c r="P218" s="405">
        <f t="shared" si="22"/>
        <v>0</v>
      </c>
      <c r="Q218" s="405">
        <v>0</v>
      </c>
      <c r="R218" s="405">
        <v>0</v>
      </c>
      <c r="S218" s="405">
        <f t="shared" si="23"/>
        <v>0</v>
      </c>
      <c r="T218" s="405">
        <v>0</v>
      </c>
      <c r="U218" s="405">
        <v>0</v>
      </c>
      <c r="V218" s="405">
        <f t="shared" si="24"/>
        <v>0</v>
      </c>
      <c r="W218" s="405"/>
      <c r="X218" s="405">
        <v>0</v>
      </c>
      <c r="Y218" s="405">
        <v>0</v>
      </c>
      <c r="Z218" s="405">
        <v>0</v>
      </c>
      <c r="AA218" s="405"/>
      <c r="AB218" s="409">
        <f t="shared" si="25"/>
        <v>0</v>
      </c>
    </row>
    <row r="219" spans="1:28" s="381" customFormat="1">
      <c r="A219" s="411"/>
      <c r="B219" s="412"/>
      <c r="C219" s="401"/>
      <c r="D219" s="413"/>
      <c r="E219" s="414"/>
      <c r="F219" s="411"/>
      <c r="G219" s="411"/>
      <c r="H219" s="405">
        <v>0</v>
      </c>
      <c r="I219" s="405">
        <v>0</v>
      </c>
      <c r="J219" s="405">
        <v>0</v>
      </c>
      <c r="K219" s="405">
        <v>0</v>
      </c>
      <c r="L219" s="405">
        <v>0</v>
      </c>
      <c r="M219" s="405">
        <f t="shared" si="21"/>
        <v>0</v>
      </c>
      <c r="N219" s="405">
        <v>0</v>
      </c>
      <c r="O219" s="405">
        <v>0</v>
      </c>
      <c r="P219" s="405">
        <f t="shared" si="22"/>
        <v>0</v>
      </c>
      <c r="Q219" s="405">
        <v>0</v>
      </c>
      <c r="R219" s="405">
        <v>0</v>
      </c>
      <c r="S219" s="405">
        <f t="shared" si="23"/>
        <v>0</v>
      </c>
      <c r="T219" s="405">
        <v>0</v>
      </c>
      <c r="U219" s="405">
        <v>0</v>
      </c>
      <c r="V219" s="405">
        <f t="shared" si="24"/>
        <v>0</v>
      </c>
      <c r="W219" s="405"/>
      <c r="X219" s="405">
        <v>0</v>
      </c>
      <c r="Y219" s="405">
        <v>0</v>
      </c>
      <c r="Z219" s="405">
        <v>0</v>
      </c>
      <c r="AA219" s="405"/>
      <c r="AB219" s="409">
        <f t="shared" si="25"/>
        <v>0</v>
      </c>
    </row>
    <row r="220" spans="1:28" s="381" customFormat="1">
      <c r="A220" s="411"/>
      <c r="B220" s="412"/>
      <c r="C220" s="401"/>
      <c r="D220" s="413"/>
      <c r="E220" s="414"/>
      <c r="F220" s="411"/>
      <c r="G220" s="411"/>
      <c r="H220" s="405">
        <v>0</v>
      </c>
      <c r="I220" s="405">
        <v>0</v>
      </c>
      <c r="J220" s="405">
        <v>0</v>
      </c>
      <c r="K220" s="405">
        <v>0</v>
      </c>
      <c r="L220" s="405">
        <v>0</v>
      </c>
      <c r="M220" s="405">
        <f t="shared" si="21"/>
        <v>0</v>
      </c>
      <c r="N220" s="405">
        <v>0</v>
      </c>
      <c r="O220" s="405">
        <v>0</v>
      </c>
      <c r="P220" s="405">
        <f t="shared" si="22"/>
        <v>0</v>
      </c>
      <c r="Q220" s="405">
        <v>0</v>
      </c>
      <c r="R220" s="405">
        <v>0</v>
      </c>
      <c r="S220" s="405">
        <f t="shared" si="23"/>
        <v>0</v>
      </c>
      <c r="T220" s="405">
        <v>0</v>
      </c>
      <c r="U220" s="405">
        <v>0</v>
      </c>
      <c r="V220" s="405">
        <f t="shared" si="24"/>
        <v>0</v>
      </c>
      <c r="W220" s="405"/>
      <c r="X220" s="405">
        <v>0</v>
      </c>
      <c r="Y220" s="405">
        <v>0</v>
      </c>
      <c r="Z220" s="405">
        <v>0</v>
      </c>
      <c r="AA220" s="405"/>
      <c r="AB220" s="409">
        <f t="shared" si="25"/>
        <v>0</v>
      </c>
    </row>
    <row r="221" spans="1:28">
      <c r="A221" s="353"/>
      <c r="B221" s="353"/>
      <c r="E221" s="353"/>
      <c r="F221" s="353"/>
      <c r="G221" s="353"/>
      <c r="H221" s="353"/>
      <c r="I221" s="353"/>
      <c r="J221" s="353"/>
      <c r="K221" s="353"/>
      <c r="L221" s="353"/>
      <c r="M221" s="353"/>
      <c r="N221" s="353"/>
      <c r="O221" s="353"/>
      <c r="P221" s="353"/>
      <c r="Q221" s="353"/>
      <c r="R221" s="353"/>
      <c r="S221" s="353"/>
      <c r="T221" s="353"/>
      <c r="U221" s="353"/>
      <c r="V221" s="353"/>
      <c r="W221" s="353"/>
      <c r="X221" s="353"/>
      <c r="Y221" s="353"/>
      <c r="Z221" s="353"/>
      <c r="AA221" s="353"/>
      <c r="AB221" s="418"/>
    </row>
    <row r="242" spans="1:28">
      <c r="A242" s="353"/>
      <c r="B242" s="353"/>
      <c r="E242" s="353"/>
      <c r="F242" s="353"/>
      <c r="G242" s="353"/>
      <c r="H242" s="353"/>
      <c r="I242" s="353"/>
      <c r="J242" s="353"/>
      <c r="K242" s="353"/>
      <c r="L242" s="353"/>
      <c r="M242" s="353"/>
      <c r="N242" s="353"/>
      <c r="O242" s="353"/>
      <c r="P242" s="353"/>
      <c r="Q242" s="353"/>
      <c r="R242" s="353"/>
      <c r="S242" s="353"/>
      <c r="T242" s="353"/>
      <c r="U242" s="353"/>
      <c r="V242" s="353"/>
      <c r="W242" s="353"/>
      <c r="X242" s="353"/>
      <c r="Y242" s="353"/>
      <c r="Z242" s="353"/>
      <c r="AA242" s="353"/>
      <c r="AB242" s="418"/>
    </row>
  </sheetData>
  <protectedRanges>
    <protectedRange sqref="B2:B157" name="Intervalo2_1_1_1_1_1_21"/>
    <protectedRange sqref="D8:D9" name="Intervalo1_2_1_2_1_1_1_5_1"/>
  </protectedRanges>
  <printOptions horizontalCentered="1" verticalCentered="1"/>
  <pageMargins left="0" right="0" top="0" bottom="0" header="0.31496062992125984" footer="0.31496062992125984"/>
  <pageSetup paperSize="9" scale="29" fitToHeight="0" orientation="landscape" r:id="rId1"/>
  <rowBreaks count="1" manualBreakCount="1">
    <brk id="74" max="27" man="1"/>
  </rowBreaks>
  <colBreaks count="1" manualBreakCount="1">
    <brk id="28" max="13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C634"/>
  <sheetViews>
    <sheetView topLeftCell="F49" zoomScale="80" zoomScaleNormal="80" zoomScaleSheetLayoutView="100" workbookViewId="0">
      <selection activeCell="L62" sqref="L62"/>
    </sheetView>
  </sheetViews>
  <sheetFormatPr defaultRowHeight="15"/>
  <cols>
    <col min="1" max="1" width="30.140625" style="234" customWidth="1"/>
    <col min="2" max="2" width="82.140625" customWidth="1"/>
    <col min="3" max="3" width="26.42578125" customWidth="1"/>
    <col min="4" max="4" width="31" customWidth="1"/>
    <col min="5" max="5" width="77.140625" style="236" customWidth="1"/>
    <col min="6" max="7" width="13.28515625" customWidth="1"/>
    <col min="8" max="8" width="20.42578125" style="236" customWidth="1"/>
    <col min="9" max="9" width="17.28515625" customWidth="1"/>
    <col min="10" max="10" width="58.140625" customWidth="1"/>
    <col min="11" max="11" width="19.85546875" style="237" customWidth="1"/>
    <col min="12" max="12" width="18.5703125" customWidth="1"/>
  </cols>
  <sheetData>
    <row r="1" spans="1:13" ht="31.5">
      <c r="A1" s="225" t="s">
        <v>166</v>
      </c>
      <c r="B1" s="225" t="s">
        <v>167</v>
      </c>
      <c r="C1" s="225" t="s">
        <v>194</v>
      </c>
      <c r="D1" s="225" t="s">
        <v>992</v>
      </c>
      <c r="E1" s="225" t="s">
        <v>195</v>
      </c>
      <c r="F1" s="225" t="s">
        <v>196</v>
      </c>
      <c r="G1" s="246" t="s">
        <v>197</v>
      </c>
      <c r="H1" s="246" t="s">
        <v>198</v>
      </c>
      <c r="I1" s="247" t="s">
        <v>199</v>
      </c>
      <c r="J1" s="248" t="s">
        <v>200</v>
      </c>
      <c r="K1" s="247" t="s">
        <v>201</v>
      </c>
      <c r="L1" s="249" t="s">
        <v>202</v>
      </c>
      <c r="M1" s="2"/>
    </row>
    <row r="2" spans="1:13" s="228" customFormat="1">
      <c r="A2" s="305" t="s">
        <v>557</v>
      </c>
      <c r="B2" s="602" t="s">
        <v>558</v>
      </c>
      <c r="C2" s="262" t="s">
        <v>148</v>
      </c>
      <c r="D2" s="262" t="s">
        <v>993</v>
      </c>
      <c r="E2" s="263" t="s">
        <v>994</v>
      </c>
      <c r="F2" s="251" t="s">
        <v>995</v>
      </c>
      <c r="G2" s="226" t="s">
        <v>996</v>
      </c>
      <c r="H2" s="262" t="s">
        <v>997</v>
      </c>
      <c r="I2" s="262" t="s">
        <v>998</v>
      </c>
      <c r="J2" s="603" t="s">
        <v>999</v>
      </c>
      <c r="K2" s="604" t="s">
        <v>1000</v>
      </c>
      <c r="L2" s="605">
        <v>7865.1</v>
      </c>
      <c r="M2" s="227"/>
    </row>
    <row r="3" spans="1:13" s="228" customFormat="1">
      <c r="A3" s="305" t="s">
        <v>557</v>
      </c>
      <c r="B3" s="602" t="s">
        <v>558</v>
      </c>
      <c r="C3" s="255" t="s">
        <v>148</v>
      </c>
      <c r="D3" s="262" t="s">
        <v>993</v>
      </c>
      <c r="E3" s="263" t="s">
        <v>994</v>
      </c>
      <c r="F3" s="251" t="s">
        <v>995</v>
      </c>
      <c r="G3" s="226" t="s">
        <v>996</v>
      </c>
      <c r="H3" s="232" t="s">
        <v>1001</v>
      </c>
      <c r="I3" s="232" t="s">
        <v>998</v>
      </c>
      <c r="J3" s="252" t="s">
        <v>1002</v>
      </c>
      <c r="K3" s="257">
        <v>2607901</v>
      </c>
      <c r="L3" s="605">
        <v>1550.14</v>
      </c>
      <c r="M3" s="227"/>
    </row>
    <row r="4" spans="1:13" s="228" customFormat="1">
      <c r="A4" s="305" t="s">
        <v>557</v>
      </c>
      <c r="B4" s="602" t="s">
        <v>558</v>
      </c>
      <c r="C4" s="305" t="s">
        <v>1003</v>
      </c>
      <c r="D4" s="606" t="s">
        <v>1004</v>
      </c>
      <c r="E4" s="251" t="s">
        <v>1005</v>
      </c>
      <c r="F4" s="251" t="s">
        <v>995</v>
      </c>
      <c r="G4" s="226" t="s">
        <v>996</v>
      </c>
      <c r="H4" s="232" t="s">
        <v>1006</v>
      </c>
      <c r="I4" s="232" t="s">
        <v>998</v>
      </c>
      <c r="J4" s="252" t="s">
        <v>1007</v>
      </c>
      <c r="K4" s="257">
        <v>2611606</v>
      </c>
      <c r="L4" s="605">
        <v>1748.4</v>
      </c>
      <c r="M4" s="227"/>
    </row>
    <row r="5" spans="1:13" s="228" customFormat="1">
      <c r="A5" s="305" t="s">
        <v>557</v>
      </c>
      <c r="B5" s="602" t="s">
        <v>558</v>
      </c>
      <c r="C5" s="305" t="s">
        <v>145</v>
      </c>
      <c r="D5" s="606" t="s">
        <v>1008</v>
      </c>
      <c r="E5" s="251" t="s">
        <v>1009</v>
      </c>
      <c r="F5" s="232" t="s">
        <v>995</v>
      </c>
      <c r="G5" s="226" t="s">
        <v>996</v>
      </c>
      <c r="H5" s="232" t="s">
        <v>1010</v>
      </c>
      <c r="I5" s="232" t="s">
        <v>998</v>
      </c>
      <c r="J5" s="252" t="s">
        <v>1011</v>
      </c>
      <c r="K5" s="257">
        <v>2611606</v>
      </c>
      <c r="L5" s="605">
        <v>307.5</v>
      </c>
      <c r="M5" s="227"/>
    </row>
    <row r="6" spans="1:13" s="228" customFormat="1">
      <c r="A6" s="305" t="s">
        <v>557</v>
      </c>
      <c r="B6" s="602" t="s">
        <v>558</v>
      </c>
      <c r="C6" s="305" t="s">
        <v>148</v>
      </c>
      <c r="D6" s="606" t="s">
        <v>1012</v>
      </c>
      <c r="E6" s="251" t="s">
        <v>1013</v>
      </c>
      <c r="F6" s="251" t="s">
        <v>995</v>
      </c>
      <c r="G6" s="226" t="s">
        <v>996</v>
      </c>
      <c r="H6" s="232" t="s">
        <v>1014</v>
      </c>
      <c r="I6" s="232" t="s">
        <v>998</v>
      </c>
      <c r="J6" s="252" t="s">
        <v>1015</v>
      </c>
      <c r="K6" s="257">
        <v>2607901</v>
      </c>
      <c r="L6" s="605">
        <v>595.26</v>
      </c>
      <c r="M6" s="227"/>
    </row>
    <row r="7" spans="1:13" s="228" customFormat="1">
      <c r="A7" s="305" t="s">
        <v>557</v>
      </c>
      <c r="B7" s="602" t="s">
        <v>558</v>
      </c>
      <c r="C7" s="305" t="s">
        <v>1003</v>
      </c>
      <c r="D7" s="606" t="s">
        <v>1012</v>
      </c>
      <c r="E7" s="251" t="s">
        <v>1013</v>
      </c>
      <c r="F7" s="251" t="s">
        <v>995</v>
      </c>
      <c r="G7" s="226" t="s">
        <v>996</v>
      </c>
      <c r="H7" s="232" t="s">
        <v>1016</v>
      </c>
      <c r="I7" s="232" t="s">
        <v>998</v>
      </c>
      <c r="J7" s="252" t="s">
        <v>1017</v>
      </c>
      <c r="K7" s="257">
        <v>2607901</v>
      </c>
      <c r="L7" s="605">
        <v>748.64</v>
      </c>
      <c r="M7" s="227"/>
    </row>
    <row r="8" spans="1:13" s="228" customFormat="1">
      <c r="A8" s="305" t="s">
        <v>557</v>
      </c>
      <c r="B8" s="602" t="s">
        <v>558</v>
      </c>
      <c r="C8" s="305" t="s">
        <v>1003</v>
      </c>
      <c r="D8" s="606" t="s">
        <v>1018</v>
      </c>
      <c r="E8" s="251" t="s">
        <v>1019</v>
      </c>
      <c r="F8" s="251" t="s">
        <v>995</v>
      </c>
      <c r="G8" s="226" t="s">
        <v>996</v>
      </c>
      <c r="H8" s="232" t="s">
        <v>1020</v>
      </c>
      <c r="I8" s="232" t="s">
        <v>1021</v>
      </c>
      <c r="J8" s="252" t="s">
        <v>1022</v>
      </c>
      <c r="K8" s="257">
        <v>2611606</v>
      </c>
      <c r="L8" s="605">
        <v>1680</v>
      </c>
      <c r="M8" s="227"/>
    </row>
    <row r="9" spans="1:13" s="228" customFormat="1">
      <c r="A9" s="305" t="s">
        <v>557</v>
      </c>
      <c r="B9" s="602" t="s">
        <v>558</v>
      </c>
      <c r="C9" s="305" t="s">
        <v>148</v>
      </c>
      <c r="D9" s="606" t="s">
        <v>1012</v>
      </c>
      <c r="E9" s="251" t="s">
        <v>1013</v>
      </c>
      <c r="F9" s="251" t="s">
        <v>995</v>
      </c>
      <c r="G9" s="226" t="s">
        <v>996</v>
      </c>
      <c r="H9" s="232" t="s">
        <v>1023</v>
      </c>
      <c r="I9" s="232" t="s">
        <v>1024</v>
      </c>
      <c r="J9" s="252" t="s">
        <v>1025</v>
      </c>
      <c r="K9" s="257">
        <v>2607901</v>
      </c>
      <c r="L9" s="605">
        <v>96</v>
      </c>
      <c r="M9" s="227"/>
    </row>
    <row r="10" spans="1:13" s="228" customFormat="1">
      <c r="A10" s="305" t="s">
        <v>557</v>
      </c>
      <c r="B10" s="602" t="s">
        <v>558</v>
      </c>
      <c r="C10" s="262" t="s">
        <v>145</v>
      </c>
      <c r="D10" s="262" t="s">
        <v>1026</v>
      </c>
      <c r="E10" s="263" t="s">
        <v>1027</v>
      </c>
      <c r="F10" s="263" t="s">
        <v>995</v>
      </c>
      <c r="G10" s="226" t="s">
        <v>996</v>
      </c>
      <c r="H10" s="232" t="s">
        <v>1028</v>
      </c>
      <c r="I10" s="232" t="s">
        <v>1029</v>
      </c>
      <c r="J10" s="252" t="s">
        <v>1030</v>
      </c>
      <c r="K10" s="260">
        <v>2611606</v>
      </c>
      <c r="L10" s="605">
        <v>1200.3</v>
      </c>
      <c r="M10" s="227"/>
    </row>
    <row r="11" spans="1:13" s="228" customFormat="1">
      <c r="A11" s="305" t="s">
        <v>557</v>
      </c>
      <c r="B11" s="602" t="s">
        <v>558</v>
      </c>
      <c r="C11" s="305" t="s">
        <v>1031</v>
      </c>
      <c r="D11" s="253" t="s">
        <v>1032</v>
      </c>
      <c r="E11" s="254" t="s">
        <v>1033</v>
      </c>
      <c r="F11" s="251" t="s">
        <v>995</v>
      </c>
      <c r="G11" s="226" t="s">
        <v>996</v>
      </c>
      <c r="H11" s="232" t="s">
        <v>1034</v>
      </c>
      <c r="I11" s="232" t="s">
        <v>998</v>
      </c>
      <c r="J11" s="252" t="s">
        <v>1035</v>
      </c>
      <c r="K11" s="258">
        <v>3136702</v>
      </c>
      <c r="L11" s="605">
        <v>1457.48</v>
      </c>
      <c r="M11" s="227"/>
    </row>
    <row r="12" spans="1:13" s="228" customFormat="1">
      <c r="A12" s="305" t="s">
        <v>557</v>
      </c>
      <c r="B12" s="602" t="s">
        <v>558</v>
      </c>
      <c r="C12" s="262" t="s">
        <v>146</v>
      </c>
      <c r="D12" s="262" t="s">
        <v>1036</v>
      </c>
      <c r="E12" s="607" t="s">
        <v>1037</v>
      </c>
      <c r="F12" s="263" t="s">
        <v>995</v>
      </c>
      <c r="G12" s="263" t="s">
        <v>996</v>
      </c>
      <c r="H12" s="607">
        <v>4386</v>
      </c>
      <c r="I12" s="608">
        <v>44922</v>
      </c>
      <c r="J12" s="252" t="s">
        <v>1038</v>
      </c>
      <c r="K12" s="260">
        <v>2603405</v>
      </c>
      <c r="L12" s="605">
        <v>870</v>
      </c>
      <c r="M12" s="227"/>
    </row>
    <row r="13" spans="1:13" s="228" customFormat="1">
      <c r="A13" s="305" t="s">
        <v>557</v>
      </c>
      <c r="B13" s="602" t="s">
        <v>558</v>
      </c>
      <c r="C13" s="262" t="s">
        <v>146</v>
      </c>
      <c r="D13" s="262" t="s">
        <v>1032</v>
      </c>
      <c r="E13" s="263" t="s">
        <v>1033</v>
      </c>
      <c r="F13" s="251" t="s">
        <v>995</v>
      </c>
      <c r="G13" s="226" t="s">
        <v>996</v>
      </c>
      <c r="H13" s="262" t="s">
        <v>1039</v>
      </c>
      <c r="I13" s="262" t="s">
        <v>998</v>
      </c>
      <c r="J13" s="603" t="s">
        <v>1040</v>
      </c>
      <c r="K13" s="604" t="s">
        <v>1041</v>
      </c>
      <c r="L13" s="605">
        <v>8491.4500000000007</v>
      </c>
      <c r="M13" s="227"/>
    </row>
    <row r="14" spans="1:13" s="228" customFormat="1">
      <c r="A14" s="305" t="s">
        <v>557</v>
      </c>
      <c r="B14" s="602" t="s">
        <v>558</v>
      </c>
      <c r="C14" s="609" t="s">
        <v>1031</v>
      </c>
      <c r="D14" s="255" t="s">
        <v>1042</v>
      </c>
      <c r="E14" s="256" t="s">
        <v>1043</v>
      </c>
      <c r="F14" s="226" t="s">
        <v>995</v>
      </c>
      <c r="G14" s="226" t="s">
        <v>996</v>
      </c>
      <c r="H14" s="232" t="s">
        <v>1044</v>
      </c>
      <c r="I14" s="232" t="s">
        <v>1045</v>
      </c>
      <c r="J14" s="252" t="s">
        <v>1046</v>
      </c>
      <c r="K14" s="257">
        <v>2611606</v>
      </c>
      <c r="L14" s="605">
        <v>661.65</v>
      </c>
      <c r="M14" s="227"/>
    </row>
    <row r="15" spans="1:13" s="228" customFormat="1" ht="15.75">
      <c r="A15" s="305" t="s">
        <v>557</v>
      </c>
      <c r="B15" s="602" t="s">
        <v>558</v>
      </c>
      <c r="C15" s="609" t="s">
        <v>1031</v>
      </c>
      <c r="D15" s="255" t="s">
        <v>1047</v>
      </c>
      <c r="E15" s="256" t="s">
        <v>1048</v>
      </c>
      <c r="F15" s="226" t="s">
        <v>995</v>
      </c>
      <c r="G15" s="226" t="s">
        <v>996</v>
      </c>
      <c r="H15" s="232" t="s">
        <v>1049</v>
      </c>
      <c r="I15" s="232" t="s">
        <v>1045</v>
      </c>
      <c r="J15" s="252" t="s">
        <v>1050</v>
      </c>
      <c r="K15" s="257">
        <v>2611606</v>
      </c>
      <c r="L15" s="610">
        <v>1927.02</v>
      </c>
      <c r="M15" s="227"/>
    </row>
    <row r="16" spans="1:13" s="228" customFormat="1" ht="16.5" customHeight="1">
      <c r="A16" s="305" t="s">
        <v>557</v>
      </c>
      <c r="B16" s="602" t="s">
        <v>558</v>
      </c>
      <c r="C16" s="255" t="s">
        <v>146</v>
      </c>
      <c r="D16" s="255" t="s">
        <v>1051</v>
      </c>
      <c r="E16" s="256" t="s">
        <v>1052</v>
      </c>
      <c r="F16" s="226" t="s">
        <v>995</v>
      </c>
      <c r="G16" s="226" t="s">
        <v>996</v>
      </c>
      <c r="H16" s="232" t="s">
        <v>1053</v>
      </c>
      <c r="I16" s="232" t="s">
        <v>1021</v>
      </c>
      <c r="J16" s="252" t="s">
        <v>1054</v>
      </c>
      <c r="K16" s="257">
        <v>3136702</v>
      </c>
      <c r="L16" s="605">
        <v>14989.33</v>
      </c>
      <c r="M16" s="227"/>
    </row>
    <row r="17" spans="1:13" s="230" customFormat="1">
      <c r="A17" s="305" t="s">
        <v>557</v>
      </c>
      <c r="B17" s="602" t="s">
        <v>558</v>
      </c>
      <c r="C17" s="255" t="s">
        <v>1031</v>
      </c>
      <c r="D17" s="255" t="s">
        <v>1055</v>
      </c>
      <c r="E17" s="256" t="s">
        <v>1056</v>
      </c>
      <c r="F17" s="226" t="s">
        <v>995</v>
      </c>
      <c r="G17" s="226" t="s">
        <v>996</v>
      </c>
      <c r="H17" s="232" t="s">
        <v>1057</v>
      </c>
      <c r="I17" s="232" t="s">
        <v>1021</v>
      </c>
      <c r="J17" s="252" t="s">
        <v>1058</v>
      </c>
      <c r="K17" s="257">
        <v>4301701</v>
      </c>
      <c r="L17" s="605">
        <v>447</v>
      </c>
      <c r="M17" s="229"/>
    </row>
    <row r="18" spans="1:13" s="230" customFormat="1" ht="15.75">
      <c r="A18" s="305" t="s">
        <v>557</v>
      </c>
      <c r="B18" s="602" t="s">
        <v>558</v>
      </c>
      <c r="C18" s="255" t="s">
        <v>1031</v>
      </c>
      <c r="D18" s="232" t="s">
        <v>1055</v>
      </c>
      <c r="E18" s="251" t="s">
        <v>1056</v>
      </c>
      <c r="F18" s="251" t="s">
        <v>995</v>
      </c>
      <c r="G18" s="226" t="s">
        <v>996</v>
      </c>
      <c r="H18" s="232" t="s">
        <v>1059</v>
      </c>
      <c r="I18" s="232" t="s">
        <v>1021</v>
      </c>
      <c r="J18" s="252" t="s">
        <v>1060</v>
      </c>
      <c r="K18" s="257">
        <v>4301701</v>
      </c>
      <c r="L18" s="610">
        <v>3209.9</v>
      </c>
      <c r="M18" s="229"/>
    </row>
    <row r="19" spans="1:13" s="230" customFormat="1">
      <c r="A19" s="305" t="s">
        <v>557</v>
      </c>
      <c r="B19" s="602" t="s">
        <v>558</v>
      </c>
      <c r="C19" s="262" t="s">
        <v>1031</v>
      </c>
      <c r="D19" s="262" t="s">
        <v>1061</v>
      </c>
      <c r="E19" s="607" t="s">
        <v>1062</v>
      </c>
      <c r="F19" s="263" t="s">
        <v>995</v>
      </c>
      <c r="G19" s="263" t="s">
        <v>996</v>
      </c>
      <c r="H19" s="607">
        <v>399655</v>
      </c>
      <c r="I19" s="608">
        <v>44943</v>
      </c>
      <c r="J19" s="252" t="s">
        <v>1063</v>
      </c>
      <c r="K19" s="258">
        <v>2610707</v>
      </c>
      <c r="L19" s="605">
        <v>424.8</v>
      </c>
      <c r="M19" s="229"/>
    </row>
    <row r="20" spans="1:13" s="228" customFormat="1">
      <c r="A20" s="305" t="s">
        <v>557</v>
      </c>
      <c r="B20" s="602" t="s">
        <v>558</v>
      </c>
      <c r="C20" s="253" t="s">
        <v>1031</v>
      </c>
      <c r="D20" s="253" t="s">
        <v>1064</v>
      </c>
      <c r="E20" s="254" t="s">
        <v>1065</v>
      </c>
      <c r="F20" s="251" t="s">
        <v>995</v>
      </c>
      <c r="G20" s="226" t="s">
        <v>996</v>
      </c>
      <c r="H20" s="232" t="s">
        <v>1066</v>
      </c>
      <c r="I20" s="232" t="s">
        <v>1021</v>
      </c>
      <c r="J20" s="252" t="s">
        <v>1067</v>
      </c>
      <c r="K20" s="260">
        <v>5208707</v>
      </c>
      <c r="L20" s="605">
        <v>2200.96</v>
      </c>
      <c r="M20" s="227"/>
    </row>
    <row r="21" spans="1:13" s="228" customFormat="1">
      <c r="A21" s="305" t="s">
        <v>557</v>
      </c>
      <c r="B21" s="602" t="s">
        <v>558</v>
      </c>
      <c r="C21" s="262" t="s">
        <v>146</v>
      </c>
      <c r="D21" s="262" t="s">
        <v>1064</v>
      </c>
      <c r="E21" s="607" t="s">
        <v>1065</v>
      </c>
      <c r="F21" s="263" t="s">
        <v>995</v>
      </c>
      <c r="G21" s="263" t="s">
        <v>996</v>
      </c>
      <c r="H21" s="607">
        <v>212390</v>
      </c>
      <c r="I21" s="608">
        <v>44917</v>
      </c>
      <c r="J21" s="252" t="s">
        <v>1068</v>
      </c>
      <c r="K21" s="258">
        <v>5208707</v>
      </c>
      <c r="L21" s="605">
        <v>1919.95</v>
      </c>
      <c r="M21" s="227"/>
    </row>
    <row r="22" spans="1:13" s="228" customFormat="1">
      <c r="A22" s="305" t="s">
        <v>557</v>
      </c>
      <c r="B22" s="602" t="s">
        <v>558</v>
      </c>
      <c r="C22" s="232" t="s">
        <v>146</v>
      </c>
      <c r="D22" s="606" t="s">
        <v>1069</v>
      </c>
      <c r="E22" s="251" t="s">
        <v>1070</v>
      </c>
      <c r="F22" s="251" t="s">
        <v>995</v>
      </c>
      <c r="G22" s="226" t="s">
        <v>996</v>
      </c>
      <c r="H22" s="232" t="s">
        <v>1071</v>
      </c>
      <c r="I22" s="232" t="s">
        <v>1072</v>
      </c>
      <c r="J22" s="252" t="s">
        <v>1073</v>
      </c>
      <c r="K22" s="257">
        <v>2611606</v>
      </c>
      <c r="L22" s="605">
        <v>670.15</v>
      </c>
      <c r="M22" s="227"/>
    </row>
    <row r="23" spans="1:13" s="228" customFormat="1">
      <c r="A23" s="305" t="s">
        <v>557</v>
      </c>
      <c r="B23" s="602" t="s">
        <v>558</v>
      </c>
      <c r="C23" s="262" t="s">
        <v>146</v>
      </c>
      <c r="D23" s="262" t="s">
        <v>1074</v>
      </c>
      <c r="E23" s="263" t="s">
        <v>1075</v>
      </c>
      <c r="F23" s="263" t="s">
        <v>995</v>
      </c>
      <c r="G23" s="226" t="s">
        <v>996</v>
      </c>
      <c r="H23" s="232" t="s">
        <v>1076</v>
      </c>
      <c r="I23" s="232" t="s">
        <v>1072</v>
      </c>
      <c r="J23" s="252" t="s">
        <v>1077</v>
      </c>
      <c r="K23" s="260">
        <v>2607901</v>
      </c>
      <c r="L23" s="605">
        <v>884.68</v>
      </c>
      <c r="M23" s="227"/>
    </row>
    <row r="24" spans="1:13" s="228" customFormat="1">
      <c r="A24" s="305" t="s">
        <v>557</v>
      </c>
      <c r="B24" s="602" t="s">
        <v>558</v>
      </c>
      <c r="C24" s="255" t="s">
        <v>1031</v>
      </c>
      <c r="D24" s="232" t="s">
        <v>1061</v>
      </c>
      <c r="E24" s="251" t="s">
        <v>1062</v>
      </c>
      <c r="F24" s="226" t="s">
        <v>995</v>
      </c>
      <c r="G24" s="226" t="s">
        <v>996</v>
      </c>
      <c r="H24" s="232" t="s">
        <v>1078</v>
      </c>
      <c r="I24" s="232" t="s">
        <v>1072</v>
      </c>
      <c r="J24" s="252" t="s">
        <v>1079</v>
      </c>
      <c r="K24" s="257">
        <v>2610707</v>
      </c>
      <c r="L24" s="605">
        <v>1144</v>
      </c>
      <c r="M24" s="227"/>
    </row>
    <row r="25" spans="1:13" s="228" customFormat="1">
      <c r="A25" s="305" t="s">
        <v>557</v>
      </c>
      <c r="B25" s="602" t="s">
        <v>558</v>
      </c>
      <c r="C25" s="232" t="s">
        <v>146</v>
      </c>
      <c r="D25" s="232" t="s">
        <v>1061</v>
      </c>
      <c r="E25" s="251" t="s">
        <v>1062</v>
      </c>
      <c r="F25" s="226" t="s">
        <v>995</v>
      </c>
      <c r="G25" s="226" t="s">
        <v>996</v>
      </c>
      <c r="H25" s="232" t="s">
        <v>1080</v>
      </c>
      <c r="I25" s="608">
        <v>44946</v>
      </c>
      <c r="J25" s="252" t="s">
        <v>1081</v>
      </c>
      <c r="K25" s="258">
        <v>2610707</v>
      </c>
      <c r="L25" s="605">
        <v>4598.55</v>
      </c>
      <c r="M25" s="227"/>
    </row>
    <row r="26" spans="1:13" s="228" customFormat="1">
      <c r="A26" s="305" t="s">
        <v>557</v>
      </c>
      <c r="B26" s="602" t="s">
        <v>558</v>
      </c>
      <c r="C26" s="232" t="s">
        <v>1031</v>
      </c>
      <c r="D26" s="232" t="s">
        <v>1082</v>
      </c>
      <c r="E26" s="251" t="s">
        <v>1083</v>
      </c>
      <c r="F26" s="226" t="s">
        <v>995</v>
      </c>
      <c r="G26" s="226" t="s">
        <v>996</v>
      </c>
      <c r="H26" s="232" t="s">
        <v>1084</v>
      </c>
      <c r="I26" s="232" t="s">
        <v>1085</v>
      </c>
      <c r="J26" s="252" t="s">
        <v>1086</v>
      </c>
      <c r="K26" s="259">
        <v>2611606</v>
      </c>
      <c r="L26" s="605">
        <v>971.5</v>
      </c>
      <c r="M26" s="227"/>
    </row>
    <row r="27" spans="1:13" s="228" customFormat="1" ht="15.75">
      <c r="A27" s="305" t="s">
        <v>557</v>
      </c>
      <c r="B27" s="602" t="s">
        <v>558</v>
      </c>
      <c r="C27" s="232" t="s">
        <v>146</v>
      </c>
      <c r="D27" s="232" t="s">
        <v>1087</v>
      </c>
      <c r="E27" s="251" t="s">
        <v>1088</v>
      </c>
      <c r="F27" s="226" t="s">
        <v>995</v>
      </c>
      <c r="G27" s="226" t="s">
        <v>996</v>
      </c>
      <c r="H27" s="232" t="s">
        <v>1089</v>
      </c>
      <c r="I27" s="232" t="s">
        <v>1090</v>
      </c>
      <c r="J27" s="252" t="s">
        <v>1091</v>
      </c>
      <c r="K27" s="259">
        <v>2611606</v>
      </c>
      <c r="L27" s="610">
        <v>524.5</v>
      </c>
      <c r="M27" s="227"/>
    </row>
    <row r="28" spans="1:13" s="228" customFormat="1">
      <c r="A28" s="305" t="s">
        <v>557</v>
      </c>
      <c r="B28" s="602" t="s">
        <v>558</v>
      </c>
      <c r="C28" s="232" t="s">
        <v>146</v>
      </c>
      <c r="D28" s="232" t="s">
        <v>1092</v>
      </c>
      <c r="E28" s="251" t="s">
        <v>1093</v>
      </c>
      <c r="F28" s="226" t="s">
        <v>995</v>
      </c>
      <c r="G28" s="226" t="s">
        <v>996</v>
      </c>
      <c r="H28" s="232" t="s">
        <v>1094</v>
      </c>
      <c r="I28" s="232" t="s">
        <v>1072</v>
      </c>
      <c r="J28" s="252" t="s">
        <v>1095</v>
      </c>
      <c r="K28" s="260">
        <v>3106200</v>
      </c>
      <c r="L28" s="605">
        <v>960.9</v>
      </c>
      <c r="M28" s="227"/>
    </row>
    <row r="29" spans="1:13" s="228" customFormat="1">
      <c r="A29" s="305" t="s">
        <v>557</v>
      </c>
      <c r="B29" s="602" t="s">
        <v>558</v>
      </c>
      <c r="C29" s="232" t="s">
        <v>1031</v>
      </c>
      <c r="D29" s="232" t="s">
        <v>1042</v>
      </c>
      <c r="E29" s="251" t="s">
        <v>1043</v>
      </c>
      <c r="F29" s="226" t="s">
        <v>995</v>
      </c>
      <c r="G29" s="226" t="s">
        <v>996</v>
      </c>
      <c r="H29" s="232" t="s">
        <v>1096</v>
      </c>
      <c r="I29" s="232" t="s">
        <v>1072</v>
      </c>
      <c r="J29" s="252" t="s">
        <v>1097</v>
      </c>
      <c r="K29" s="257">
        <v>2611606</v>
      </c>
      <c r="L29" s="605">
        <v>337.5</v>
      </c>
      <c r="M29" s="227"/>
    </row>
    <row r="30" spans="1:13" s="228" customFormat="1">
      <c r="A30" s="305" t="s">
        <v>557</v>
      </c>
      <c r="B30" s="602" t="s">
        <v>558</v>
      </c>
      <c r="C30" s="232" t="s">
        <v>1031</v>
      </c>
      <c r="D30" s="232" t="s">
        <v>1042</v>
      </c>
      <c r="E30" s="251" t="s">
        <v>1043</v>
      </c>
      <c r="F30" s="226" t="s">
        <v>995</v>
      </c>
      <c r="G30" s="226" t="s">
        <v>996</v>
      </c>
      <c r="H30" s="232" t="s">
        <v>1098</v>
      </c>
      <c r="I30" s="232" t="s">
        <v>1072</v>
      </c>
      <c r="J30" s="252" t="s">
        <v>1099</v>
      </c>
      <c r="K30" s="258">
        <v>2611606</v>
      </c>
      <c r="L30" s="611">
        <v>824.27</v>
      </c>
      <c r="M30" s="227"/>
    </row>
    <row r="31" spans="1:13" s="228" customFormat="1">
      <c r="A31" s="305" t="s">
        <v>557</v>
      </c>
      <c r="B31" s="602" t="s">
        <v>558</v>
      </c>
      <c r="C31" s="232" t="s">
        <v>1031</v>
      </c>
      <c r="D31" s="232" t="s">
        <v>1100</v>
      </c>
      <c r="E31" s="251" t="s">
        <v>1101</v>
      </c>
      <c r="F31" s="226" t="s">
        <v>995</v>
      </c>
      <c r="G31" s="226" t="s">
        <v>996</v>
      </c>
      <c r="H31" s="607">
        <v>19723</v>
      </c>
      <c r="I31" s="608">
        <v>44950</v>
      </c>
      <c r="J31" s="252" t="s">
        <v>1102</v>
      </c>
      <c r="K31" s="257">
        <v>2611606</v>
      </c>
      <c r="L31" s="334">
        <v>900</v>
      </c>
      <c r="M31" s="227"/>
    </row>
    <row r="32" spans="1:13" s="228" customFormat="1">
      <c r="A32" s="305" t="s">
        <v>557</v>
      </c>
      <c r="B32" s="602" t="s">
        <v>558</v>
      </c>
      <c r="C32" s="232" t="s">
        <v>1031</v>
      </c>
      <c r="D32" s="232" t="s">
        <v>1069</v>
      </c>
      <c r="E32" s="251" t="s">
        <v>1070</v>
      </c>
      <c r="F32" s="226" t="s">
        <v>995</v>
      </c>
      <c r="G32" s="226" t="s">
        <v>996</v>
      </c>
      <c r="H32" s="232" t="s">
        <v>1103</v>
      </c>
      <c r="I32" s="232" t="s">
        <v>1090</v>
      </c>
      <c r="J32" s="252" t="s">
        <v>1104</v>
      </c>
      <c r="K32" s="259">
        <v>2611606</v>
      </c>
      <c r="L32" s="605">
        <v>361.62</v>
      </c>
      <c r="M32" s="227"/>
    </row>
    <row r="33" spans="1:523" s="228" customFormat="1">
      <c r="A33" s="305" t="s">
        <v>557</v>
      </c>
      <c r="B33" s="602" t="s">
        <v>558</v>
      </c>
      <c r="C33" s="232" t="s">
        <v>1031</v>
      </c>
      <c r="D33" s="232" t="s">
        <v>1105</v>
      </c>
      <c r="E33" s="251" t="s">
        <v>1070</v>
      </c>
      <c r="F33" s="226" t="s">
        <v>995</v>
      </c>
      <c r="G33" s="226" t="s">
        <v>996</v>
      </c>
      <c r="H33" s="232" t="s">
        <v>1106</v>
      </c>
      <c r="I33" s="232" t="s">
        <v>1090</v>
      </c>
      <c r="J33" s="252" t="s">
        <v>1107</v>
      </c>
      <c r="K33" s="259">
        <v>2611606</v>
      </c>
      <c r="L33" s="605">
        <v>2427.4</v>
      </c>
      <c r="M33" s="227"/>
    </row>
    <row r="34" spans="1:523" s="231" customFormat="1">
      <c r="A34" s="305" t="s">
        <v>557</v>
      </c>
      <c r="B34" s="602" t="s">
        <v>558</v>
      </c>
      <c r="C34" s="232" t="s">
        <v>1031</v>
      </c>
      <c r="D34" s="232" t="s">
        <v>1108</v>
      </c>
      <c r="E34" s="251" t="s">
        <v>1109</v>
      </c>
      <c r="F34" s="226" t="s">
        <v>995</v>
      </c>
      <c r="G34" s="226" t="s">
        <v>996</v>
      </c>
      <c r="H34" s="232" t="s">
        <v>1110</v>
      </c>
      <c r="I34" s="232" t="s">
        <v>1111</v>
      </c>
      <c r="J34" s="252" t="s">
        <v>1112</v>
      </c>
      <c r="K34" s="260">
        <v>2603454</v>
      </c>
      <c r="L34" s="605">
        <v>2786.17</v>
      </c>
      <c r="M34" s="227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  <c r="BK34" s="250"/>
      <c r="BL34" s="250"/>
      <c r="BM34" s="250"/>
      <c r="BN34" s="250"/>
      <c r="BO34" s="250"/>
      <c r="BP34" s="250"/>
      <c r="BQ34" s="250"/>
      <c r="BR34" s="250"/>
      <c r="BS34" s="250"/>
      <c r="BT34" s="250"/>
      <c r="BU34" s="250"/>
      <c r="BV34" s="250"/>
      <c r="BW34" s="250"/>
      <c r="BX34" s="250"/>
      <c r="BY34" s="250"/>
      <c r="BZ34" s="250"/>
      <c r="CA34" s="250"/>
      <c r="CB34" s="250"/>
      <c r="CC34" s="250"/>
      <c r="CD34" s="250"/>
      <c r="CE34" s="250"/>
      <c r="CF34" s="250"/>
      <c r="CG34" s="250"/>
      <c r="CH34" s="250"/>
      <c r="CI34" s="250"/>
      <c r="CJ34" s="250"/>
      <c r="CK34" s="250"/>
      <c r="CL34" s="250"/>
      <c r="CM34" s="250"/>
      <c r="CN34" s="250"/>
      <c r="CO34" s="250"/>
      <c r="CP34" s="250"/>
      <c r="CQ34" s="250"/>
      <c r="CR34" s="250"/>
      <c r="CS34" s="250"/>
      <c r="CT34" s="250"/>
      <c r="CU34" s="250"/>
      <c r="CV34" s="250"/>
      <c r="CW34" s="250"/>
      <c r="CX34" s="250"/>
      <c r="CY34" s="250"/>
      <c r="CZ34" s="250"/>
      <c r="DA34" s="250"/>
      <c r="DB34" s="250"/>
      <c r="DC34" s="250"/>
      <c r="DD34" s="250"/>
      <c r="DE34" s="250"/>
      <c r="DF34" s="250"/>
      <c r="DG34" s="250"/>
      <c r="DH34" s="250"/>
      <c r="DI34" s="250"/>
      <c r="DJ34" s="250"/>
      <c r="DK34" s="250"/>
      <c r="DL34" s="250"/>
      <c r="DM34" s="250"/>
      <c r="DN34" s="250"/>
      <c r="DO34" s="250"/>
      <c r="DP34" s="250"/>
      <c r="DQ34" s="250"/>
      <c r="DR34" s="250"/>
      <c r="DS34" s="250"/>
      <c r="DT34" s="250"/>
      <c r="DU34" s="250"/>
      <c r="DV34" s="250"/>
      <c r="DW34" s="250"/>
      <c r="DX34" s="250"/>
      <c r="DY34" s="250"/>
      <c r="DZ34" s="250"/>
      <c r="EA34" s="250"/>
      <c r="EB34" s="250"/>
      <c r="EC34" s="250"/>
      <c r="ED34" s="250"/>
      <c r="EE34" s="250"/>
      <c r="EF34" s="250"/>
      <c r="EG34" s="250"/>
      <c r="EH34" s="250"/>
      <c r="EI34" s="250"/>
      <c r="EJ34" s="250"/>
      <c r="EK34" s="250"/>
      <c r="EL34" s="250"/>
      <c r="EM34" s="250"/>
      <c r="EN34" s="250"/>
      <c r="EO34" s="250"/>
      <c r="EP34" s="250"/>
      <c r="EQ34" s="250"/>
      <c r="ER34" s="250"/>
      <c r="ES34" s="250"/>
      <c r="ET34" s="250"/>
      <c r="EU34" s="250"/>
      <c r="EV34" s="250"/>
      <c r="EW34" s="250"/>
      <c r="EX34" s="250"/>
      <c r="EY34" s="250"/>
      <c r="EZ34" s="250"/>
      <c r="FA34" s="250"/>
      <c r="FB34" s="250"/>
      <c r="FC34" s="250"/>
      <c r="FD34" s="250"/>
      <c r="FE34" s="250"/>
      <c r="FF34" s="250"/>
      <c r="FG34" s="250"/>
      <c r="FH34" s="250"/>
      <c r="FI34" s="250"/>
      <c r="FJ34" s="250"/>
      <c r="FK34" s="250"/>
      <c r="FL34" s="250"/>
      <c r="FM34" s="250"/>
      <c r="FN34" s="250"/>
      <c r="FO34" s="250"/>
      <c r="FP34" s="250"/>
      <c r="FQ34" s="250"/>
      <c r="FR34" s="250"/>
      <c r="FS34" s="250"/>
      <c r="FT34" s="250"/>
      <c r="FU34" s="250"/>
      <c r="FV34" s="250"/>
      <c r="FW34" s="250"/>
      <c r="FX34" s="250"/>
      <c r="FY34" s="250"/>
      <c r="FZ34" s="250"/>
      <c r="GA34" s="250"/>
      <c r="GB34" s="250"/>
      <c r="GC34" s="250"/>
      <c r="GD34" s="250"/>
      <c r="GE34" s="250"/>
      <c r="GF34" s="250"/>
      <c r="GG34" s="250"/>
      <c r="GH34" s="250"/>
      <c r="GI34" s="250"/>
      <c r="GJ34" s="250"/>
      <c r="GK34" s="250"/>
      <c r="GL34" s="250"/>
      <c r="GM34" s="250"/>
      <c r="GN34" s="250"/>
      <c r="GO34" s="250"/>
      <c r="GP34" s="250"/>
      <c r="GQ34" s="250"/>
      <c r="GR34" s="250"/>
      <c r="GS34" s="250"/>
      <c r="GT34" s="250"/>
      <c r="GU34" s="250"/>
      <c r="GV34" s="250"/>
      <c r="GW34" s="250"/>
      <c r="GX34" s="250"/>
      <c r="GY34" s="250"/>
      <c r="GZ34" s="250"/>
      <c r="HA34" s="250"/>
      <c r="HB34" s="250"/>
      <c r="HC34" s="250"/>
      <c r="HD34" s="250"/>
      <c r="HE34" s="250"/>
      <c r="HF34" s="250"/>
      <c r="HG34" s="250"/>
      <c r="HH34" s="250"/>
      <c r="HI34" s="250"/>
      <c r="HJ34" s="250"/>
      <c r="HK34" s="250"/>
      <c r="HL34" s="250"/>
      <c r="HM34" s="250"/>
      <c r="HN34" s="250"/>
      <c r="HO34" s="250"/>
      <c r="HP34" s="250"/>
      <c r="HQ34" s="250"/>
      <c r="HR34" s="250"/>
      <c r="HS34" s="250"/>
      <c r="HT34" s="250"/>
      <c r="HU34" s="250"/>
      <c r="HV34" s="250"/>
      <c r="HW34" s="250"/>
      <c r="HX34" s="250"/>
      <c r="HY34" s="250"/>
      <c r="HZ34" s="250"/>
      <c r="IA34" s="250"/>
      <c r="IB34" s="250"/>
      <c r="IC34" s="250"/>
      <c r="ID34" s="250"/>
      <c r="IE34" s="250"/>
      <c r="IF34" s="250"/>
      <c r="IG34" s="250"/>
      <c r="IH34" s="250"/>
      <c r="II34" s="250"/>
      <c r="IJ34" s="250"/>
      <c r="IK34" s="250"/>
      <c r="IL34" s="250"/>
      <c r="IM34" s="250"/>
      <c r="IN34" s="250"/>
      <c r="IO34" s="250"/>
      <c r="IP34" s="250"/>
      <c r="IQ34" s="250"/>
      <c r="IR34" s="250"/>
      <c r="IS34" s="250"/>
      <c r="IT34" s="250"/>
      <c r="IU34" s="250"/>
      <c r="IV34" s="250"/>
      <c r="IW34" s="250"/>
      <c r="IX34" s="250"/>
      <c r="IY34" s="250"/>
      <c r="IZ34" s="250"/>
      <c r="JA34" s="250"/>
      <c r="JB34" s="250"/>
      <c r="JC34" s="250"/>
      <c r="JD34" s="250"/>
      <c r="JE34" s="250"/>
      <c r="JF34" s="250"/>
      <c r="JG34" s="250"/>
      <c r="JH34" s="250"/>
      <c r="JI34" s="250"/>
      <c r="JJ34" s="250"/>
      <c r="JK34" s="250"/>
      <c r="JL34" s="250"/>
      <c r="JM34" s="250"/>
      <c r="JN34" s="250"/>
      <c r="JO34" s="250"/>
      <c r="JP34" s="250"/>
      <c r="JQ34" s="250"/>
      <c r="JR34" s="250"/>
      <c r="JS34" s="250"/>
      <c r="JT34" s="250"/>
      <c r="JU34" s="250"/>
      <c r="JV34" s="250"/>
      <c r="JW34" s="250"/>
      <c r="JX34" s="250"/>
      <c r="JY34" s="250"/>
      <c r="JZ34" s="250"/>
      <c r="KA34" s="250"/>
      <c r="KB34" s="250"/>
      <c r="KC34" s="250"/>
      <c r="KD34" s="250"/>
      <c r="KE34" s="250"/>
      <c r="KF34" s="250"/>
      <c r="KG34" s="250"/>
      <c r="KH34" s="250"/>
      <c r="KI34" s="250"/>
      <c r="KJ34" s="250"/>
      <c r="KK34" s="250"/>
      <c r="KL34" s="250"/>
      <c r="KM34" s="250"/>
      <c r="KN34" s="250"/>
      <c r="KO34" s="250"/>
      <c r="KP34" s="250"/>
      <c r="KQ34" s="250"/>
      <c r="KR34" s="250"/>
      <c r="KS34" s="250"/>
      <c r="KT34" s="250"/>
      <c r="KU34" s="250"/>
      <c r="KV34" s="250"/>
      <c r="KW34" s="250"/>
      <c r="KX34" s="250"/>
      <c r="KY34" s="250"/>
      <c r="KZ34" s="250"/>
      <c r="LA34" s="250"/>
      <c r="LB34" s="250"/>
      <c r="LC34" s="250"/>
      <c r="LD34" s="250"/>
      <c r="LE34" s="250"/>
      <c r="LF34" s="250"/>
      <c r="LG34" s="250"/>
      <c r="LH34" s="250"/>
      <c r="LI34" s="250"/>
      <c r="LJ34" s="250"/>
      <c r="LK34" s="250"/>
      <c r="LL34" s="250"/>
      <c r="LM34" s="250"/>
      <c r="LN34" s="250"/>
      <c r="LO34" s="250"/>
      <c r="LP34" s="250"/>
      <c r="LQ34" s="250"/>
      <c r="LR34" s="250"/>
      <c r="LS34" s="250"/>
      <c r="LT34" s="250"/>
      <c r="LU34" s="250"/>
      <c r="LV34" s="250"/>
      <c r="LW34" s="250"/>
      <c r="LX34" s="250"/>
      <c r="LY34" s="250"/>
      <c r="LZ34" s="250"/>
      <c r="MA34" s="250"/>
      <c r="MB34" s="250"/>
      <c r="MC34" s="250"/>
      <c r="MD34" s="250"/>
      <c r="ME34" s="250"/>
      <c r="MF34" s="250"/>
      <c r="MG34" s="250"/>
      <c r="MH34" s="250"/>
      <c r="MI34" s="250"/>
      <c r="MJ34" s="250"/>
      <c r="MK34" s="250"/>
      <c r="ML34" s="250"/>
      <c r="MM34" s="250"/>
      <c r="MN34" s="250"/>
      <c r="MO34" s="250"/>
      <c r="MP34" s="250"/>
      <c r="MQ34" s="250"/>
      <c r="MR34" s="250"/>
      <c r="MS34" s="250"/>
      <c r="MT34" s="250"/>
      <c r="MU34" s="250"/>
      <c r="MV34" s="250"/>
      <c r="MW34" s="250"/>
      <c r="MX34" s="250"/>
      <c r="MY34" s="250"/>
      <c r="MZ34" s="250"/>
      <c r="NA34" s="250"/>
      <c r="NB34" s="250"/>
      <c r="NC34" s="250"/>
      <c r="ND34" s="250"/>
      <c r="NE34" s="250"/>
      <c r="NF34" s="250"/>
      <c r="NG34" s="250"/>
      <c r="NH34" s="250"/>
      <c r="NI34" s="250"/>
      <c r="NJ34" s="250"/>
      <c r="NK34" s="250"/>
      <c r="NL34" s="250"/>
      <c r="NM34" s="250"/>
      <c r="NN34" s="250"/>
      <c r="NO34" s="250"/>
      <c r="NP34" s="250"/>
      <c r="NQ34" s="250"/>
      <c r="NR34" s="250"/>
      <c r="NS34" s="250"/>
      <c r="NT34" s="250"/>
      <c r="NU34" s="250"/>
      <c r="NV34" s="250"/>
      <c r="NW34" s="250"/>
      <c r="NX34" s="250"/>
      <c r="NY34" s="250"/>
      <c r="NZ34" s="250"/>
      <c r="OA34" s="250"/>
      <c r="OB34" s="250"/>
      <c r="OC34" s="250"/>
      <c r="OD34" s="250"/>
      <c r="OE34" s="250"/>
      <c r="OF34" s="250"/>
      <c r="OG34" s="250"/>
      <c r="OH34" s="250"/>
      <c r="OI34" s="250"/>
      <c r="OJ34" s="250"/>
      <c r="OK34" s="250"/>
      <c r="OL34" s="250"/>
      <c r="OM34" s="250"/>
      <c r="ON34" s="250"/>
      <c r="OO34" s="250"/>
      <c r="OP34" s="250"/>
      <c r="OQ34" s="250"/>
      <c r="OR34" s="250"/>
      <c r="OS34" s="250"/>
      <c r="OT34" s="250"/>
      <c r="OU34" s="250"/>
      <c r="OV34" s="250"/>
      <c r="OW34" s="250"/>
      <c r="OX34" s="250"/>
      <c r="OY34" s="250"/>
      <c r="OZ34" s="250"/>
      <c r="PA34" s="250"/>
      <c r="PB34" s="250"/>
      <c r="PC34" s="250"/>
      <c r="PD34" s="250"/>
      <c r="PE34" s="250"/>
      <c r="PF34" s="250"/>
      <c r="PG34" s="250"/>
      <c r="PH34" s="250"/>
      <c r="PI34" s="250"/>
      <c r="PJ34" s="250"/>
      <c r="PK34" s="250"/>
      <c r="PL34" s="250"/>
      <c r="PM34" s="250"/>
      <c r="PN34" s="250"/>
      <c r="PO34" s="250"/>
      <c r="PP34" s="250"/>
      <c r="PQ34" s="250"/>
      <c r="PR34" s="250"/>
      <c r="PS34" s="250"/>
      <c r="PT34" s="250"/>
      <c r="PU34" s="250"/>
      <c r="PV34" s="250"/>
      <c r="PW34" s="250"/>
      <c r="PX34" s="250"/>
      <c r="PY34" s="250"/>
      <c r="PZ34" s="250"/>
      <c r="QA34" s="250"/>
      <c r="QB34" s="250"/>
      <c r="QC34" s="250"/>
      <c r="QD34" s="250"/>
      <c r="QE34" s="250"/>
      <c r="QF34" s="250"/>
      <c r="QG34" s="250"/>
      <c r="QH34" s="250"/>
      <c r="QI34" s="250"/>
      <c r="QJ34" s="250"/>
      <c r="QK34" s="250"/>
      <c r="QL34" s="250"/>
      <c r="QM34" s="250"/>
      <c r="QN34" s="250"/>
      <c r="QO34" s="250"/>
      <c r="QP34" s="250"/>
      <c r="QQ34" s="250"/>
      <c r="QR34" s="250"/>
      <c r="QS34" s="250"/>
      <c r="QT34" s="250"/>
      <c r="QU34" s="250"/>
      <c r="QV34" s="250"/>
      <c r="QW34" s="250"/>
      <c r="QX34" s="250"/>
      <c r="QY34" s="250"/>
      <c r="QZ34" s="250"/>
      <c r="RA34" s="250"/>
      <c r="RB34" s="250"/>
      <c r="RC34" s="250"/>
      <c r="RD34" s="250"/>
      <c r="RE34" s="250"/>
      <c r="RF34" s="250"/>
      <c r="RG34" s="250"/>
      <c r="RH34" s="250"/>
      <c r="RI34" s="250"/>
      <c r="RJ34" s="250"/>
      <c r="RK34" s="250"/>
      <c r="RL34" s="250"/>
      <c r="RM34" s="250"/>
      <c r="RN34" s="250"/>
      <c r="RO34" s="250"/>
      <c r="RP34" s="250"/>
      <c r="RQ34" s="250"/>
      <c r="RR34" s="250"/>
      <c r="RS34" s="250"/>
      <c r="RT34" s="250"/>
      <c r="RU34" s="250"/>
      <c r="RV34" s="250"/>
      <c r="RW34" s="250"/>
      <c r="RX34" s="250"/>
      <c r="RY34" s="250"/>
      <c r="RZ34" s="250"/>
      <c r="SA34" s="250"/>
      <c r="SB34" s="250"/>
      <c r="SC34" s="250"/>
      <c r="SD34" s="250"/>
      <c r="SE34" s="250"/>
      <c r="SF34" s="250"/>
      <c r="SG34" s="250"/>
      <c r="SH34" s="250"/>
      <c r="SI34" s="250"/>
      <c r="SJ34" s="250"/>
      <c r="SK34" s="250"/>
      <c r="SL34" s="250"/>
      <c r="SM34" s="250"/>
      <c r="SN34" s="250"/>
      <c r="SO34" s="250"/>
      <c r="SP34" s="250"/>
      <c r="SQ34" s="250"/>
      <c r="SR34" s="250"/>
      <c r="SS34" s="250"/>
      <c r="ST34" s="250"/>
      <c r="SU34" s="250"/>
      <c r="SV34" s="250"/>
      <c r="SW34" s="250"/>
      <c r="SX34" s="250"/>
      <c r="SY34" s="250"/>
      <c r="SZ34" s="250"/>
      <c r="TA34" s="250"/>
      <c r="TB34" s="250"/>
      <c r="TC34" s="250"/>
    </row>
    <row r="35" spans="1:523" s="231" customFormat="1">
      <c r="A35" s="305" t="s">
        <v>557</v>
      </c>
      <c r="B35" s="602" t="s">
        <v>558</v>
      </c>
      <c r="C35" s="232" t="s">
        <v>1031</v>
      </c>
      <c r="D35" s="232" t="s">
        <v>1113</v>
      </c>
      <c r="E35" s="251" t="s">
        <v>1114</v>
      </c>
      <c r="F35" s="226" t="s">
        <v>995</v>
      </c>
      <c r="G35" s="226" t="s">
        <v>996</v>
      </c>
      <c r="H35" s="232" t="s">
        <v>1115</v>
      </c>
      <c r="I35" s="232" t="s">
        <v>1111</v>
      </c>
      <c r="J35" s="252" t="s">
        <v>1116</v>
      </c>
      <c r="K35" s="257">
        <v>2611606</v>
      </c>
      <c r="L35" s="605">
        <v>960</v>
      </c>
      <c r="M35" s="227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250"/>
      <c r="CL35" s="250"/>
      <c r="CM35" s="250"/>
      <c r="CN35" s="250"/>
      <c r="CO35" s="250"/>
      <c r="CP35" s="250"/>
      <c r="CQ35" s="250"/>
      <c r="CR35" s="250"/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0"/>
      <c r="DK35" s="250"/>
      <c r="DL35" s="250"/>
      <c r="DM35" s="250"/>
      <c r="DN35" s="250"/>
      <c r="DO35" s="250"/>
      <c r="DP35" s="250"/>
      <c r="DQ35" s="250"/>
      <c r="DR35" s="250"/>
      <c r="DS35" s="250"/>
      <c r="DT35" s="250"/>
      <c r="DU35" s="250"/>
      <c r="DV35" s="250"/>
      <c r="DW35" s="250"/>
      <c r="DX35" s="250"/>
      <c r="DY35" s="250"/>
      <c r="DZ35" s="250"/>
      <c r="EA35" s="250"/>
      <c r="EB35" s="250"/>
      <c r="EC35" s="250"/>
      <c r="ED35" s="250"/>
      <c r="EE35" s="250"/>
      <c r="EF35" s="250"/>
      <c r="EG35" s="250"/>
      <c r="EH35" s="250"/>
      <c r="EI35" s="250"/>
      <c r="EJ35" s="250"/>
      <c r="EK35" s="250"/>
      <c r="EL35" s="250"/>
      <c r="EM35" s="250"/>
      <c r="EN35" s="250"/>
      <c r="EO35" s="250"/>
      <c r="EP35" s="250"/>
      <c r="EQ35" s="250"/>
      <c r="ER35" s="250"/>
      <c r="ES35" s="250"/>
      <c r="ET35" s="250"/>
      <c r="EU35" s="250"/>
      <c r="EV35" s="250"/>
      <c r="EW35" s="250"/>
      <c r="EX35" s="250"/>
      <c r="EY35" s="250"/>
      <c r="EZ35" s="250"/>
      <c r="FA35" s="250"/>
      <c r="FB35" s="250"/>
      <c r="FC35" s="250"/>
      <c r="FD35" s="250"/>
      <c r="FE35" s="250"/>
      <c r="FF35" s="250"/>
      <c r="FG35" s="250"/>
      <c r="FH35" s="250"/>
      <c r="FI35" s="250"/>
      <c r="FJ35" s="250"/>
      <c r="FK35" s="250"/>
      <c r="FL35" s="250"/>
      <c r="FM35" s="250"/>
      <c r="FN35" s="250"/>
      <c r="FO35" s="250"/>
      <c r="FP35" s="250"/>
      <c r="FQ35" s="250"/>
      <c r="FR35" s="250"/>
      <c r="FS35" s="250"/>
      <c r="FT35" s="250"/>
      <c r="FU35" s="250"/>
      <c r="FV35" s="250"/>
      <c r="FW35" s="250"/>
      <c r="FX35" s="250"/>
      <c r="FY35" s="250"/>
      <c r="FZ35" s="250"/>
      <c r="GA35" s="250"/>
      <c r="GB35" s="250"/>
      <c r="GC35" s="250"/>
      <c r="GD35" s="250"/>
      <c r="GE35" s="250"/>
      <c r="GF35" s="250"/>
      <c r="GG35" s="250"/>
      <c r="GH35" s="250"/>
      <c r="GI35" s="250"/>
      <c r="GJ35" s="250"/>
      <c r="GK35" s="250"/>
      <c r="GL35" s="250"/>
      <c r="GM35" s="250"/>
      <c r="GN35" s="250"/>
      <c r="GO35" s="250"/>
      <c r="GP35" s="250"/>
      <c r="GQ35" s="250"/>
      <c r="GR35" s="250"/>
      <c r="GS35" s="250"/>
      <c r="GT35" s="250"/>
      <c r="GU35" s="250"/>
      <c r="GV35" s="250"/>
      <c r="GW35" s="250"/>
      <c r="GX35" s="250"/>
      <c r="GY35" s="250"/>
      <c r="GZ35" s="250"/>
      <c r="HA35" s="250"/>
      <c r="HB35" s="250"/>
      <c r="HC35" s="250"/>
      <c r="HD35" s="250"/>
      <c r="HE35" s="250"/>
      <c r="HF35" s="250"/>
      <c r="HG35" s="250"/>
      <c r="HH35" s="250"/>
      <c r="HI35" s="250"/>
      <c r="HJ35" s="250"/>
      <c r="HK35" s="250"/>
      <c r="HL35" s="250"/>
      <c r="HM35" s="250"/>
      <c r="HN35" s="250"/>
      <c r="HO35" s="250"/>
      <c r="HP35" s="250"/>
      <c r="HQ35" s="250"/>
      <c r="HR35" s="250"/>
      <c r="HS35" s="250"/>
      <c r="HT35" s="250"/>
      <c r="HU35" s="250"/>
      <c r="HV35" s="250"/>
      <c r="HW35" s="250"/>
      <c r="HX35" s="250"/>
      <c r="HY35" s="250"/>
      <c r="HZ35" s="250"/>
      <c r="IA35" s="250"/>
      <c r="IB35" s="250"/>
      <c r="IC35" s="250"/>
      <c r="ID35" s="250"/>
      <c r="IE35" s="250"/>
      <c r="IF35" s="250"/>
      <c r="IG35" s="250"/>
      <c r="IH35" s="250"/>
      <c r="II35" s="250"/>
      <c r="IJ35" s="250"/>
      <c r="IK35" s="250"/>
      <c r="IL35" s="250"/>
      <c r="IM35" s="250"/>
      <c r="IN35" s="250"/>
      <c r="IO35" s="250"/>
      <c r="IP35" s="250"/>
      <c r="IQ35" s="250"/>
      <c r="IR35" s="250"/>
      <c r="IS35" s="250"/>
      <c r="IT35" s="250"/>
      <c r="IU35" s="250"/>
      <c r="IV35" s="250"/>
      <c r="IW35" s="250"/>
      <c r="IX35" s="250"/>
      <c r="IY35" s="250"/>
      <c r="IZ35" s="250"/>
      <c r="JA35" s="250"/>
      <c r="JB35" s="250"/>
      <c r="JC35" s="250"/>
      <c r="JD35" s="250"/>
      <c r="JE35" s="250"/>
      <c r="JF35" s="250"/>
      <c r="JG35" s="250"/>
      <c r="JH35" s="250"/>
      <c r="JI35" s="250"/>
      <c r="JJ35" s="250"/>
      <c r="JK35" s="250"/>
      <c r="JL35" s="250"/>
      <c r="JM35" s="250"/>
      <c r="JN35" s="250"/>
      <c r="JO35" s="250"/>
      <c r="JP35" s="250"/>
      <c r="JQ35" s="250"/>
      <c r="JR35" s="250"/>
      <c r="JS35" s="250"/>
      <c r="JT35" s="250"/>
      <c r="JU35" s="250"/>
      <c r="JV35" s="250"/>
      <c r="JW35" s="250"/>
      <c r="JX35" s="250"/>
      <c r="JY35" s="250"/>
      <c r="JZ35" s="250"/>
      <c r="KA35" s="250"/>
      <c r="KB35" s="250"/>
      <c r="KC35" s="250"/>
      <c r="KD35" s="250"/>
      <c r="KE35" s="250"/>
      <c r="KF35" s="250"/>
      <c r="KG35" s="250"/>
      <c r="KH35" s="250"/>
      <c r="KI35" s="250"/>
      <c r="KJ35" s="250"/>
      <c r="KK35" s="250"/>
      <c r="KL35" s="250"/>
      <c r="KM35" s="250"/>
      <c r="KN35" s="250"/>
      <c r="KO35" s="250"/>
      <c r="KP35" s="250"/>
      <c r="KQ35" s="250"/>
      <c r="KR35" s="250"/>
      <c r="KS35" s="250"/>
      <c r="KT35" s="250"/>
      <c r="KU35" s="250"/>
      <c r="KV35" s="250"/>
      <c r="KW35" s="250"/>
      <c r="KX35" s="250"/>
      <c r="KY35" s="250"/>
      <c r="KZ35" s="250"/>
      <c r="LA35" s="250"/>
      <c r="LB35" s="250"/>
      <c r="LC35" s="250"/>
      <c r="LD35" s="250"/>
      <c r="LE35" s="250"/>
      <c r="LF35" s="250"/>
      <c r="LG35" s="250"/>
      <c r="LH35" s="250"/>
      <c r="LI35" s="250"/>
      <c r="LJ35" s="250"/>
      <c r="LK35" s="250"/>
      <c r="LL35" s="250"/>
      <c r="LM35" s="250"/>
      <c r="LN35" s="250"/>
      <c r="LO35" s="250"/>
      <c r="LP35" s="250"/>
      <c r="LQ35" s="250"/>
      <c r="LR35" s="250"/>
      <c r="LS35" s="250"/>
      <c r="LT35" s="250"/>
      <c r="LU35" s="250"/>
      <c r="LV35" s="250"/>
      <c r="LW35" s="250"/>
      <c r="LX35" s="250"/>
      <c r="LY35" s="250"/>
      <c r="LZ35" s="250"/>
      <c r="MA35" s="250"/>
      <c r="MB35" s="250"/>
      <c r="MC35" s="250"/>
      <c r="MD35" s="250"/>
      <c r="ME35" s="250"/>
      <c r="MF35" s="250"/>
      <c r="MG35" s="250"/>
      <c r="MH35" s="250"/>
      <c r="MI35" s="250"/>
      <c r="MJ35" s="250"/>
      <c r="MK35" s="250"/>
      <c r="ML35" s="250"/>
      <c r="MM35" s="250"/>
      <c r="MN35" s="250"/>
      <c r="MO35" s="250"/>
      <c r="MP35" s="250"/>
      <c r="MQ35" s="250"/>
      <c r="MR35" s="250"/>
      <c r="MS35" s="250"/>
      <c r="MT35" s="250"/>
      <c r="MU35" s="250"/>
      <c r="MV35" s="250"/>
      <c r="MW35" s="250"/>
      <c r="MX35" s="250"/>
      <c r="MY35" s="250"/>
      <c r="MZ35" s="250"/>
      <c r="NA35" s="250"/>
      <c r="NB35" s="250"/>
      <c r="NC35" s="250"/>
      <c r="ND35" s="250"/>
      <c r="NE35" s="250"/>
      <c r="NF35" s="250"/>
      <c r="NG35" s="250"/>
      <c r="NH35" s="250"/>
      <c r="NI35" s="250"/>
      <c r="NJ35" s="250"/>
      <c r="NK35" s="250"/>
      <c r="NL35" s="250"/>
      <c r="NM35" s="250"/>
      <c r="NN35" s="250"/>
      <c r="NO35" s="250"/>
      <c r="NP35" s="250"/>
      <c r="NQ35" s="250"/>
      <c r="NR35" s="250"/>
      <c r="NS35" s="250"/>
      <c r="NT35" s="250"/>
      <c r="NU35" s="250"/>
      <c r="NV35" s="250"/>
      <c r="NW35" s="250"/>
      <c r="NX35" s="250"/>
      <c r="NY35" s="250"/>
      <c r="NZ35" s="250"/>
      <c r="OA35" s="250"/>
      <c r="OB35" s="250"/>
      <c r="OC35" s="250"/>
      <c r="OD35" s="250"/>
      <c r="OE35" s="250"/>
      <c r="OF35" s="250"/>
      <c r="OG35" s="250"/>
      <c r="OH35" s="250"/>
      <c r="OI35" s="250"/>
      <c r="OJ35" s="250"/>
      <c r="OK35" s="250"/>
      <c r="OL35" s="250"/>
      <c r="OM35" s="250"/>
      <c r="ON35" s="250"/>
      <c r="OO35" s="250"/>
      <c r="OP35" s="250"/>
      <c r="OQ35" s="250"/>
      <c r="OR35" s="250"/>
      <c r="OS35" s="250"/>
      <c r="OT35" s="250"/>
      <c r="OU35" s="250"/>
      <c r="OV35" s="250"/>
      <c r="OW35" s="250"/>
      <c r="OX35" s="250"/>
      <c r="OY35" s="250"/>
      <c r="OZ35" s="250"/>
      <c r="PA35" s="250"/>
      <c r="PB35" s="250"/>
      <c r="PC35" s="250"/>
      <c r="PD35" s="250"/>
      <c r="PE35" s="250"/>
      <c r="PF35" s="250"/>
      <c r="PG35" s="250"/>
      <c r="PH35" s="250"/>
      <c r="PI35" s="250"/>
      <c r="PJ35" s="250"/>
      <c r="PK35" s="250"/>
      <c r="PL35" s="250"/>
      <c r="PM35" s="250"/>
      <c r="PN35" s="250"/>
      <c r="PO35" s="250"/>
      <c r="PP35" s="250"/>
      <c r="PQ35" s="250"/>
      <c r="PR35" s="250"/>
      <c r="PS35" s="250"/>
      <c r="PT35" s="250"/>
      <c r="PU35" s="250"/>
      <c r="PV35" s="250"/>
      <c r="PW35" s="250"/>
      <c r="PX35" s="250"/>
      <c r="PY35" s="250"/>
      <c r="PZ35" s="250"/>
      <c r="QA35" s="250"/>
      <c r="QB35" s="250"/>
      <c r="QC35" s="250"/>
      <c r="QD35" s="250"/>
      <c r="QE35" s="250"/>
      <c r="QF35" s="250"/>
      <c r="QG35" s="250"/>
      <c r="QH35" s="250"/>
      <c r="QI35" s="250"/>
      <c r="QJ35" s="250"/>
      <c r="QK35" s="250"/>
      <c r="QL35" s="250"/>
      <c r="QM35" s="250"/>
      <c r="QN35" s="250"/>
      <c r="QO35" s="250"/>
      <c r="QP35" s="250"/>
      <c r="QQ35" s="250"/>
      <c r="QR35" s="250"/>
      <c r="QS35" s="250"/>
      <c r="QT35" s="250"/>
      <c r="QU35" s="250"/>
      <c r="QV35" s="250"/>
      <c r="QW35" s="250"/>
      <c r="QX35" s="250"/>
      <c r="QY35" s="250"/>
      <c r="QZ35" s="250"/>
      <c r="RA35" s="250"/>
      <c r="RB35" s="250"/>
      <c r="RC35" s="250"/>
      <c r="RD35" s="250"/>
      <c r="RE35" s="250"/>
      <c r="RF35" s="250"/>
      <c r="RG35" s="250"/>
      <c r="RH35" s="250"/>
      <c r="RI35" s="250"/>
      <c r="RJ35" s="250"/>
      <c r="RK35" s="250"/>
      <c r="RL35" s="250"/>
      <c r="RM35" s="250"/>
      <c r="RN35" s="250"/>
      <c r="RO35" s="250"/>
      <c r="RP35" s="250"/>
      <c r="RQ35" s="250"/>
      <c r="RR35" s="250"/>
      <c r="RS35" s="250"/>
      <c r="RT35" s="250"/>
      <c r="RU35" s="250"/>
      <c r="RV35" s="250"/>
      <c r="RW35" s="250"/>
      <c r="RX35" s="250"/>
      <c r="RY35" s="250"/>
      <c r="RZ35" s="250"/>
      <c r="SA35" s="250"/>
      <c r="SB35" s="250"/>
      <c r="SC35" s="250"/>
      <c r="SD35" s="250"/>
      <c r="SE35" s="250"/>
      <c r="SF35" s="250"/>
      <c r="SG35" s="250"/>
      <c r="SH35" s="250"/>
      <c r="SI35" s="250"/>
      <c r="SJ35" s="250"/>
      <c r="SK35" s="250"/>
      <c r="SL35" s="250"/>
      <c r="SM35" s="250"/>
      <c r="SN35" s="250"/>
      <c r="SO35" s="250"/>
      <c r="SP35" s="250"/>
      <c r="SQ35" s="250"/>
      <c r="SR35" s="250"/>
      <c r="SS35" s="250"/>
      <c r="ST35" s="250"/>
      <c r="SU35" s="250"/>
      <c r="SV35" s="250"/>
      <c r="SW35" s="250"/>
      <c r="SX35" s="250"/>
      <c r="SY35" s="250"/>
      <c r="SZ35" s="250"/>
      <c r="TA35" s="250"/>
      <c r="TB35" s="250"/>
      <c r="TC35" s="250"/>
    </row>
    <row r="36" spans="1:523" s="231" customFormat="1">
      <c r="A36" s="305" t="s">
        <v>788</v>
      </c>
      <c r="B36" s="602" t="s">
        <v>558</v>
      </c>
      <c r="C36" s="232" t="s">
        <v>1003</v>
      </c>
      <c r="D36" s="232" t="s">
        <v>1004</v>
      </c>
      <c r="E36" s="251" t="s">
        <v>1117</v>
      </c>
      <c r="F36" s="226" t="s">
        <v>995</v>
      </c>
      <c r="G36" s="226" t="s">
        <v>996</v>
      </c>
      <c r="H36" s="232" t="s">
        <v>1118</v>
      </c>
      <c r="I36" s="232" t="s">
        <v>1111</v>
      </c>
      <c r="J36" s="252" t="s">
        <v>1119</v>
      </c>
      <c r="K36" s="258">
        <v>2611606</v>
      </c>
      <c r="L36" s="605">
        <v>1990.89</v>
      </c>
      <c r="M36" s="227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  <c r="AM36" s="250"/>
      <c r="AN36" s="250"/>
      <c r="AO36" s="250"/>
      <c r="AP36" s="250"/>
      <c r="AQ36" s="250"/>
      <c r="AR36" s="250"/>
      <c r="AS36" s="250"/>
      <c r="AT36" s="250"/>
      <c r="AU36" s="250"/>
      <c r="AV36" s="250"/>
      <c r="AW36" s="250"/>
      <c r="AX36" s="250"/>
      <c r="AY36" s="250"/>
      <c r="AZ36" s="250"/>
      <c r="BA36" s="250"/>
      <c r="BB36" s="250"/>
      <c r="BC36" s="250"/>
      <c r="BD36" s="250"/>
      <c r="BE36" s="250"/>
      <c r="BF36" s="250"/>
      <c r="BG36" s="250"/>
      <c r="BH36" s="250"/>
      <c r="BI36" s="250"/>
      <c r="BJ36" s="250"/>
      <c r="BK36" s="250"/>
      <c r="BL36" s="250"/>
      <c r="BM36" s="250"/>
      <c r="BN36" s="250"/>
      <c r="BO36" s="250"/>
      <c r="BP36" s="250"/>
      <c r="BQ36" s="250"/>
      <c r="BR36" s="250"/>
      <c r="BS36" s="250"/>
      <c r="BT36" s="250"/>
      <c r="BU36" s="250"/>
      <c r="BV36" s="250"/>
      <c r="BW36" s="250"/>
      <c r="BX36" s="250"/>
      <c r="BY36" s="250"/>
      <c r="BZ36" s="250"/>
      <c r="CA36" s="250"/>
      <c r="CB36" s="250"/>
      <c r="CC36" s="250"/>
      <c r="CD36" s="250"/>
      <c r="CE36" s="250"/>
      <c r="CF36" s="250"/>
      <c r="CG36" s="250"/>
      <c r="CH36" s="250"/>
      <c r="CI36" s="250"/>
      <c r="CJ36" s="250"/>
      <c r="CK36" s="250"/>
      <c r="CL36" s="250"/>
      <c r="CM36" s="250"/>
      <c r="CN36" s="250"/>
      <c r="CO36" s="250"/>
      <c r="CP36" s="250"/>
      <c r="CQ36" s="250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0"/>
      <c r="DK36" s="250"/>
      <c r="DL36" s="250"/>
      <c r="DM36" s="250"/>
      <c r="DN36" s="250"/>
      <c r="DO36" s="250"/>
      <c r="DP36" s="250"/>
      <c r="DQ36" s="250"/>
      <c r="DR36" s="250"/>
      <c r="DS36" s="250"/>
      <c r="DT36" s="250"/>
      <c r="DU36" s="250"/>
      <c r="DV36" s="250"/>
      <c r="DW36" s="250"/>
      <c r="DX36" s="250"/>
      <c r="DY36" s="250"/>
      <c r="DZ36" s="250"/>
      <c r="EA36" s="250"/>
      <c r="EB36" s="250"/>
      <c r="EC36" s="250"/>
      <c r="ED36" s="250"/>
      <c r="EE36" s="250"/>
      <c r="EF36" s="250"/>
      <c r="EG36" s="250"/>
      <c r="EH36" s="250"/>
      <c r="EI36" s="250"/>
      <c r="EJ36" s="250"/>
      <c r="EK36" s="250"/>
      <c r="EL36" s="250"/>
      <c r="EM36" s="250"/>
      <c r="EN36" s="250"/>
      <c r="EO36" s="250"/>
      <c r="EP36" s="250"/>
      <c r="EQ36" s="250"/>
      <c r="ER36" s="250"/>
      <c r="ES36" s="250"/>
      <c r="ET36" s="250"/>
      <c r="EU36" s="250"/>
      <c r="EV36" s="250"/>
      <c r="EW36" s="250"/>
      <c r="EX36" s="250"/>
      <c r="EY36" s="250"/>
      <c r="EZ36" s="250"/>
      <c r="FA36" s="250"/>
      <c r="FB36" s="250"/>
      <c r="FC36" s="250"/>
      <c r="FD36" s="250"/>
      <c r="FE36" s="250"/>
      <c r="FF36" s="250"/>
      <c r="FG36" s="250"/>
      <c r="FH36" s="250"/>
      <c r="FI36" s="250"/>
      <c r="FJ36" s="250"/>
      <c r="FK36" s="250"/>
      <c r="FL36" s="250"/>
      <c r="FM36" s="250"/>
      <c r="FN36" s="250"/>
      <c r="FO36" s="250"/>
      <c r="FP36" s="250"/>
      <c r="FQ36" s="250"/>
      <c r="FR36" s="250"/>
      <c r="FS36" s="250"/>
      <c r="FT36" s="250"/>
      <c r="FU36" s="250"/>
      <c r="FV36" s="250"/>
      <c r="FW36" s="250"/>
      <c r="FX36" s="250"/>
      <c r="FY36" s="250"/>
      <c r="FZ36" s="250"/>
      <c r="GA36" s="250"/>
      <c r="GB36" s="250"/>
      <c r="GC36" s="250"/>
      <c r="GD36" s="250"/>
      <c r="GE36" s="250"/>
      <c r="GF36" s="250"/>
      <c r="GG36" s="250"/>
      <c r="GH36" s="250"/>
      <c r="GI36" s="250"/>
      <c r="GJ36" s="250"/>
      <c r="GK36" s="250"/>
      <c r="GL36" s="250"/>
      <c r="GM36" s="250"/>
      <c r="GN36" s="250"/>
      <c r="GO36" s="250"/>
      <c r="GP36" s="250"/>
      <c r="GQ36" s="250"/>
      <c r="GR36" s="250"/>
      <c r="GS36" s="250"/>
      <c r="GT36" s="250"/>
      <c r="GU36" s="250"/>
      <c r="GV36" s="250"/>
      <c r="GW36" s="250"/>
      <c r="GX36" s="250"/>
      <c r="GY36" s="250"/>
      <c r="GZ36" s="250"/>
      <c r="HA36" s="250"/>
      <c r="HB36" s="250"/>
      <c r="HC36" s="250"/>
      <c r="HD36" s="250"/>
      <c r="HE36" s="250"/>
      <c r="HF36" s="250"/>
      <c r="HG36" s="250"/>
      <c r="HH36" s="250"/>
      <c r="HI36" s="250"/>
      <c r="HJ36" s="250"/>
      <c r="HK36" s="250"/>
      <c r="HL36" s="250"/>
      <c r="HM36" s="250"/>
      <c r="HN36" s="250"/>
      <c r="HO36" s="250"/>
      <c r="HP36" s="250"/>
      <c r="HQ36" s="250"/>
      <c r="HR36" s="250"/>
      <c r="HS36" s="250"/>
      <c r="HT36" s="250"/>
      <c r="HU36" s="250"/>
      <c r="HV36" s="250"/>
      <c r="HW36" s="250"/>
      <c r="HX36" s="250"/>
      <c r="HY36" s="250"/>
      <c r="HZ36" s="250"/>
      <c r="IA36" s="250"/>
      <c r="IB36" s="250"/>
      <c r="IC36" s="250"/>
      <c r="ID36" s="250"/>
      <c r="IE36" s="250"/>
      <c r="IF36" s="250"/>
      <c r="IG36" s="250"/>
      <c r="IH36" s="250"/>
      <c r="II36" s="250"/>
      <c r="IJ36" s="250"/>
      <c r="IK36" s="250"/>
      <c r="IL36" s="250"/>
      <c r="IM36" s="250"/>
      <c r="IN36" s="250"/>
      <c r="IO36" s="250"/>
      <c r="IP36" s="250"/>
      <c r="IQ36" s="250"/>
      <c r="IR36" s="250"/>
      <c r="IS36" s="250"/>
      <c r="IT36" s="250"/>
      <c r="IU36" s="250"/>
      <c r="IV36" s="250"/>
      <c r="IW36" s="250"/>
      <c r="IX36" s="250"/>
      <c r="IY36" s="250"/>
      <c r="IZ36" s="250"/>
      <c r="JA36" s="250"/>
      <c r="JB36" s="250"/>
      <c r="JC36" s="250"/>
      <c r="JD36" s="250"/>
      <c r="JE36" s="250"/>
      <c r="JF36" s="250"/>
      <c r="JG36" s="250"/>
      <c r="JH36" s="250"/>
      <c r="JI36" s="250"/>
      <c r="JJ36" s="250"/>
      <c r="JK36" s="250"/>
      <c r="JL36" s="250"/>
      <c r="JM36" s="250"/>
      <c r="JN36" s="250"/>
      <c r="JO36" s="250"/>
      <c r="JP36" s="250"/>
      <c r="JQ36" s="250"/>
      <c r="JR36" s="250"/>
      <c r="JS36" s="250"/>
      <c r="JT36" s="250"/>
      <c r="JU36" s="250"/>
      <c r="JV36" s="250"/>
      <c r="JW36" s="250"/>
      <c r="JX36" s="250"/>
      <c r="JY36" s="250"/>
      <c r="JZ36" s="250"/>
      <c r="KA36" s="250"/>
      <c r="KB36" s="250"/>
      <c r="KC36" s="250"/>
      <c r="KD36" s="250"/>
      <c r="KE36" s="250"/>
      <c r="KF36" s="250"/>
      <c r="KG36" s="250"/>
      <c r="KH36" s="250"/>
      <c r="KI36" s="250"/>
      <c r="KJ36" s="250"/>
      <c r="KK36" s="250"/>
      <c r="KL36" s="250"/>
      <c r="KM36" s="250"/>
      <c r="KN36" s="250"/>
      <c r="KO36" s="250"/>
      <c r="KP36" s="250"/>
      <c r="KQ36" s="250"/>
      <c r="KR36" s="250"/>
      <c r="KS36" s="250"/>
      <c r="KT36" s="250"/>
      <c r="KU36" s="250"/>
      <c r="KV36" s="250"/>
      <c r="KW36" s="250"/>
      <c r="KX36" s="250"/>
      <c r="KY36" s="250"/>
      <c r="KZ36" s="250"/>
      <c r="LA36" s="250"/>
      <c r="LB36" s="250"/>
      <c r="LC36" s="250"/>
      <c r="LD36" s="250"/>
      <c r="LE36" s="250"/>
      <c r="LF36" s="250"/>
      <c r="LG36" s="250"/>
      <c r="LH36" s="250"/>
      <c r="LI36" s="250"/>
      <c r="LJ36" s="250"/>
      <c r="LK36" s="250"/>
      <c r="LL36" s="250"/>
      <c r="LM36" s="250"/>
      <c r="LN36" s="250"/>
      <c r="LO36" s="250"/>
      <c r="LP36" s="250"/>
      <c r="LQ36" s="250"/>
      <c r="LR36" s="250"/>
      <c r="LS36" s="250"/>
      <c r="LT36" s="250"/>
      <c r="LU36" s="250"/>
      <c r="LV36" s="250"/>
      <c r="LW36" s="250"/>
      <c r="LX36" s="250"/>
      <c r="LY36" s="250"/>
      <c r="LZ36" s="250"/>
      <c r="MA36" s="250"/>
      <c r="MB36" s="250"/>
      <c r="MC36" s="250"/>
      <c r="MD36" s="250"/>
      <c r="ME36" s="250"/>
      <c r="MF36" s="250"/>
      <c r="MG36" s="250"/>
      <c r="MH36" s="250"/>
      <c r="MI36" s="250"/>
      <c r="MJ36" s="250"/>
      <c r="MK36" s="250"/>
      <c r="ML36" s="250"/>
      <c r="MM36" s="250"/>
      <c r="MN36" s="250"/>
      <c r="MO36" s="250"/>
      <c r="MP36" s="250"/>
      <c r="MQ36" s="250"/>
      <c r="MR36" s="250"/>
      <c r="MS36" s="250"/>
      <c r="MT36" s="250"/>
      <c r="MU36" s="250"/>
      <c r="MV36" s="250"/>
      <c r="MW36" s="250"/>
      <c r="MX36" s="250"/>
      <c r="MY36" s="250"/>
      <c r="MZ36" s="250"/>
      <c r="NA36" s="250"/>
      <c r="NB36" s="250"/>
      <c r="NC36" s="250"/>
      <c r="ND36" s="250"/>
      <c r="NE36" s="250"/>
      <c r="NF36" s="250"/>
      <c r="NG36" s="250"/>
      <c r="NH36" s="250"/>
      <c r="NI36" s="250"/>
      <c r="NJ36" s="250"/>
      <c r="NK36" s="250"/>
      <c r="NL36" s="250"/>
      <c r="NM36" s="250"/>
      <c r="NN36" s="250"/>
      <c r="NO36" s="250"/>
      <c r="NP36" s="250"/>
      <c r="NQ36" s="250"/>
      <c r="NR36" s="250"/>
      <c r="NS36" s="250"/>
      <c r="NT36" s="250"/>
      <c r="NU36" s="250"/>
      <c r="NV36" s="250"/>
      <c r="NW36" s="250"/>
      <c r="NX36" s="250"/>
      <c r="NY36" s="250"/>
      <c r="NZ36" s="250"/>
      <c r="OA36" s="250"/>
      <c r="OB36" s="250"/>
      <c r="OC36" s="250"/>
      <c r="OD36" s="250"/>
      <c r="OE36" s="250"/>
      <c r="OF36" s="250"/>
      <c r="OG36" s="250"/>
      <c r="OH36" s="250"/>
      <c r="OI36" s="250"/>
      <c r="OJ36" s="250"/>
      <c r="OK36" s="250"/>
      <c r="OL36" s="250"/>
      <c r="OM36" s="250"/>
      <c r="ON36" s="250"/>
      <c r="OO36" s="250"/>
      <c r="OP36" s="250"/>
      <c r="OQ36" s="250"/>
      <c r="OR36" s="250"/>
      <c r="OS36" s="250"/>
      <c r="OT36" s="250"/>
      <c r="OU36" s="250"/>
      <c r="OV36" s="250"/>
      <c r="OW36" s="250"/>
      <c r="OX36" s="250"/>
      <c r="OY36" s="250"/>
      <c r="OZ36" s="250"/>
      <c r="PA36" s="250"/>
      <c r="PB36" s="250"/>
      <c r="PC36" s="250"/>
      <c r="PD36" s="250"/>
      <c r="PE36" s="250"/>
      <c r="PF36" s="250"/>
      <c r="PG36" s="250"/>
      <c r="PH36" s="250"/>
      <c r="PI36" s="250"/>
      <c r="PJ36" s="250"/>
      <c r="PK36" s="250"/>
      <c r="PL36" s="250"/>
      <c r="PM36" s="250"/>
      <c r="PN36" s="250"/>
      <c r="PO36" s="250"/>
      <c r="PP36" s="250"/>
      <c r="PQ36" s="250"/>
      <c r="PR36" s="250"/>
      <c r="PS36" s="250"/>
      <c r="PT36" s="250"/>
      <c r="PU36" s="250"/>
      <c r="PV36" s="250"/>
      <c r="PW36" s="250"/>
      <c r="PX36" s="250"/>
      <c r="PY36" s="250"/>
      <c r="PZ36" s="250"/>
      <c r="QA36" s="250"/>
      <c r="QB36" s="250"/>
      <c r="QC36" s="250"/>
      <c r="QD36" s="250"/>
      <c r="QE36" s="250"/>
      <c r="QF36" s="250"/>
      <c r="QG36" s="250"/>
      <c r="QH36" s="250"/>
      <c r="QI36" s="250"/>
      <c r="QJ36" s="250"/>
      <c r="QK36" s="250"/>
      <c r="QL36" s="250"/>
      <c r="QM36" s="250"/>
      <c r="QN36" s="250"/>
      <c r="QO36" s="250"/>
      <c r="QP36" s="250"/>
      <c r="QQ36" s="250"/>
      <c r="QR36" s="250"/>
      <c r="QS36" s="250"/>
      <c r="QT36" s="250"/>
      <c r="QU36" s="250"/>
      <c r="QV36" s="250"/>
      <c r="QW36" s="250"/>
      <c r="QX36" s="250"/>
      <c r="QY36" s="250"/>
      <c r="QZ36" s="250"/>
      <c r="RA36" s="250"/>
      <c r="RB36" s="250"/>
      <c r="RC36" s="250"/>
      <c r="RD36" s="250"/>
      <c r="RE36" s="250"/>
      <c r="RF36" s="250"/>
      <c r="RG36" s="250"/>
      <c r="RH36" s="250"/>
      <c r="RI36" s="250"/>
      <c r="RJ36" s="250"/>
      <c r="RK36" s="250"/>
      <c r="RL36" s="250"/>
      <c r="RM36" s="250"/>
      <c r="RN36" s="250"/>
      <c r="RO36" s="250"/>
      <c r="RP36" s="250"/>
      <c r="RQ36" s="250"/>
      <c r="RR36" s="250"/>
      <c r="RS36" s="250"/>
      <c r="RT36" s="250"/>
      <c r="RU36" s="250"/>
      <c r="RV36" s="250"/>
      <c r="RW36" s="250"/>
      <c r="RX36" s="250"/>
      <c r="RY36" s="250"/>
      <c r="RZ36" s="250"/>
      <c r="SA36" s="250"/>
      <c r="SB36" s="250"/>
      <c r="SC36" s="250"/>
      <c r="SD36" s="250"/>
      <c r="SE36" s="250"/>
      <c r="SF36" s="250"/>
      <c r="SG36" s="250"/>
      <c r="SH36" s="250"/>
      <c r="SI36" s="250"/>
      <c r="SJ36" s="250"/>
      <c r="SK36" s="250"/>
      <c r="SL36" s="250"/>
      <c r="SM36" s="250"/>
      <c r="SN36" s="250"/>
      <c r="SO36" s="250"/>
      <c r="SP36" s="250"/>
      <c r="SQ36" s="250"/>
      <c r="SR36" s="250"/>
      <c r="SS36" s="250"/>
      <c r="ST36" s="250"/>
      <c r="SU36" s="250"/>
      <c r="SV36" s="250"/>
      <c r="SW36" s="250"/>
      <c r="SX36" s="250"/>
      <c r="SY36" s="250"/>
      <c r="SZ36" s="250"/>
      <c r="TA36" s="250"/>
      <c r="TB36" s="250"/>
      <c r="TC36" s="250"/>
    </row>
    <row r="37" spans="1:523" s="231" customFormat="1">
      <c r="A37" s="305" t="s">
        <v>557</v>
      </c>
      <c r="B37" s="602" t="s">
        <v>558</v>
      </c>
      <c r="C37" s="232" t="s">
        <v>148</v>
      </c>
      <c r="D37" s="232" t="s">
        <v>1026</v>
      </c>
      <c r="E37" s="251" t="s">
        <v>1027</v>
      </c>
      <c r="F37" s="226" t="s">
        <v>995</v>
      </c>
      <c r="G37" s="226" t="s">
        <v>996</v>
      </c>
      <c r="H37" s="232" t="s">
        <v>1120</v>
      </c>
      <c r="I37" s="232" t="s">
        <v>1090</v>
      </c>
      <c r="J37" s="252" t="s">
        <v>1121</v>
      </c>
      <c r="K37" s="259">
        <v>2611606</v>
      </c>
      <c r="L37" s="605">
        <v>3443.02</v>
      </c>
      <c r="M37" s="227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0"/>
      <c r="AR37" s="250"/>
      <c r="AS37" s="250"/>
      <c r="AT37" s="250"/>
      <c r="AU37" s="250"/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0"/>
      <c r="BN37" s="250"/>
      <c r="BO37" s="250"/>
      <c r="BP37" s="250"/>
      <c r="BQ37" s="250"/>
      <c r="BR37" s="250"/>
      <c r="BS37" s="250"/>
      <c r="BT37" s="250"/>
      <c r="BU37" s="250"/>
      <c r="BV37" s="250"/>
      <c r="BW37" s="250"/>
      <c r="BX37" s="250"/>
      <c r="BY37" s="250"/>
      <c r="BZ37" s="250"/>
      <c r="CA37" s="250"/>
      <c r="CB37" s="250"/>
      <c r="CC37" s="250"/>
      <c r="CD37" s="250"/>
      <c r="CE37" s="250"/>
      <c r="CF37" s="250"/>
      <c r="CG37" s="250"/>
      <c r="CH37" s="250"/>
      <c r="CI37" s="250"/>
      <c r="CJ37" s="250"/>
      <c r="CK37" s="250"/>
      <c r="CL37" s="250"/>
      <c r="CM37" s="250"/>
      <c r="CN37" s="250"/>
      <c r="CO37" s="250"/>
      <c r="CP37" s="250"/>
      <c r="CQ37" s="250"/>
      <c r="CR37" s="250"/>
      <c r="CS37" s="250"/>
      <c r="CT37" s="250"/>
      <c r="CU37" s="250"/>
      <c r="CV37" s="250"/>
      <c r="CW37" s="250"/>
      <c r="CX37" s="250"/>
      <c r="CY37" s="250"/>
      <c r="CZ37" s="250"/>
      <c r="DA37" s="250"/>
      <c r="DB37" s="250"/>
      <c r="DC37" s="250"/>
      <c r="DD37" s="250"/>
      <c r="DE37" s="250"/>
      <c r="DF37" s="250"/>
      <c r="DG37" s="250"/>
      <c r="DH37" s="250"/>
      <c r="DI37" s="250"/>
      <c r="DJ37" s="250"/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0"/>
      <c r="EC37" s="250"/>
      <c r="ED37" s="250"/>
      <c r="EE37" s="250"/>
      <c r="EF37" s="250"/>
      <c r="EG37" s="250"/>
      <c r="EH37" s="250"/>
      <c r="EI37" s="250"/>
      <c r="EJ37" s="250"/>
      <c r="EK37" s="250"/>
      <c r="EL37" s="250"/>
      <c r="EM37" s="250"/>
      <c r="EN37" s="250"/>
      <c r="EO37" s="250"/>
      <c r="EP37" s="250"/>
      <c r="EQ37" s="250"/>
      <c r="ER37" s="250"/>
      <c r="ES37" s="250"/>
      <c r="ET37" s="250"/>
      <c r="EU37" s="250"/>
      <c r="EV37" s="250"/>
      <c r="EW37" s="250"/>
      <c r="EX37" s="250"/>
      <c r="EY37" s="250"/>
      <c r="EZ37" s="250"/>
      <c r="FA37" s="250"/>
      <c r="FB37" s="250"/>
      <c r="FC37" s="250"/>
      <c r="FD37" s="250"/>
      <c r="FE37" s="250"/>
      <c r="FF37" s="250"/>
      <c r="FG37" s="250"/>
      <c r="FH37" s="250"/>
      <c r="FI37" s="250"/>
      <c r="FJ37" s="250"/>
      <c r="FK37" s="250"/>
      <c r="FL37" s="250"/>
      <c r="FM37" s="250"/>
      <c r="FN37" s="250"/>
      <c r="FO37" s="250"/>
      <c r="FP37" s="250"/>
      <c r="FQ37" s="250"/>
      <c r="FR37" s="250"/>
      <c r="FS37" s="250"/>
      <c r="FT37" s="250"/>
      <c r="FU37" s="250"/>
      <c r="FV37" s="250"/>
      <c r="FW37" s="250"/>
      <c r="FX37" s="250"/>
      <c r="FY37" s="250"/>
      <c r="FZ37" s="250"/>
      <c r="GA37" s="250"/>
      <c r="GB37" s="250"/>
      <c r="GC37" s="250"/>
      <c r="GD37" s="250"/>
      <c r="GE37" s="250"/>
      <c r="GF37" s="250"/>
      <c r="GG37" s="250"/>
      <c r="GH37" s="250"/>
      <c r="GI37" s="250"/>
      <c r="GJ37" s="250"/>
      <c r="GK37" s="250"/>
      <c r="GL37" s="250"/>
      <c r="GM37" s="250"/>
      <c r="GN37" s="250"/>
      <c r="GO37" s="250"/>
      <c r="GP37" s="250"/>
      <c r="GQ37" s="250"/>
      <c r="GR37" s="250"/>
      <c r="GS37" s="250"/>
      <c r="GT37" s="250"/>
      <c r="GU37" s="250"/>
      <c r="GV37" s="250"/>
      <c r="GW37" s="250"/>
      <c r="GX37" s="250"/>
      <c r="GY37" s="250"/>
      <c r="GZ37" s="250"/>
      <c r="HA37" s="250"/>
      <c r="HB37" s="250"/>
      <c r="HC37" s="250"/>
      <c r="HD37" s="250"/>
      <c r="HE37" s="250"/>
      <c r="HF37" s="250"/>
      <c r="HG37" s="250"/>
      <c r="HH37" s="250"/>
      <c r="HI37" s="250"/>
      <c r="HJ37" s="250"/>
      <c r="HK37" s="250"/>
      <c r="HL37" s="250"/>
      <c r="HM37" s="250"/>
      <c r="HN37" s="250"/>
      <c r="HO37" s="250"/>
      <c r="HP37" s="250"/>
      <c r="HQ37" s="250"/>
      <c r="HR37" s="250"/>
      <c r="HS37" s="250"/>
      <c r="HT37" s="250"/>
      <c r="HU37" s="250"/>
      <c r="HV37" s="250"/>
      <c r="HW37" s="250"/>
      <c r="HX37" s="250"/>
      <c r="HY37" s="250"/>
      <c r="HZ37" s="250"/>
      <c r="IA37" s="250"/>
      <c r="IB37" s="250"/>
      <c r="IC37" s="250"/>
      <c r="ID37" s="250"/>
      <c r="IE37" s="250"/>
      <c r="IF37" s="250"/>
      <c r="IG37" s="250"/>
      <c r="IH37" s="250"/>
      <c r="II37" s="250"/>
      <c r="IJ37" s="250"/>
      <c r="IK37" s="250"/>
      <c r="IL37" s="250"/>
      <c r="IM37" s="250"/>
      <c r="IN37" s="250"/>
      <c r="IO37" s="250"/>
      <c r="IP37" s="250"/>
      <c r="IQ37" s="250"/>
      <c r="IR37" s="250"/>
      <c r="IS37" s="250"/>
      <c r="IT37" s="250"/>
      <c r="IU37" s="250"/>
      <c r="IV37" s="250"/>
      <c r="IW37" s="250"/>
      <c r="IX37" s="250"/>
      <c r="IY37" s="250"/>
      <c r="IZ37" s="250"/>
      <c r="JA37" s="250"/>
      <c r="JB37" s="250"/>
      <c r="JC37" s="250"/>
      <c r="JD37" s="250"/>
      <c r="JE37" s="250"/>
      <c r="JF37" s="250"/>
      <c r="JG37" s="250"/>
      <c r="JH37" s="250"/>
      <c r="JI37" s="250"/>
      <c r="JJ37" s="250"/>
      <c r="JK37" s="250"/>
      <c r="JL37" s="250"/>
      <c r="JM37" s="250"/>
      <c r="JN37" s="250"/>
      <c r="JO37" s="250"/>
      <c r="JP37" s="250"/>
      <c r="JQ37" s="250"/>
      <c r="JR37" s="250"/>
      <c r="JS37" s="250"/>
      <c r="JT37" s="250"/>
      <c r="JU37" s="250"/>
      <c r="JV37" s="250"/>
      <c r="JW37" s="250"/>
      <c r="JX37" s="250"/>
      <c r="JY37" s="250"/>
      <c r="JZ37" s="250"/>
      <c r="KA37" s="250"/>
      <c r="KB37" s="250"/>
      <c r="KC37" s="250"/>
      <c r="KD37" s="250"/>
      <c r="KE37" s="250"/>
      <c r="KF37" s="250"/>
      <c r="KG37" s="250"/>
      <c r="KH37" s="250"/>
      <c r="KI37" s="250"/>
      <c r="KJ37" s="250"/>
      <c r="KK37" s="250"/>
      <c r="KL37" s="250"/>
      <c r="KM37" s="250"/>
      <c r="KN37" s="250"/>
      <c r="KO37" s="250"/>
      <c r="KP37" s="250"/>
      <c r="KQ37" s="250"/>
      <c r="KR37" s="250"/>
      <c r="KS37" s="250"/>
      <c r="KT37" s="250"/>
      <c r="KU37" s="250"/>
      <c r="KV37" s="250"/>
      <c r="KW37" s="250"/>
      <c r="KX37" s="250"/>
      <c r="KY37" s="250"/>
      <c r="KZ37" s="250"/>
      <c r="LA37" s="250"/>
      <c r="LB37" s="250"/>
      <c r="LC37" s="250"/>
      <c r="LD37" s="250"/>
      <c r="LE37" s="250"/>
      <c r="LF37" s="250"/>
      <c r="LG37" s="250"/>
      <c r="LH37" s="250"/>
      <c r="LI37" s="250"/>
      <c r="LJ37" s="250"/>
      <c r="LK37" s="250"/>
      <c r="LL37" s="250"/>
      <c r="LM37" s="250"/>
      <c r="LN37" s="250"/>
      <c r="LO37" s="250"/>
      <c r="LP37" s="250"/>
      <c r="LQ37" s="250"/>
      <c r="LR37" s="250"/>
      <c r="LS37" s="250"/>
      <c r="LT37" s="250"/>
      <c r="LU37" s="250"/>
      <c r="LV37" s="250"/>
      <c r="LW37" s="250"/>
      <c r="LX37" s="250"/>
      <c r="LY37" s="250"/>
      <c r="LZ37" s="250"/>
      <c r="MA37" s="250"/>
      <c r="MB37" s="250"/>
      <c r="MC37" s="250"/>
      <c r="MD37" s="250"/>
      <c r="ME37" s="250"/>
      <c r="MF37" s="250"/>
      <c r="MG37" s="250"/>
      <c r="MH37" s="250"/>
      <c r="MI37" s="250"/>
      <c r="MJ37" s="250"/>
      <c r="MK37" s="250"/>
      <c r="ML37" s="250"/>
      <c r="MM37" s="250"/>
      <c r="MN37" s="250"/>
      <c r="MO37" s="250"/>
      <c r="MP37" s="250"/>
      <c r="MQ37" s="250"/>
      <c r="MR37" s="250"/>
      <c r="MS37" s="250"/>
      <c r="MT37" s="250"/>
      <c r="MU37" s="250"/>
      <c r="MV37" s="250"/>
      <c r="MW37" s="250"/>
      <c r="MX37" s="250"/>
      <c r="MY37" s="250"/>
      <c r="MZ37" s="250"/>
      <c r="NA37" s="250"/>
      <c r="NB37" s="250"/>
      <c r="NC37" s="250"/>
      <c r="ND37" s="250"/>
      <c r="NE37" s="250"/>
      <c r="NF37" s="250"/>
      <c r="NG37" s="250"/>
      <c r="NH37" s="250"/>
      <c r="NI37" s="250"/>
      <c r="NJ37" s="250"/>
      <c r="NK37" s="250"/>
      <c r="NL37" s="250"/>
      <c r="NM37" s="250"/>
      <c r="NN37" s="250"/>
      <c r="NO37" s="250"/>
      <c r="NP37" s="250"/>
      <c r="NQ37" s="250"/>
      <c r="NR37" s="250"/>
      <c r="NS37" s="250"/>
      <c r="NT37" s="250"/>
      <c r="NU37" s="250"/>
      <c r="NV37" s="250"/>
      <c r="NW37" s="250"/>
      <c r="NX37" s="250"/>
      <c r="NY37" s="250"/>
      <c r="NZ37" s="250"/>
      <c r="OA37" s="250"/>
      <c r="OB37" s="250"/>
      <c r="OC37" s="250"/>
      <c r="OD37" s="250"/>
      <c r="OE37" s="250"/>
      <c r="OF37" s="250"/>
      <c r="OG37" s="250"/>
      <c r="OH37" s="250"/>
      <c r="OI37" s="250"/>
      <c r="OJ37" s="250"/>
      <c r="OK37" s="250"/>
      <c r="OL37" s="250"/>
      <c r="OM37" s="250"/>
      <c r="ON37" s="250"/>
      <c r="OO37" s="250"/>
      <c r="OP37" s="250"/>
      <c r="OQ37" s="250"/>
      <c r="OR37" s="250"/>
      <c r="OS37" s="250"/>
      <c r="OT37" s="250"/>
      <c r="OU37" s="250"/>
      <c r="OV37" s="250"/>
      <c r="OW37" s="250"/>
      <c r="OX37" s="250"/>
      <c r="OY37" s="250"/>
      <c r="OZ37" s="250"/>
      <c r="PA37" s="250"/>
      <c r="PB37" s="250"/>
      <c r="PC37" s="250"/>
      <c r="PD37" s="250"/>
      <c r="PE37" s="250"/>
      <c r="PF37" s="250"/>
      <c r="PG37" s="250"/>
      <c r="PH37" s="250"/>
      <c r="PI37" s="250"/>
      <c r="PJ37" s="250"/>
      <c r="PK37" s="250"/>
      <c r="PL37" s="250"/>
      <c r="PM37" s="250"/>
      <c r="PN37" s="250"/>
      <c r="PO37" s="250"/>
      <c r="PP37" s="250"/>
      <c r="PQ37" s="250"/>
      <c r="PR37" s="250"/>
      <c r="PS37" s="250"/>
      <c r="PT37" s="250"/>
      <c r="PU37" s="250"/>
      <c r="PV37" s="250"/>
      <c r="PW37" s="250"/>
      <c r="PX37" s="250"/>
      <c r="PY37" s="250"/>
      <c r="PZ37" s="250"/>
      <c r="QA37" s="250"/>
      <c r="QB37" s="250"/>
      <c r="QC37" s="250"/>
      <c r="QD37" s="250"/>
      <c r="QE37" s="250"/>
      <c r="QF37" s="250"/>
      <c r="QG37" s="250"/>
      <c r="QH37" s="250"/>
      <c r="QI37" s="250"/>
      <c r="QJ37" s="250"/>
      <c r="QK37" s="250"/>
      <c r="QL37" s="250"/>
      <c r="QM37" s="250"/>
      <c r="QN37" s="250"/>
      <c r="QO37" s="250"/>
      <c r="QP37" s="250"/>
      <c r="QQ37" s="250"/>
      <c r="QR37" s="250"/>
      <c r="QS37" s="250"/>
      <c r="QT37" s="250"/>
      <c r="QU37" s="250"/>
      <c r="QV37" s="250"/>
      <c r="QW37" s="250"/>
      <c r="QX37" s="250"/>
      <c r="QY37" s="250"/>
      <c r="QZ37" s="250"/>
      <c r="RA37" s="250"/>
      <c r="RB37" s="250"/>
      <c r="RC37" s="250"/>
      <c r="RD37" s="250"/>
      <c r="RE37" s="250"/>
      <c r="RF37" s="250"/>
      <c r="RG37" s="250"/>
      <c r="RH37" s="250"/>
      <c r="RI37" s="250"/>
      <c r="RJ37" s="250"/>
      <c r="RK37" s="250"/>
      <c r="RL37" s="250"/>
      <c r="RM37" s="250"/>
      <c r="RN37" s="250"/>
      <c r="RO37" s="250"/>
      <c r="RP37" s="250"/>
      <c r="RQ37" s="250"/>
      <c r="RR37" s="250"/>
      <c r="RS37" s="250"/>
      <c r="RT37" s="250"/>
      <c r="RU37" s="250"/>
      <c r="RV37" s="250"/>
      <c r="RW37" s="250"/>
      <c r="RX37" s="250"/>
      <c r="RY37" s="250"/>
      <c r="RZ37" s="250"/>
      <c r="SA37" s="250"/>
      <c r="SB37" s="250"/>
      <c r="SC37" s="250"/>
      <c r="SD37" s="250"/>
      <c r="SE37" s="250"/>
      <c r="SF37" s="250"/>
      <c r="SG37" s="250"/>
      <c r="SH37" s="250"/>
      <c r="SI37" s="250"/>
      <c r="SJ37" s="250"/>
      <c r="SK37" s="250"/>
      <c r="SL37" s="250"/>
      <c r="SM37" s="250"/>
      <c r="SN37" s="250"/>
      <c r="SO37" s="250"/>
      <c r="SP37" s="250"/>
      <c r="SQ37" s="250"/>
      <c r="SR37" s="250"/>
      <c r="SS37" s="250"/>
      <c r="ST37" s="250"/>
      <c r="SU37" s="250"/>
      <c r="SV37" s="250"/>
      <c r="SW37" s="250"/>
      <c r="SX37" s="250"/>
      <c r="SY37" s="250"/>
      <c r="SZ37" s="250"/>
      <c r="TA37" s="250"/>
      <c r="TB37" s="250"/>
      <c r="TC37" s="250"/>
    </row>
    <row r="38" spans="1:523" s="231" customFormat="1">
      <c r="A38" s="305" t="s">
        <v>557</v>
      </c>
      <c r="B38" s="602" t="s">
        <v>558</v>
      </c>
      <c r="C38" s="232" t="s">
        <v>145</v>
      </c>
      <c r="D38" s="232" t="s">
        <v>1026</v>
      </c>
      <c r="E38" s="251" t="s">
        <v>1027</v>
      </c>
      <c r="F38" s="226" t="s">
        <v>995</v>
      </c>
      <c r="G38" s="226" t="s">
        <v>996</v>
      </c>
      <c r="H38" s="232" t="s">
        <v>1122</v>
      </c>
      <c r="I38" s="608">
        <v>44951</v>
      </c>
      <c r="J38" s="252" t="s">
        <v>1123</v>
      </c>
      <c r="K38" s="260">
        <v>2611606</v>
      </c>
      <c r="L38" s="605">
        <v>2072.0700000000002</v>
      </c>
      <c r="M38" s="227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  <c r="BK38" s="250"/>
      <c r="BL38" s="250"/>
      <c r="BM38" s="250"/>
      <c r="BN38" s="250"/>
      <c r="BO38" s="250"/>
      <c r="BP38" s="250"/>
      <c r="BQ38" s="250"/>
      <c r="BR38" s="250"/>
      <c r="BS38" s="250"/>
      <c r="BT38" s="250"/>
      <c r="BU38" s="250"/>
      <c r="BV38" s="250"/>
      <c r="BW38" s="250"/>
      <c r="BX38" s="250"/>
      <c r="BY38" s="250"/>
      <c r="BZ38" s="250"/>
      <c r="CA38" s="250"/>
      <c r="CB38" s="250"/>
      <c r="CC38" s="250"/>
      <c r="CD38" s="250"/>
      <c r="CE38" s="250"/>
      <c r="CF38" s="250"/>
      <c r="CG38" s="250"/>
      <c r="CH38" s="250"/>
      <c r="CI38" s="250"/>
      <c r="CJ38" s="250"/>
      <c r="CK38" s="250"/>
      <c r="CL38" s="250"/>
      <c r="CM38" s="250"/>
      <c r="CN38" s="250"/>
      <c r="CO38" s="250"/>
      <c r="CP38" s="250"/>
      <c r="CQ38" s="250"/>
      <c r="CR38" s="250"/>
      <c r="CS38" s="250"/>
      <c r="CT38" s="250"/>
      <c r="CU38" s="250"/>
      <c r="CV38" s="250"/>
      <c r="CW38" s="250"/>
      <c r="CX38" s="250"/>
      <c r="CY38" s="250"/>
      <c r="CZ38" s="250"/>
      <c r="DA38" s="250"/>
      <c r="DB38" s="250"/>
      <c r="DC38" s="250"/>
      <c r="DD38" s="250"/>
      <c r="DE38" s="250"/>
      <c r="DF38" s="250"/>
      <c r="DG38" s="250"/>
      <c r="DH38" s="250"/>
      <c r="DI38" s="250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0"/>
      <c r="EC38" s="250"/>
      <c r="ED38" s="250"/>
      <c r="EE38" s="250"/>
      <c r="EF38" s="250"/>
      <c r="EG38" s="250"/>
      <c r="EH38" s="250"/>
      <c r="EI38" s="250"/>
      <c r="EJ38" s="250"/>
      <c r="EK38" s="250"/>
      <c r="EL38" s="250"/>
      <c r="EM38" s="250"/>
      <c r="EN38" s="250"/>
      <c r="EO38" s="250"/>
      <c r="EP38" s="250"/>
      <c r="EQ38" s="250"/>
      <c r="ER38" s="250"/>
      <c r="ES38" s="250"/>
      <c r="ET38" s="250"/>
      <c r="EU38" s="250"/>
      <c r="EV38" s="250"/>
      <c r="EW38" s="250"/>
      <c r="EX38" s="250"/>
      <c r="EY38" s="250"/>
      <c r="EZ38" s="250"/>
      <c r="FA38" s="250"/>
      <c r="FB38" s="250"/>
      <c r="FC38" s="250"/>
      <c r="FD38" s="250"/>
      <c r="FE38" s="250"/>
      <c r="FF38" s="250"/>
      <c r="FG38" s="250"/>
      <c r="FH38" s="250"/>
      <c r="FI38" s="250"/>
      <c r="FJ38" s="250"/>
      <c r="FK38" s="250"/>
      <c r="FL38" s="250"/>
      <c r="FM38" s="250"/>
      <c r="FN38" s="250"/>
      <c r="FO38" s="250"/>
      <c r="FP38" s="250"/>
      <c r="FQ38" s="250"/>
      <c r="FR38" s="250"/>
      <c r="FS38" s="250"/>
      <c r="FT38" s="250"/>
      <c r="FU38" s="250"/>
      <c r="FV38" s="250"/>
      <c r="FW38" s="250"/>
      <c r="FX38" s="250"/>
      <c r="FY38" s="250"/>
      <c r="FZ38" s="250"/>
      <c r="GA38" s="250"/>
      <c r="GB38" s="250"/>
      <c r="GC38" s="250"/>
      <c r="GD38" s="250"/>
      <c r="GE38" s="250"/>
      <c r="GF38" s="250"/>
      <c r="GG38" s="250"/>
      <c r="GH38" s="250"/>
      <c r="GI38" s="250"/>
      <c r="GJ38" s="250"/>
      <c r="GK38" s="250"/>
      <c r="GL38" s="250"/>
      <c r="GM38" s="250"/>
      <c r="GN38" s="250"/>
      <c r="GO38" s="250"/>
      <c r="GP38" s="250"/>
      <c r="GQ38" s="250"/>
      <c r="GR38" s="250"/>
      <c r="GS38" s="250"/>
      <c r="GT38" s="250"/>
      <c r="GU38" s="250"/>
      <c r="GV38" s="250"/>
      <c r="GW38" s="250"/>
      <c r="GX38" s="250"/>
      <c r="GY38" s="250"/>
      <c r="GZ38" s="250"/>
      <c r="HA38" s="250"/>
      <c r="HB38" s="250"/>
      <c r="HC38" s="250"/>
      <c r="HD38" s="250"/>
      <c r="HE38" s="250"/>
      <c r="HF38" s="250"/>
      <c r="HG38" s="250"/>
      <c r="HH38" s="250"/>
      <c r="HI38" s="250"/>
      <c r="HJ38" s="250"/>
      <c r="HK38" s="250"/>
      <c r="HL38" s="250"/>
      <c r="HM38" s="250"/>
      <c r="HN38" s="250"/>
      <c r="HO38" s="250"/>
      <c r="HP38" s="250"/>
      <c r="HQ38" s="250"/>
      <c r="HR38" s="250"/>
      <c r="HS38" s="250"/>
      <c r="HT38" s="250"/>
      <c r="HU38" s="250"/>
      <c r="HV38" s="250"/>
      <c r="HW38" s="250"/>
      <c r="HX38" s="250"/>
      <c r="HY38" s="250"/>
      <c r="HZ38" s="250"/>
      <c r="IA38" s="250"/>
      <c r="IB38" s="250"/>
      <c r="IC38" s="250"/>
      <c r="ID38" s="250"/>
      <c r="IE38" s="250"/>
      <c r="IF38" s="250"/>
      <c r="IG38" s="250"/>
      <c r="IH38" s="250"/>
      <c r="II38" s="250"/>
      <c r="IJ38" s="250"/>
      <c r="IK38" s="250"/>
      <c r="IL38" s="250"/>
      <c r="IM38" s="250"/>
      <c r="IN38" s="250"/>
      <c r="IO38" s="250"/>
      <c r="IP38" s="250"/>
      <c r="IQ38" s="250"/>
      <c r="IR38" s="250"/>
      <c r="IS38" s="250"/>
      <c r="IT38" s="250"/>
      <c r="IU38" s="250"/>
      <c r="IV38" s="250"/>
      <c r="IW38" s="250"/>
      <c r="IX38" s="250"/>
      <c r="IY38" s="250"/>
      <c r="IZ38" s="250"/>
      <c r="JA38" s="250"/>
      <c r="JB38" s="250"/>
      <c r="JC38" s="250"/>
      <c r="JD38" s="250"/>
      <c r="JE38" s="250"/>
      <c r="JF38" s="250"/>
      <c r="JG38" s="250"/>
      <c r="JH38" s="250"/>
      <c r="JI38" s="250"/>
      <c r="JJ38" s="250"/>
      <c r="JK38" s="250"/>
      <c r="JL38" s="250"/>
      <c r="JM38" s="250"/>
      <c r="JN38" s="250"/>
      <c r="JO38" s="250"/>
      <c r="JP38" s="250"/>
      <c r="JQ38" s="250"/>
      <c r="JR38" s="250"/>
      <c r="JS38" s="250"/>
      <c r="JT38" s="250"/>
      <c r="JU38" s="250"/>
      <c r="JV38" s="250"/>
      <c r="JW38" s="250"/>
      <c r="JX38" s="250"/>
      <c r="JY38" s="250"/>
      <c r="JZ38" s="250"/>
      <c r="KA38" s="250"/>
      <c r="KB38" s="250"/>
      <c r="KC38" s="250"/>
      <c r="KD38" s="250"/>
      <c r="KE38" s="250"/>
      <c r="KF38" s="250"/>
      <c r="KG38" s="250"/>
      <c r="KH38" s="250"/>
      <c r="KI38" s="250"/>
      <c r="KJ38" s="250"/>
      <c r="KK38" s="250"/>
      <c r="KL38" s="250"/>
      <c r="KM38" s="250"/>
      <c r="KN38" s="250"/>
      <c r="KO38" s="250"/>
      <c r="KP38" s="250"/>
      <c r="KQ38" s="250"/>
      <c r="KR38" s="250"/>
      <c r="KS38" s="250"/>
      <c r="KT38" s="250"/>
      <c r="KU38" s="250"/>
      <c r="KV38" s="250"/>
      <c r="KW38" s="250"/>
      <c r="KX38" s="250"/>
      <c r="KY38" s="250"/>
      <c r="KZ38" s="250"/>
      <c r="LA38" s="250"/>
      <c r="LB38" s="250"/>
      <c r="LC38" s="250"/>
      <c r="LD38" s="250"/>
      <c r="LE38" s="250"/>
      <c r="LF38" s="250"/>
      <c r="LG38" s="250"/>
      <c r="LH38" s="250"/>
      <c r="LI38" s="250"/>
      <c r="LJ38" s="250"/>
      <c r="LK38" s="250"/>
      <c r="LL38" s="250"/>
      <c r="LM38" s="250"/>
      <c r="LN38" s="250"/>
      <c r="LO38" s="250"/>
      <c r="LP38" s="250"/>
      <c r="LQ38" s="250"/>
      <c r="LR38" s="250"/>
      <c r="LS38" s="250"/>
      <c r="LT38" s="250"/>
      <c r="LU38" s="250"/>
      <c r="LV38" s="250"/>
      <c r="LW38" s="250"/>
      <c r="LX38" s="250"/>
      <c r="LY38" s="250"/>
      <c r="LZ38" s="250"/>
      <c r="MA38" s="250"/>
      <c r="MB38" s="250"/>
      <c r="MC38" s="250"/>
      <c r="MD38" s="250"/>
      <c r="ME38" s="250"/>
      <c r="MF38" s="250"/>
      <c r="MG38" s="250"/>
      <c r="MH38" s="250"/>
      <c r="MI38" s="250"/>
      <c r="MJ38" s="250"/>
      <c r="MK38" s="250"/>
      <c r="ML38" s="250"/>
      <c r="MM38" s="250"/>
      <c r="MN38" s="250"/>
      <c r="MO38" s="250"/>
      <c r="MP38" s="250"/>
      <c r="MQ38" s="250"/>
      <c r="MR38" s="250"/>
      <c r="MS38" s="250"/>
      <c r="MT38" s="250"/>
      <c r="MU38" s="250"/>
      <c r="MV38" s="250"/>
      <c r="MW38" s="250"/>
      <c r="MX38" s="250"/>
      <c r="MY38" s="250"/>
      <c r="MZ38" s="250"/>
      <c r="NA38" s="250"/>
      <c r="NB38" s="250"/>
      <c r="NC38" s="250"/>
      <c r="ND38" s="250"/>
      <c r="NE38" s="250"/>
      <c r="NF38" s="250"/>
      <c r="NG38" s="250"/>
      <c r="NH38" s="250"/>
      <c r="NI38" s="250"/>
      <c r="NJ38" s="250"/>
      <c r="NK38" s="250"/>
      <c r="NL38" s="250"/>
      <c r="NM38" s="250"/>
      <c r="NN38" s="250"/>
      <c r="NO38" s="250"/>
      <c r="NP38" s="250"/>
      <c r="NQ38" s="250"/>
      <c r="NR38" s="250"/>
      <c r="NS38" s="250"/>
      <c r="NT38" s="250"/>
      <c r="NU38" s="250"/>
      <c r="NV38" s="250"/>
      <c r="NW38" s="250"/>
      <c r="NX38" s="250"/>
      <c r="NY38" s="250"/>
      <c r="NZ38" s="250"/>
      <c r="OA38" s="250"/>
      <c r="OB38" s="250"/>
      <c r="OC38" s="250"/>
      <c r="OD38" s="250"/>
      <c r="OE38" s="250"/>
      <c r="OF38" s="250"/>
      <c r="OG38" s="250"/>
      <c r="OH38" s="250"/>
      <c r="OI38" s="250"/>
      <c r="OJ38" s="250"/>
      <c r="OK38" s="250"/>
      <c r="OL38" s="250"/>
      <c r="OM38" s="250"/>
      <c r="ON38" s="250"/>
      <c r="OO38" s="250"/>
      <c r="OP38" s="250"/>
      <c r="OQ38" s="250"/>
      <c r="OR38" s="250"/>
      <c r="OS38" s="250"/>
      <c r="OT38" s="250"/>
      <c r="OU38" s="250"/>
      <c r="OV38" s="250"/>
      <c r="OW38" s="250"/>
      <c r="OX38" s="250"/>
      <c r="OY38" s="250"/>
      <c r="OZ38" s="250"/>
      <c r="PA38" s="250"/>
      <c r="PB38" s="250"/>
      <c r="PC38" s="250"/>
      <c r="PD38" s="250"/>
      <c r="PE38" s="250"/>
      <c r="PF38" s="250"/>
      <c r="PG38" s="250"/>
      <c r="PH38" s="250"/>
      <c r="PI38" s="250"/>
      <c r="PJ38" s="250"/>
      <c r="PK38" s="250"/>
      <c r="PL38" s="250"/>
      <c r="PM38" s="250"/>
      <c r="PN38" s="250"/>
      <c r="PO38" s="250"/>
      <c r="PP38" s="250"/>
      <c r="PQ38" s="250"/>
      <c r="PR38" s="250"/>
      <c r="PS38" s="250"/>
      <c r="PT38" s="250"/>
      <c r="PU38" s="250"/>
      <c r="PV38" s="250"/>
      <c r="PW38" s="250"/>
      <c r="PX38" s="250"/>
      <c r="PY38" s="250"/>
      <c r="PZ38" s="250"/>
      <c r="QA38" s="250"/>
      <c r="QB38" s="250"/>
      <c r="QC38" s="250"/>
      <c r="QD38" s="250"/>
      <c r="QE38" s="250"/>
      <c r="QF38" s="250"/>
      <c r="QG38" s="250"/>
      <c r="QH38" s="250"/>
      <c r="QI38" s="250"/>
      <c r="QJ38" s="250"/>
      <c r="QK38" s="250"/>
      <c r="QL38" s="250"/>
      <c r="QM38" s="250"/>
      <c r="QN38" s="250"/>
      <c r="QO38" s="250"/>
      <c r="QP38" s="250"/>
      <c r="QQ38" s="250"/>
      <c r="QR38" s="250"/>
      <c r="QS38" s="250"/>
      <c r="QT38" s="250"/>
      <c r="QU38" s="250"/>
      <c r="QV38" s="250"/>
      <c r="QW38" s="250"/>
      <c r="QX38" s="250"/>
      <c r="QY38" s="250"/>
      <c r="QZ38" s="250"/>
      <c r="RA38" s="250"/>
      <c r="RB38" s="250"/>
      <c r="RC38" s="250"/>
      <c r="RD38" s="250"/>
      <c r="RE38" s="250"/>
      <c r="RF38" s="250"/>
      <c r="RG38" s="250"/>
      <c r="RH38" s="250"/>
      <c r="RI38" s="250"/>
      <c r="RJ38" s="250"/>
      <c r="RK38" s="250"/>
      <c r="RL38" s="250"/>
      <c r="RM38" s="250"/>
      <c r="RN38" s="250"/>
      <c r="RO38" s="250"/>
      <c r="RP38" s="250"/>
      <c r="RQ38" s="250"/>
      <c r="RR38" s="250"/>
      <c r="RS38" s="250"/>
      <c r="RT38" s="250"/>
      <c r="RU38" s="250"/>
      <c r="RV38" s="250"/>
      <c r="RW38" s="250"/>
      <c r="RX38" s="250"/>
      <c r="RY38" s="250"/>
      <c r="RZ38" s="250"/>
      <c r="SA38" s="250"/>
      <c r="SB38" s="250"/>
      <c r="SC38" s="250"/>
      <c r="SD38" s="250"/>
      <c r="SE38" s="250"/>
      <c r="SF38" s="250"/>
      <c r="SG38" s="250"/>
      <c r="SH38" s="250"/>
      <c r="SI38" s="250"/>
      <c r="SJ38" s="250"/>
      <c r="SK38" s="250"/>
      <c r="SL38" s="250"/>
      <c r="SM38" s="250"/>
      <c r="SN38" s="250"/>
      <c r="SO38" s="250"/>
      <c r="SP38" s="250"/>
      <c r="SQ38" s="250"/>
      <c r="SR38" s="250"/>
      <c r="SS38" s="250"/>
      <c r="ST38" s="250"/>
      <c r="SU38" s="250"/>
      <c r="SV38" s="250"/>
      <c r="SW38" s="250"/>
      <c r="SX38" s="250"/>
      <c r="SY38" s="250"/>
      <c r="SZ38" s="250"/>
      <c r="TA38" s="250"/>
      <c r="TB38" s="250"/>
      <c r="TC38" s="250"/>
    </row>
    <row r="39" spans="1:523" s="231" customFormat="1">
      <c r="A39" s="305" t="s">
        <v>557</v>
      </c>
      <c r="B39" s="602" t="s">
        <v>558</v>
      </c>
      <c r="C39" s="232" t="s">
        <v>1003</v>
      </c>
      <c r="D39" s="232" t="s">
        <v>1018</v>
      </c>
      <c r="E39" s="251" t="s">
        <v>1019</v>
      </c>
      <c r="F39" s="226" t="s">
        <v>995</v>
      </c>
      <c r="G39" s="226" t="s">
        <v>996</v>
      </c>
      <c r="H39" s="607">
        <v>1614</v>
      </c>
      <c r="I39" s="232" t="s">
        <v>1111</v>
      </c>
      <c r="J39" s="252" t="s">
        <v>1124</v>
      </c>
      <c r="K39" s="257">
        <v>2611606</v>
      </c>
      <c r="L39" s="605">
        <v>360</v>
      </c>
      <c r="M39" s="227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F39" s="250"/>
      <c r="CG39" s="250"/>
      <c r="CH39" s="250"/>
      <c r="CI39" s="250"/>
      <c r="CJ39" s="250"/>
      <c r="CK39" s="250"/>
      <c r="CL39" s="250"/>
      <c r="CM39" s="250"/>
      <c r="CN39" s="250"/>
      <c r="CO39" s="250"/>
      <c r="CP39" s="250"/>
      <c r="CQ39" s="250"/>
      <c r="CR39" s="250"/>
      <c r="CS39" s="250"/>
      <c r="CT39" s="250"/>
      <c r="CU39" s="250"/>
      <c r="CV39" s="250"/>
      <c r="CW39" s="250"/>
      <c r="CX39" s="250"/>
      <c r="CY39" s="250"/>
      <c r="CZ39" s="250"/>
      <c r="DA39" s="250"/>
      <c r="DB39" s="250"/>
      <c r="DC39" s="250"/>
      <c r="DD39" s="250"/>
      <c r="DE39" s="250"/>
      <c r="DF39" s="250"/>
      <c r="DG39" s="250"/>
      <c r="DH39" s="250"/>
      <c r="DI39" s="250"/>
      <c r="DJ39" s="250"/>
      <c r="DK39" s="250"/>
      <c r="DL39" s="250"/>
      <c r="DM39" s="250"/>
      <c r="DN39" s="250"/>
      <c r="DO39" s="250"/>
      <c r="DP39" s="250"/>
      <c r="DQ39" s="250"/>
      <c r="DR39" s="250"/>
      <c r="DS39" s="250"/>
      <c r="DT39" s="250"/>
      <c r="DU39" s="250"/>
      <c r="DV39" s="250"/>
      <c r="DW39" s="250"/>
      <c r="DX39" s="250"/>
      <c r="DY39" s="250"/>
      <c r="DZ39" s="250"/>
      <c r="EA39" s="250"/>
      <c r="EB39" s="250"/>
      <c r="EC39" s="250"/>
      <c r="ED39" s="250"/>
      <c r="EE39" s="250"/>
      <c r="EF39" s="250"/>
      <c r="EG39" s="250"/>
      <c r="EH39" s="250"/>
      <c r="EI39" s="250"/>
      <c r="EJ39" s="250"/>
      <c r="EK39" s="250"/>
      <c r="EL39" s="250"/>
      <c r="EM39" s="250"/>
      <c r="EN39" s="250"/>
      <c r="EO39" s="250"/>
      <c r="EP39" s="250"/>
      <c r="EQ39" s="250"/>
      <c r="ER39" s="250"/>
      <c r="ES39" s="250"/>
      <c r="ET39" s="250"/>
      <c r="EU39" s="250"/>
      <c r="EV39" s="250"/>
      <c r="EW39" s="250"/>
      <c r="EX39" s="250"/>
      <c r="EY39" s="250"/>
      <c r="EZ39" s="250"/>
      <c r="FA39" s="250"/>
      <c r="FB39" s="250"/>
      <c r="FC39" s="250"/>
      <c r="FD39" s="250"/>
      <c r="FE39" s="250"/>
      <c r="FF39" s="250"/>
      <c r="FG39" s="250"/>
      <c r="FH39" s="250"/>
      <c r="FI39" s="250"/>
      <c r="FJ39" s="250"/>
      <c r="FK39" s="250"/>
      <c r="FL39" s="250"/>
      <c r="FM39" s="250"/>
      <c r="FN39" s="250"/>
      <c r="FO39" s="250"/>
      <c r="FP39" s="250"/>
      <c r="FQ39" s="250"/>
      <c r="FR39" s="250"/>
      <c r="FS39" s="250"/>
      <c r="FT39" s="250"/>
      <c r="FU39" s="250"/>
      <c r="FV39" s="250"/>
      <c r="FW39" s="250"/>
      <c r="FX39" s="250"/>
      <c r="FY39" s="250"/>
      <c r="FZ39" s="250"/>
      <c r="GA39" s="250"/>
      <c r="GB39" s="250"/>
      <c r="GC39" s="250"/>
      <c r="GD39" s="250"/>
      <c r="GE39" s="250"/>
      <c r="GF39" s="250"/>
      <c r="GG39" s="250"/>
      <c r="GH39" s="250"/>
      <c r="GI39" s="250"/>
      <c r="GJ39" s="250"/>
      <c r="GK39" s="250"/>
      <c r="GL39" s="250"/>
      <c r="GM39" s="250"/>
      <c r="GN39" s="250"/>
      <c r="GO39" s="250"/>
      <c r="GP39" s="250"/>
      <c r="GQ39" s="250"/>
      <c r="GR39" s="250"/>
      <c r="GS39" s="250"/>
      <c r="GT39" s="250"/>
      <c r="GU39" s="250"/>
      <c r="GV39" s="250"/>
      <c r="GW39" s="250"/>
      <c r="GX39" s="250"/>
      <c r="GY39" s="250"/>
      <c r="GZ39" s="250"/>
      <c r="HA39" s="250"/>
      <c r="HB39" s="250"/>
      <c r="HC39" s="250"/>
      <c r="HD39" s="250"/>
      <c r="HE39" s="250"/>
      <c r="HF39" s="250"/>
      <c r="HG39" s="250"/>
      <c r="HH39" s="250"/>
      <c r="HI39" s="250"/>
      <c r="HJ39" s="250"/>
      <c r="HK39" s="250"/>
      <c r="HL39" s="250"/>
      <c r="HM39" s="250"/>
      <c r="HN39" s="250"/>
      <c r="HO39" s="250"/>
      <c r="HP39" s="250"/>
      <c r="HQ39" s="250"/>
      <c r="HR39" s="250"/>
      <c r="HS39" s="250"/>
      <c r="HT39" s="250"/>
      <c r="HU39" s="250"/>
      <c r="HV39" s="250"/>
      <c r="HW39" s="250"/>
      <c r="HX39" s="250"/>
      <c r="HY39" s="250"/>
      <c r="HZ39" s="250"/>
      <c r="IA39" s="250"/>
      <c r="IB39" s="250"/>
      <c r="IC39" s="250"/>
      <c r="ID39" s="250"/>
      <c r="IE39" s="250"/>
      <c r="IF39" s="250"/>
      <c r="IG39" s="250"/>
      <c r="IH39" s="250"/>
      <c r="II39" s="250"/>
      <c r="IJ39" s="250"/>
      <c r="IK39" s="250"/>
      <c r="IL39" s="250"/>
      <c r="IM39" s="250"/>
      <c r="IN39" s="250"/>
      <c r="IO39" s="250"/>
      <c r="IP39" s="250"/>
      <c r="IQ39" s="250"/>
      <c r="IR39" s="250"/>
      <c r="IS39" s="250"/>
      <c r="IT39" s="250"/>
      <c r="IU39" s="250"/>
      <c r="IV39" s="250"/>
      <c r="IW39" s="250"/>
      <c r="IX39" s="250"/>
      <c r="IY39" s="250"/>
      <c r="IZ39" s="250"/>
      <c r="JA39" s="250"/>
      <c r="JB39" s="250"/>
      <c r="JC39" s="250"/>
      <c r="JD39" s="250"/>
      <c r="JE39" s="250"/>
      <c r="JF39" s="250"/>
      <c r="JG39" s="250"/>
      <c r="JH39" s="250"/>
      <c r="JI39" s="250"/>
      <c r="JJ39" s="250"/>
      <c r="JK39" s="250"/>
      <c r="JL39" s="250"/>
      <c r="JM39" s="250"/>
      <c r="JN39" s="250"/>
      <c r="JO39" s="250"/>
      <c r="JP39" s="250"/>
      <c r="JQ39" s="250"/>
      <c r="JR39" s="250"/>
      <c r="JS39" s="250"/>
      <c r="JT39" s="250"/>
      <c r="JU39" s="250"/>
      <c r="JV39" s="250"/>
      <c r="JW39" s="250"/>
      <c r="JX39" s="250"/>
      <c r="JY39" s="250"/>
      <c r="JZ39" s="250"/>
      <c r="KA39" s="250"/>
      <c r="KB39" s="250"/>
      <c r="KC39" s="250"/>
      <c r="KD39" s="250"/>
      <c r="KE39" s="250"/>
      <c r="KF39" s="250"/>
      <c r="KG39" s="250"/>
      <c r="KH39" s="250"/>
      <c r="KI39" s="250"/>
      <c r="KJ39" s="250"/>
      <c r="KK39" s="250"/>
      <c r="KL39" s="250"/>
      <c r="KM39" s="250"/>
      <c r="KN39" s="250"/>
      <c r="KO39" s="250"/>
      <c r="KP39" s="250"/>
      <c r="KQ39" s="250"/>
      <c r="KR39" s="250"/>
      <c r="KS39" s="250"/>
      <c r="KT39" s="250"/>
      <c r="KU39" s="250"/>
      <c r="KV39" s="250"/>
      <c r="KW39" s="250"/>
      <c r="KX39" s="250"/>
      <c r="KY39" s="250"/>
      <c r="KZ39" s="250"/>
      <c r="LA39" s="250"/>
      <c r="LB39" s="250"/>
      <c r="LC39" s="250"/>
      <c r="LD39" s="250"/>
      <c r="LE39" s="250"/>
      <c r="LF39" s="250"/>
      <c r="LG39" s="250"/>
      <c r="LH39" s="250"/>
      <c r="LI39" s="250"/>
      <c r="LJ39" s="250"/>
      <c r="LK39" s="250"/>
      <c r="LL39" s="250"/>
      <c r="LM39" s="250"/>
      <c r="LN39" s="250"/>
      <c r="LO39" s="250"/>
      <c r="LP39" s="250"/>
      <c r="LQ39" s="250"/>
      <c r="LR39" s="250"/>
      <c r="LS39" s="250"/>
      <c r="LT39" s="250"/>
      <c r="LU39" s="250"/>
      <c r="LV39" s="250"/>
      <c r="LW39" s="250"/>
      <c r="LX39" s="250"/>
      <c r="LY39" s="250"/>
      <c r="LZ39" s="250"/>
      <c r="MA39" s="250"/>
      <c r="MB39" s="250"/>
      <c r="MC39" s="250"/>
      <c r="MD39" s="250"/>
      <c r="ME39" s="250"/>
      <c r="MF39" s="250"/>
      <c r="MG39" s="250"/>
      <c r="MH39" s="250"/>
      <c r="MI39" s="250"/>
      <c r="MJ39" s="250"/>
      <c r="MK39" s="250"/>
      <c r="ML39" s="250"/>
      <c r="MM39" s="250"/>
      <c r="MN39" s="250"/>
      <c r="MO39" s="250"/>
      <c r="MP39" s="250"/>
      <c r="MQ39" s="250"/>
      <c r="MR39" s="250"/>
      <c r="MS39" s="250"/>
      <c r="MT39" s="250"/>
      <c r="MU39" s="250"/>
      <c r="MV39" s="250"/>
      <c r="MW39" s="250"/>
      <c r="MX39" s="250"/>
      <c r="MY39" s="250"/>
      <c r="MZ39" s="250"/>
      <c r="NA39" s="250"/>
      <c r="NB39" s="250"/>
      <c r="NC39" s="250"/>
      <c r="ND39" s="250"/>
      <c r="NE39" s="250"/>
      <c r="NF39" s="250"/>
      <c r="NG39" s="250"/>
      <c r="NH39" s="250"/>
      <c r="NI39" s="250"/>
      <c r="NJ39" s="250"/>
      <c r="NK39" s="250"/>
      <c r="NL39" s="250"/>
      <c r="NM39" s="250"/>
      <c r="NN39" s="250"/>
      <c r="NO39" s="250"/>
      <c r="NP39" s="250"/>
      <c r="NQ39" s="250"/>
      <c r="NR39" s="250"/>
      <c r="NS39" s="250"/>
      <c r="NT39" s="250"/>
      <c r="NU39" s="250"/>
      <c r="NV39" s="250"/>
      <c r="NW39" s="250"/>
      <c r="NX39" s="250"/>
      <c r="NY39" s="250"/>
      <c r="NZ39" s="250"/>
      <c r="OA39" s="250"/>
      <c r="OB39" s="250"/>
      <c r="OC39" s="250"/>
      <c r="OD39" s="250"/>
      <c r="OE39" s="250"/>
      <c r="OF39" s="250"/>
      <c r="OG39" s="250"/>
      <c r="OH39" s="250"/>
      <c r="OI39" s="250"/>
      <c r="OJ39" s="250"/>
      <c r="OK39" s="250"/>
      <c r="OL39" s="250"/>
      <c r="OM39" s="250"/>
      <c r="ON39" s="250"/>
      <c r="OO39" s="250"/>
      <c r="OP39" s="250"/>
      <c r="OQ39" s="250"/>
      <c r="OR39" s="250"/>
      <c r="OS39" s="250"/>
      <c r="OT39" s="250"/>
      <c r="OU39" s="250"/>
      <c r="OV39" s="250"/>
      <c r="OW39" s="250"/>
      <c r="OX39" s="250"/>
      <c r="OY39" s="250"/>
      <c r="OZ39" s="250"/>
      <c r="PA39" s="250"/>
      <c r="PB39" s="250"/>
      <c r="PC39" s="250"/>
      <c r="PD39" s="250"/>
      <c r="PE39" s="250"/>
      <c r="PF39" s="250"/>
      <c r="PG39" s="250"/>
      <c r="PH39" s="250"/>
      <c r="PI39" s="250"/>
      <c r="PJ39" s="250"/>
      <c r="PK39" s="250"/>
      <c r="PL39" s="250"/>
      <c r="PM39" s="250"/>
      <c r="PN39" s="250"/>
      <c r="PO39" s="250"/>
      <c r="PP39" s="250"/>
      <c r="PQ39" s="250"/>
      <c r="PR39" s="250"/>
      <c r="PS39" s="250"/>
      <c r="PT39" s="250"/>
      <c r="PU39" s="250"/>
      <c r="PV39" s="250"/>
      <c r="PW39" s="250"/>
      <c r="PX39" s="250"/>
      <c r="PY39" s="250"/>
      <c r="PZ39" s="250"/>
      <c r="QA39" s="250"/>
      <c r="QB39" s="250"/>
      <c r="QC39" s="250"/>
      <c r="QD39" s="250"/>
      <c r="QE39" s="250"/>
      <c r="QF39" s="250"/>
      <c r="QG39" s="250"/>
      <c r="QH39" s="250"/>
      <c r="QI39" s="250"/>
      <c r="QJ39" s="250"/>
      <c r="QK39" s="250"/>
      <c r="QL39" s="250"/>
      <c r="QM39" s="250"/>
      <c r="QN39" s="250"/>
      <c r="QO39" s="250"/>
      <c r="QP39" s="250"/>
      <c r="QQ39" s="250"/>
      <c r="QR39" s="250"/>
      <c r="QS39" s="250"/>
      <c r="QT39" s="250"/>
      <c r="QU39" s="250"/>
      <c r="QV39" s="250"/>
      <c r="QW39" s="250"/>
      <c r="QX39" s="250"/>
      <c r="QY39" s="250"/>
      <c r="QZ39" s="250"/>
      <c r="RA39" s="250"/>
      <c r="RB39" s="250"/>
      <c r="RC39" s="250"/>
      <c r="RD39" s="250"/>
      <c r="RE39" s="250"/>
      <c r="RF39" s="250"/>
      <c r="RG39" s="250"/>
      <c r="RH39" s="250"/>
      <c r="RI39" s="250"/>
      <c r="RJ39" s="250"/>
      <c r="RK39" s="250"/>
      <c r="RL39" s="250"/>
      <c r="RM39" s="250"/>
      <c r="RN39" s="250"/>
      <c r="RO39" s="250"/>
      <c r="RP39" s="250"/>
      <c r="RQ39" s="250"/>
      <c r="RR39" s="250"/>
      <c r="RS39" s="250"/>
      <c r="RT39" s="250"/>
      <c r="RU39" s="250"/>
      <c r="RV39" s="250"/>
      <c r="RW39" s="250"/>
      <c r="RX39" s="250"/>
      <c r="RY39" s="250"/>
      <c r="RZ39" s="250"/>
      <c r="SA39" s="250"/>
      <c r="SB39" s="250"/>
      <c r="SC39" s="250"/>
      <c r="SD39" s="250"/>
      <c r="SE39" s="250"/>
      <c r="SF39" s="250"/>
      <c r="SG39" s="250"/>
      <c r="SH39" s="250"/>
      <c r="SI39" s="250"/>
      <c r="SJ39" s="250"/>
      <c r="SK39" s="250"/>
      <c r="SL39" s="250"/>
      <c r="SM39" s="250"/>
      <c r="SN39" s="250"/>
      <c r="SO39" s="250"/>
      <c r="SP39" s="250"/>
      <c r="SQ39" s="250"/>
      <c r="SR39" s="250"/>
      <c r="SS39" s="250"/>
      <c r="ST39" s="250"/>
      <c r="SU39" s="250"/>
      <c r="SV39" s="250"/>
      <c r="SW39" s="250"/>
      <c r="SX39" s="250"/>
      <c r="SY39" s="250"/>
      <c r="SZ39" s="250"/>
      <c r="TA39" s="250"/>
      <c r="TB39" s="250"/>
      <c r="TC39" s="250"/>
    </row>
    <row r="40" spans="1:523" s="231" customFormat="1">
      <c r="A40" s="261" t="s">
        <v>557</v>
      </c>
      <c r="B40" s="602" t="s">
        <v>558</v>
      </c>
      <c r="C40" s="305" t="s">
        <v>1125</v>
      </c>
      <c r="D40" s="606" t="s">
        <v>1126</v>
      </c>
      <c r="E40" s="251" t="s">
        <v>1127</v>
      </c>
      <c r="F40" s="251" t="s">
        <v>996</v>
      </c>
      <c r="G40" s="226" t="s">
        <v>996</v>
      </c>
      <c r="H40" s="232" t="s">
        <v>1128</v>
      </c>
      <c r="I40" s="232" t="s">
        <v>1024</v>
      </c>
      <c r="J40" s="252" t="s">
        <v>1129</v>
      </c>
      <c r="K40" s="257">
        <v>2609600</v>
      </c>
      <c r="L40" s="605">
        <v>563.33000000000004</v>
      </c>
      <c r="M40" s="227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250"/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250"/>
      <c r="BG40" s="250"/>
      <c r="BH40" s="250"/>
      <c r="BI40" s="250"/>
      <c r="BJ40" s="250"/>
      <c r="BK40" s="250"/>
      <c r="BL40" s="250"/>
      <c r="BM40" s="250"/>
      <c r="BN40" s="250"/>
      <c r="BO40" s="250"/>
      <c r="BP40" s="250"/>
      <c r="BQ40" s="250"/>
      <c r="BR40" s="250"/>
      <c r="BS40" s="250"/>
      <c r="BT40" s="250"/>
      <c r="BU40" s="250"/>
      <c r="BV40" s="250"/>
      <c r="BW40" s="250"/>
      <c r="BX40" s="250"/>
      <c r="BY40" s="250"/>
      <c r="BZ40" s="250"/>
      <c r="CA40" s="250"/>
      <c r="CB40" s="250"/>
      <c r="CC40" s="250"/>
      <c r="CD40" s="250"/>
      <c r="CE40" s="250"/>
      <c r="CF40" s="250"/>
      <c r="CG40" s="250"/>
      <c r="CH40" s="250"/>
      <c r="CI40" s="250"/>
      <c r="CJ40" s="250"/>
      <c r="CK40" s="250"/>
      <c r="CL40" s="250"/>
      <c r="CM40" s="250"/>
      <c r="CN40" s="250"/>
      <c r="CO40" s="250"/>
      <c r="CP40" s="250"/>
      <c r="CQ40" s="250"/>
      <c r="CR40" s="250"/>
      <c r="CS40" s="250"/>
      <c r="CT40" s="250"/>
      <c r="CU40" s="250"/>
      <c r="CV40" s="250"/>
      <c r="CW40" s="250"/>
      <c r="CX40" s="250"/>
      <c r="CY40" s="250"/>
      <c r="CZ40" s="250"/>
      <c r="DA40" s="250"/>
      <c r="DB40" s="250"/>
      <c r="DC40" s="250"/>
      <c r="DD40" s="250"/>
      <c r="DE40" s="250"/>
      <c r="DF40" s="250"/>
      <c r="DG40" s="250"/>
      <c r="DH40" s="250"/>
      <c r="DI40" s="250"/>
      <c r="DJ40" s="250"/>
      <c r="DK40" s="250"/>
      <c r="DL40" s="250"/>
      <c r="DM40" s="250"/>
      <c r="DN40" s="250"/>
      <c r="DO40" s="250"/>
      <c r="DP40" s="250"/>
      <c r="DQ40" s="250"/>
      <c r="DR40" s="250"/>
      <c r="DS40" s="250"/>
      <c r="DT40" s="250"/>
      <c r="DU40" s="250"/>
      <c r="DV40" s="250"/>
      <c r="DW40" s="250"/>
      <c r="DX40" s="250"/>
      <c r="DY40" s="250"/>
      <c r="DZ40" s="250"/>
      <c r="EA40" s="250"/>
      <c r="EB40" s="250"/>
      <c r="EC40" s="250"/>
      <c r="ED40" s="250"/>
      <c r="EE40" s="250"/>
      <c r="EF40" s="250"/>
      <c r="EG40" s="250"/>
      <c r="EH40" s="250"/>
      <c r="EI40" s="250"/>
      <c r="EJ40" s="250"/>
      <c r="EK40" s="250"/>
      <c r="EL40" s="250"/>
      <c r="EM40" s="250"/>
      <c r="EN40" s="250"/>
      <c r="EO40" s="250"/>
      <c r="EP40" s="250"/>
      <c r="EQ40" s="250"/>
      <c r="ER40" s="250"/>
      <c r="ES40" s="250"/>
      <c r="ET40" s="250"/>
      <c r="EU40" s="250"/>
      <c r="EV40" s="250"/>
      <c r="EW40" s="250"/>
      <c r="EX40" s="250"/>
      <c r="EY40" s="250"/>
      <c r="EZ40" s="250"/>
      <c r="FA40" s="250"/>
      <c r="FB40" s="250"/>
      <c r="FC40" s="250"/>
      <c r="FD40" s="250"/>
      <c r="FE40" s="250"/>
      <c r="FF40" s="250"/>
      <c r="FG40" s="250"/>
      <c r="FH40" s="250"/>
      <c r="FI40" s="250"/>
      <c r="FJ40" s="250"/>
      <c r="FK40" s="250"/>
      <c r="FL40" s="250"/>
      <c r="FM40" s="250"/>
      <c r="FN40" s="250"/>
      <c r="FO40" s="250"/>
      <c r="FP40" s="250"/>
      <c r="FQ40" s="250"/>
      <c r="FR40" s="250"/>
      <c r="FS40" s="250"/>
      <c r="FT40" s="250"/>
      <c r="FU40" s="250"/>
      <c r="FV40" s="250"/>
      <c r="FW40" s="250"/>
      <c r="FX40" s="250"/>
      <c r="FY40" s="250"/>
      <c r="FZ40" s="250"/>
      <c r="GA40" s="250"/>
      <c r="GB40" s="250"/>
      <c r="GC40" s="250"/>
      <c r="GD40" s="250"/>
      <c r="GE40" s="250"/>
      <c r="GF40" s="250"/>
      <c r="GG40" s="250"/>
      <c r="GH40" s="250"/>
      <c r="GI40" s="250"/>
      <c r="GJ40" s="250"/>
      <c r="GK40" s="250"/>
      <c r="GL40" s="250"/>
      <c r="GM40" s="250"/>
      <c r="GN40" s="250"/>
      <c r="GO40" s="250"/>
      <c r="GP40" s="250"/>
      <c r="GQ40" s="250"/>
      <c r="GR40" s="250"/>
      <c r="GS40" s="250"/>
      <c r="GT40" s="250"/>
      <c r="GU40" s="250"/>
      <c r="GV40" s="250"/>
      <c r="GW40" s="250"/>
      <c r="GX40" s="250"/>
      <c r="GY40" s="250"/>
      <c r="GZ40" s="250"/>
      <c r="HA40" s="250"/>
      <c r="HB40" s="250"/>
      <c r="HC40" s="250"/>
      <c r="HD40" s="250"/>
      <c r="HE40" s="250"/>
      <c r="HF40" s="250"/>
      <c r="HG40" s="250"/>
      <c r="HH40" s="250"/>
      <c r="HI40" s="250"/>
      <c r="HJ40" s="250"/>
      <c r="HK40" s="250"/>
      <c r="HL40" s="250"/>
      <c r="HM40" s="250"/>
      <c r="HN40" s="250"/>
      <c r="HO40" s="250"/>
      <c r="HP40" s="250"/>
      <c r="HQ40" s="250"/>
      <c r="HR40" s="250"/>
      <c r="HS40" s="250"/>
      <c r="HT40" s="250"/>
      <c r="HU40" s="250"/>
      <c r="HV40" s="250"/>
      <c r="HW40" s="250"/>
      <c r="HX40" s="250"/>
      <c r="HY40" s="250"/>
      <c r="HZ40" s="250"/>
      <c r="IA40" s="250"/>
      <c r="IB40" s="250"/>
      <c r="IC40" s="250"/>
      <c r="ID40" s="250"/>
      <c r="IE40" s="250"/>
      <c r="IF40" s="250"/>
      <c r="IG40" s="250"/>
      <c r="IH40" s="250"/>
      <c r="II40" s="250"/>
      <c r="IJ40" s="250"/>
      <c r="IK40" s="250"/>
      <c r="IL40" s="250"/>
      <c r="IM40" s="250"/>
      <c r="IN40" s="250"/>
      <c r="IO40" s="250"/>
      <c r="IP40" s="250"/>
      <c r="IQ40" s="250"/>
      <c r="IR40" s="250"/>
      <c r="IS40" s="250"/>
      <c r="IT40" s="250"/>
      <c r="IU40" s="250"/>
      <c r="IV40" s="250"/>
      <c r="IW40" s="250"/>
      <c r="IX40" s="250"/>
      <c r="IY40" s="250"/>
      <c r="IZ40" s="250"/>
      <c r="JA40" s="250"/>
      <c r="JB40" s="250"/>
      <c r="JC40" s="250"/>
      <c r="JD40" s="250"/>
      <c r="JE40" s="250"/>
      <c r="JF40" s="250"/>
      <c r="JG40" s="250"/>
      <c r="JH40" s="250"/>
      <c r="JI40" s="250"/>
      <c r="JJ40" s="250"/>
      <c r="JK40" s="250"/>
      <c r="JL40" s="250"/>
      <c r="JM40" s="250"/>
      <c r="JN40" s="250"/>
      <c r="JO40" s="250"/>
      <c r="JP40" s="250"/>
      <c r="JQ40" s="250"/>
      <c r="JR40" s="250"/>
      <c r="JS40" s="250"/>
      <c r="JT40" s="250"/>
      <c r="JU40" s="250"/>
      <c r="JV40" s="250"/>
      <c r="JW40" s="250"/>
      <c r="JX40" s="250"/>
      <c r="JY40" s="250"/>
      <c r="JZ40" s="250"/>
      <c r="KA40" s="250"/>
      <c r="KB40" s="250"/>
      <c r="KC40" s="250"/>
      <c r="KD40" s="250"/>
      <c r="KE40" s="250"/>
      <c r="KF40" s="250"/>
      <c r="KG40" s="250"/>
      <c r="KH40" s="250"/>
      <c r="KI40" s="250"/>
      <c r="KJ40" s="250"/>
      <c r="KK40" s="250"/>
      <c r="KL40" s="250"/>
      <c r="KM40" s="250"/>
      <c r="KN40" s="250"/>
      <c r="KO40" s="250"/>
      <c r="KP40" s="250"/>
      <c r="KQ40" s="250"/>
      <c r="KR40" s="250"/>
      <c r="KS40" s="250"/>
      <c r="KT40" s="250"/>
      <c r="KU40" s="250"/>
      <c r="KV40" s="250"/>
      <c r="KW40" s="250"/>
      <c r="KX40" s="250"/>
      <c r="KY40" s="250"/>
      <c r="KZ40" s="250"/>
      <c r="LA40" s="250"/>
      <c r="LB40" s="250"/>
      <c r="LC40" s="250"/>
      <c r="LD40" s="250"/>
      <c r="LE40" s="250"/>
      <c r="LF40" s="250"/>
      <c r="LG40" s="250"/>
      <c r="LH40" s="250"/>
      <c r="LI40" s="250"/>
      <c r="LJ40" s="250"/>
      <c r="LK40" s="250"/>
      <c r="LL40" s="250"/>
      <c r="LM40" s="250"/>
      <c r="LN40" s="250"/>
      <c r="LO40" s="250"/>
      <c r="LP40" s="250"/>
      <c r="LQ40" s="250"/>
      <c r="LR40" s="250"/>
      <c r="LS40" s="250"/>
      <c r="LT40" s="250"/>
      <c r="LU40" s="250"/>
      <c r="LV40" s="250"/>
      <c r="LW40" s="250"/>
      <c r="LX40" s="250"/>
      <c r="LY40" s="250"/>
      <c r="LZ40" s="250"/>
      <c r="MA40" s="250"/>
      <c r="MB40" s="250"/>
      <c r="MC40" s="250"/>
      <c r="MD40" s="250"/>
      <c r="ME40" s="250"/>
      <c r="MF40" s="250"/>
      <c r="MG40" s="250"/>
      <c r="MH40" s="250"/>
      <c r="MI40" s="250"/>
      <c r="MJ40" s="250"/>
      <c r="MK40" s="250"/>
      <c r="ML40" s="250"/>
      <c r="MM40" s="250"/>
      <c r="MN40" s="250"/>
      <c r="MO40" s="250"/>
      <c r="MP40" s="250"/>
      <c r="MQ40" s="250"/>
      <c r="MR40" s="250"/>
      <c r="MS40" s="250"/>
      <c r="MT40" s="250"/>
      <c r="MU40" s="250"/>
      <c r="MV40" s="250"/>
      <c r="MW40" s="250"/>
      <c r="MX40" s="250"/>
      <c r="MY40" s="250"/>
      <c r="MZ40" s="250"/>
      <c r="NA40" s="250"/>
      <c r="NB40" s="250"/>
      <c r="NC40" s="250"/>
      <c r="ND40" s="250"/>
      <c r="NE40" s="250"/>
      <c r="NF40" s="250"/>
      <c r="NG40" s="250"/>
      <c r="NH40" s="250"/>
      <c r="NI40" s="250"/>
      <c r="NJ40" s="250"/>
      <c r="NK40" s="250"/>
      <c r="NL40" s="250"/>
      <c r="NM40" s="250"/>
      <c r="NN40" s="250"/>
      <c r="NO40" s="250"/>
      <c r="NP40" s="250"/>
      <c r="NQ40" s="250"/>
      <c r="NR40" s="250"/>
      <c r="NS40" s="250"/>
      <c r="NT40" s="250"/>
      <c r="NU40" s="250"/>
      <c r="NV40" s="250"/>
      <c r="NW40" s="250"/>
      <c r="NX40" s="250"/>
      <c r="NY40" s="250"/>
      <c r="NZ40" s="250"/>
      <c r="OA40" s="250"/>
      <c r="OB40" s="250"/>
      <c r="OC40" s="250"/>
      <c r="OD40" s="250"/>
      <c r="OE40" s="250"/>
      <c r="OF40" s="250"/>
      <c r="OG40" s="250"/>
      <c r="OH40" s="250"/>
      <c r="OI40" s="250"/>
      <c r="OJ40" s="250"/>
      <c r="OK40" s="250"/>
      <c r="OL40" s="250"/>
      <c r="OM40" s="250"/>
      <c r="ON40" s="250"/>
      <c r="OO40" s="250"/>
      <c r="OP40" s="250"/>
      <c r="OQ40" s="250"/>
      <c r="OR40" s="250"/>
      <c r="OS40" s="250"/>
      <c r="OT40" s="250"/>
      <c r="OU40" s="250"/>
      <c r="OV40" s="250"/>
      <c r="OW40" s="250"/>
      <c r="OX40" s="250"/>
      <c r="OY40" s="250"/>
      <c r="OZ40" s="250"/>
      <c r="PA40" s="250"/>
      <c r="PB40" s="250"/>
      <c r="PC40" s="250"/>
      <c r="PD40" s="250"/>
      <c r="PE40" s="250"/>
      <c r="PF40" s="250"/>
      <c r="PG40" s="250"/>
      <c r="PH40" s="250"/>
      <c r="PI40" s="250"/>
      <c r="PJ40" s="250"/>
      <c r="PK40" s="250"/>
      <c r="PL40" s="250"/>
      <c r="PM40" s="250"/>
      <c r="PN40" s="250"/>
      <c r="PO40" s="250"/>
      <c r="PP40" s="250"/>
      <c r="PQ40" s="250"/>
      <c r="PR40" s="250"/>
      <c r="PS40" s="250"/>
      <c r="PT40" s="250"/>
      <c r="PU40" s="250"/>
      <c r="PV40" s="250"/>
      <c r="PW40" s="250"/>
      <c r="PX40" s="250"/>
      <c r="PY40" s="250"/>
      <c r="PZ40" s="250"/>
      <c r="QA40" s="250"/>
      <c r="QB40" s="250"/>
      <c r="QC40" s="250"/>
      <c r="QD40" s="250"/>
      <c r="QE40" s="250"/>
      <c r="QF40" s="250"/>
      <c r="QG40" s="250"/>
      <c r="QH40" s="250"/>
      <c r="QI40" s="250"/>
      <c r="QJ40" s="250"/>
      <c r="QK40" s="250"/>
      <c r="QL40" s="250"/>
      <c r="QM40" s="250"/>
      <c r="QN40" s="250"/>
      <c r="QO40" s="250"/>
      <c r="QP40" s="250"/>
      <c r="QQ40" s="250"/>
      <c r="QR40" s="250"/>
      <c r="QS40" s="250"/>
      <c r="QT40" s="250"/>
      <c r="QU40" s="250"/>
      <c r="QV40" s="250"/>
      <c r="QW40" s="250"/>
      <c r="QX40" s="250"/>
      <c r="QY40" s="250"/>
      <c r="QZ40" s="250"/>
      <c r="RA40" s="250"/>
      <c r="RB40" s="250"/>
      <c r="RC40" s="250"/>
      <c r="RD40" s="250"/>
      <c r="RE40" s="250"/>
      <c r="RF40" s="250"/>
      <c r="RG40" s="250"/>
      <c r="RH40" s="250"/>
      <c r="RI40" s="250"/>
      <c r="RJ40" s="250"/>
      <c r="RK40" s="250"/>
      <c r="RL40" s="250"/>
      <c r="RM40" s="250"/>
      <c r="RN40" s="250"/>
      <c r="RO40" s="250"/>
      <c r="RP40" s="250"/>
      <c r="RQ40" s="250"/>
      <c r="RR40" s="250"/>
      <c r="RS40" s="250"/>
      <c r="RT40" s="250"/>
      <c r="RU40" s="250"/>
      <c r="RV40" s="250"/>
      <c r="RW40" s="250"/>
      <c r="RX40" s="250"/>
      <c r="RY40" s="250"/>
      <c r="RZ40" s="250"/>
      <c r="SA40" s="250"/>
      <c r="SB40" s="250"/>
      <c r="SC40" s="250"/>
      <c r="SD40" s="250"/>
      <c r="SE40" s="250"/>
      <c r="SF40" s="250"/>
      <c r="SG40" s="250"/>
      <c r="SH40" s="250"/>
      <c r="SI40" s="250"/>
      <c r="SJ40" s="250"/>
      <c r="SK40" s="250"/>
      <c r="SL40" s="250"/>
      <c r="SM40" s="250"/>
      <c r="SN40" s="250"/>
      <c r="SO40" s="250"/>
      <c r="SP40" s="250"/>
      <c r="SQ40" s="250"/>
      <c r="SR40" s="250"/>
      <c r="SS40" s="250"/>
      <c r="ST40" s="250"/>
      <c r="SU40" s="250"/>
      <c r="SV40" s="250"/>
      <c r="SW40" s="250"/>
      <c r="SX40" s="250"/>
      <c r="SY40" s="250"/>
      <c r="SZ40" s="250"/>
      <c r="TA40" s="250"/>
      <c r="TB40" s="250"/>
      <c r="TC40" s="250"/>
    </row>
    <row r="41" spans="1:523" s="231" customFormat="1">
      <c r="A41" s="261" t="s">
        <v>557</v>
      </c>
      <c r="B41" s="602" t="s">
        <v>558</v>
      </c>
      <c r="C41" s="612" t="s">
        <v>1130</v>
      </c>
      <c r="D41" s="232" t="s">
        <v>1131</v>
      </c>
      <c r="E41" s="251" t="s">
        <v>1132</v>
      </c>
      <c r="F41" s="251" t="s">
        <v>996</v>
      </c>
      <c r="G41" s="226" t="s">
        <v>996</v>
      </c>
      <c r="H41" s="232" t="s">
        <v>1133</v>
      </c>
      <c r="I41" s="232" t="s">
        <v>1134</v>
      </c>
      <c r="J41" s="252" t="s">
        <v>1135</v>
      </c>
      <c r="K41" s="260">
        <v>3550308</v>
      </c>
      <c r="L41" s="613">
        <v>2487.5</v>
      </c>
      <c r="M41" s="227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  <c r="AP41" s="250"/>
      <c r="AQ41" s="250"/>
      <c r="AR41" s="250"/>
      <c r="AS41" s="250"/>
      <c r="AT41" s="250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  <c r="BZ41" s="250"/>
      <c r="CA41" s="250"/>
      <c r="CB41" s="250"/>
      <c r="CC41" s="250"/>
      <c r="CD41" s="250"/>
      <c r="CE41" s="250"/>
      <c r="CF41" s="250"/>
      <c r="CG41" s="250"/>
      <c r="CH41" s="250"/>
      <c r="CI41" s="250"/>
      <c r="CJ41" s="250"/>
      <c r="CK41" s="250"/>
      <c r="CL41" s="250"/>
      <c r="CM41" s="250"/>
      <c r="CN41" s="250"/>
      <c r="CO41" s="250"/>
      <c r="CP41" s="250"/>
      <c r="CQ41" s="250"/>
      <c r="CR41" s="250"/>
      <c r="CS41" s="250"/>
      <c r="CT41" s="250"/>
      <c r="CU41" s="250"/>
      <c r="CV41" s="250"/>
      <c r="CW41" s="250"/>
      <c r="CX41" s="250"/>
      <c r="CY41" s="250"/>
      <c r="CZ41" s="250"/>
      <c r="DA41" s="250"/>
      <c r="DB41" s="250"/>
      <c r="DC41" s="250"/>
      <c r="DD41" s="250"/>
      <c r="DE41" s="250"/>
      <c r="DF41" s="250"/>
      <c r="DG41" s="250"/>
      <c r="DH41" s="250"/>
      <c r="DI41" s="250"/>
      <c r="DJ41" s="250"/>
      <c r="DK41" s="250"/>
      <c r="DL41" s="250"/>
      <c r="DM41" s="250"/>
      <c r="DN41" s="250"/>
      <c r="DO41" s="250"/>
      <c r="DP41" s="250"/>
      <c r="DQ41" s="250"/>
      <c r="DR41" s="250"/>
      <c r="DS41" s="250"/>
      <c r="DT41" s="250"/>
      <c r="DU41" s="250"/>
      <c r="DV41" s="250"/>
      <c r="DW41" s="250"/>
      <c r="DX41" s="250"/>
      <c r="DY41" s="250"/>
      <c r="DZ41" s="250"/>
      <c r="EA41" s="250"/>
      <c r="EB41" s="250"/>
      <c r="EC41" s="250"/>
      <c r="ED41" s="250"/>
      <c r="EE41" s="250"/>
      <c r="EF41" s="250"/>
      <c r="EG41" s="250"/>
      <c r="EH41" s="250"/>
      <c r="EI41" s="250"/>
      <c r="EJ41" s="250"/>
      <c r="EK41" s="250"/>
      <c r="EL41" s="250"/>
      <c r="EM41" s="250"/>
      <c r="EN41" s="250"/>
      <c r="EO41" s="250"/>
      <c r="EP41" s="250"/>
      <c r="EQ41" s="250"/>
      <c r="ER41" s="250"/>
      <c r="ES41" s="250"/>
      <c r="ET41" s="250"/>
      <c r="EU41" s="250"/>
      <c r="EV41" s="250"/>
      <c r="EW41" s="250"/>
      <c r="EX41" s="250"/>
      <c r="EY41" s="250"/>
      <c r="EZ41" s="250"/>
      <c r="FA41" s="250"/>
      <c r="FB41" s="250"/>
      <c r="FC41" s="250"/>
      <c r="FD41" s="250"/>
      <c r="FE41" s="250"/>
      <c r="FF41" s="250"/>
      <c r="FG41" s="250"/>
      <c r="FH41" s="250"/>
      <c r="FI41" s="250"/>
      <c r="FJ41" s="250"/>
      <c r="FK41" s="250"/>
      <c r="FL41" s="250"/>
      <c r="FM41" s="250"/>
      <c r="FN41" s="250"/>
      <c r="FO41" s="250"/>
      <c r="FP41" s="250"/>
      <c r="FQ41" s="250"/>
      <c r="FR41" s="250"/>
      <c r="FS41" s="250"/>
      <c r="FT41" s="250"/>
      <c r="FU41" s="250"/>
      <c r="FV41" s="250"/>
      <c r="FW41" s="250"/>
      <c r="FX41" s="250"/>
      <c r="FY41" s="250"/>
      <c r="FZ41" s="250"/>
      <c r="GA41" s="250"/>
      <c r="GB41" s="250"/>
      <c r="GC41" s="250"/>
      <c r="GD41" s="250"/>
      <c r="GE41" s="250"/>
      <c r="GF41" s="250"/>
      <c r="GG41" s="250"/>
      <c r="GH41" s="250"/>
      <c r="GI41" s="250"/>
      <c r="GJ41" s="250"/>
      <c r="GK41" s="250"/>
      <c r="GL41" s="250"/>
      <c r="GM41" s="250"/>
      <c r="GN41" s="250"/>
      <c r="GO41" s="250"/>
      <c r="GP41" s="250"/>
      <c r="GQ41" s="250"/>
      <c r="GR41" s="250"/>
      <c r="GS41" s="250"/>
      <c r="GT41" s="250"/>
      <c r="GU41" s="250"/>
      <c r="GV41" s="250"/>
      <c r="GW41" s="250"/>
      <c r="GX41" s="250"/>
      <c r="GY41" s="250"/>
      <c r="GZ41" s="250"/>
      <c r="HA41" s="250"/>
      <c r="HB41" s="250"/>
      <c r="HC41" s="250"/>
      <c r="HD41" s="250"/>
      <c r="HE41" s="250"/>
      <c r="HF41" s="250"/>
      <c r="HG41" s="250"/>
      <c r="HH41" s="250"/>
      <c r="HI41" s="250"/>
      <c r="HJ41" s="250"/>
      <c r="HK41" s="250"/>
      <c r="HL41" s="250"/>
      <c r="HM41" s="250"/>
      <c r="HN41" s="250"/>
      <c r="HO41" s="250"/>
      <c r="HP41" s="250"/>
      <c r="HQ41" s="250"/>
      <c r="HR41" s="250"/>
      <c r="HS41" s="250"/>
      <c r="HT41" s="250"/>
      <c r="HU41" s="250"/>
      <c r="HV41" s="250"/>
      <c r="HW41" s="250"/>
      <c r="HX41" s="250"/>
      <c r="HY41" s="250"/>
      <c r="HZ41" s="250"/>
      <c r="IA41" s="250"/>
      <c r="IB41" s="250"/>
      <c r="IC41" s="250"/>
      <c r="ID41" s="250"/>
      <c r="IE41" s="250"/>
      <c r="IF41" s="250"/>
      <c r="IG41" s="250"/>
      <c r="IH41" s="250"/>
      <c r="II41" s="250"/>
      <c r="IJ41" s="250"/>
      <c r="IK41" s="250"/>
      <c r="IL41" s="250"/>
      <c r="IM41" s="250"/>
      <c r="IN41" s="250"/>
      <c r="IO41" s="250"/>
      <c r="IP41" s="250"/>
      <c r="IQ41" s="250"/>
      <c r="IR41" s="250"/>
      <c r="IS41" s="250"/>
      <c r="IT41" s="250"/>
      <c r="IU41" s="250"/>
      <c r="IV41" s="250"/>
      <c r="IW41" s="250"/>
      <c r="IX41" s="250"/>
      <c r="IY41" s="250"/>
      <c r="IZ41" s="250"/>
      <c r="JA41" s="250"/>
      <c r="JB41" s="250"/>
      <c r="JC41" s="250"/>
      <c r="JD41" s="250"/>
      <c r="JE41" s="250"/>
      <c r="JF41" s="250"/>
      <c r="JG41" s="250"/>
      <c r="JH41" s="250"/>
      <c r="JI41" s="250"/>
      <c r="JJ41" s="250"/>
      <c r="JK41" s="250"/>
      <c r="JL41" s="250"/>
      <c r="JM41" s="250"/>
      <c r="JN41" s="250"/>
      <c r="JO41" s="250"/>
      <c r="JP41" s="250"/>
      <c r="JQ41" s="250"/>
      <c r="JR41" s="250"/>
      <c r="JS41" s="250"/>
      <c r="JT41" s="250"/>
      <c r="JU41" s="250"/>
      <c r="JV41" s="250"/>
      <c r="JW41" s="250"/>
      <c r="JX41" s="250"/>
      <c r="JY41" s="250"/>
      <c r="JZ41" s="250"/>
      <c r="KA41" s="250"/>
      <c r="KB41" s="250"/>
      <c r="KC41" s="250"/>
      <c r="KD41" s="250"/>
      <c r="KE41" s="250"/>
      <c r="KF41" s="250"/>
      <c r="KG41" s="250"/>
      <c r="KH41" s="250"/>
      <c r="KI41" s="250"/>
      <c r="KJ41" s="250"/>
      <c r="KK41" s="250"/>
      <c r="KL41" s="250"/>
      <c r="KM41" s="250"/>
      <c r="KN41" s="250"/>
      <c r="KO41" s="250"/>
      <c r="KP41" s="250"/>
      <c r="KQ41" s="250"/>
      <c r="KR41" s="250"/>
      <c r="KS41" s="250"/>
      <c r="KT41" s="250"/>
      <c r="KU41" s="250"/>
      <c r="KV41" s="250"/>
      <c r="KW41" s="250"/>
      <c r="KX41" s="250"/>
      <c r="KY41" s="250"/>
      <c r="KZ41" s="250"/>
      <c r="LA41" s="250"/>
      <c r="LB41" s="250"/>
      <c r="LC41" s="250"/>
      <c r="LD41" s="250"/>
      <c r="LE41" s="250"/>
      <c r="LF41" s="250"/>
      <c r="LG41" s="250"/>
      <c r="LH41" s="250"/>
      <c r="LI41" s="250"/>
      <c r="LJ41" s="250"/>
      <c r="LK41" s="250"/>
      <c r="LL41" s="250"/>
      <c r="LM41" s="250"/>
      <c r="LN41" s="250"/>
      <c r="LO41" s="250"/>
      <c r="LP41" s="250"/>
      <c r="LQ41" s="250"/>
      <c r="LR41" s="250"/>
      <c r="LS41" s="250"/>
      <c r="LT41" s="250"/>
      <c r="LU41" s="250"/>
      <c r="LV41" s="250"/>
      <c r="LW41" s="250"/>
      <c r="LX41" s="250"/>
      <c r="LY41" s="250"/>
      <c r="LZ41" s="250"/>
      <c r="MA41" s="250"/>
      <c r="MB41" s="250"/>
      <c r="MC41" s="250"/>
      <c r="MD41" s="250"/>
      <c r="ME41" s="250"/>
      <c r="MF41" s="250"/>
      <c r="MG41" s="250"/>
      <c r="MH41" s="250"/>
      <c r="MI41" s="250"/>
      <c r="MJ41" s="250"/>
      <c r="MK41" s="250"/>
      <c r="ML41" s="250"/>
      <c r="MM41" s="250"/>
      <c r="MN41" s="250"/>
      <c r="MO41" s="250"/>
      <c r="MP41" s="250"/>
      <c r="MQ41" s="250"/>
      <c r="MR41" s="250"/>
      <c r="MS41" s="250"/>
      <c r="MT41" s="250"/>
      <c r="MU41" s="250"/>
      <c r="MV41" s="250"/>
      <c r="MW41" s="250"/>
      <c r="MX41" s="250"/>
      <c r="MY41" s="250"/>
      <c r="MZ41" s="250"/>
      <c r="NA41" s="250"/>
      <c r="NB41" s="250"/>
      <c r="NC41" s="250"/>
      <c r="ND41" s="250"/>
      <c r="NE41" s="250"/>
      <c r="NF41" s="250"/>
      <c r="NG41" s="250"/>
      <c r="NH41" s="250"/>
      <c r="NI41" s="250"/>
      <c r="NJ41" s="250"/>
      <c r="NK41" s="250"/>
      <c r="NL41" s="250"/>
      <c r="NM41" s="250"/>
      <c r="NN41" s="250"/>
      <c r="NO41" s="250"/>
      <c r="NP41" s="250"/>
      <c r="NQ41" s="250"/>
      <c r="NR41" s="250"/>
      <c r="NS41" s="250"/>
      <c r="NT41" s="250"/>
      <c r="NU41" s="250"/>
      <c r="NV41" s="250"/>
      <c r="NW41" s="250"/>
      <c r="NX41" s="250"/>
      <c r="NY41" s="250"/>
      <c r="NZ41" s="250"/>
      <c r="OA41" s="250"/>
      <c r="OB41" s="250"/>
      <c r="OC41" s="250"/>
      <c r="OD41" s="250"/>
      <c r="OE41" s="250"/>
      <c r="OF41" s="250"/>
      <c r="OG41" s="250"/>
      <c r="OH41" s="250"/>
      <c r="OI41" s="250"/>
      <c r="OJ41" s="250"/>
      <c r="OK41" s="250"/>
      <c r="OL41" s="250"/>
      <c r="OM41" s="250"/>
      <c r="ON41" s="250"/>
      <c r="OO41" s="250"/>
      <c r="OP41" s="250"/>
      <c r="OQ41" s="250"/>
      <c r="OR41" s="250"/>
      <c r="OS41" s="250"/>
      <c r="OT41" s="250"/>
      <c r="OU41" s="250"/>
      <c r="OV41" s="250"/>
      <c r="OW41" s="250"/>
      <c r="OX41" s="250"/>
      <c r="OY41" s="250"/>
      <c r="OZ41" s="250"/>
      <c r="PA41" s="250"/>
      <c r="PB41" s="250"/>
      <c r="PC41" s="250"/>
      <c r="PD41" s="250"/>
      <c r="PE41" s="250"/>
      <c r="PF41" s="250"/>
      <c r="PG41" s="250"/>
      <c r="PH41" s="250"/>
      <c r="PI41" s="250"/>
      <c r="PJ41" s="250"/>
      <c r="PK41" s="250"/>
      <c r="PL41" s="250"/>
      <c r="PM41" s="250"/>
      <c r="PN41" s="250"/>
      <c r="PO41" s="250"/>
      <c r="PP41" s="250"/>
      <c r="PQ41" s="250"/>
      <c r="PR41" s="250"/>
      <c r="PS41" s="250"/>
      <c r="PT41" s="250"/>
      <c r="PU41" s="250"/>
      <c r="PV41" s="250"/>
      <c r="PW41" s="250"/>
      <c r="PX41" s="250"/>
      <c r="PY41" s="250"/>
      <c r="PZ41" s="250"/>
      <c r="QA41" s="250"/>
      <c r="QB41" s="250"/>
      <c r="QC41" s="250"/>
      <c r="QD41" s="250"/>
      <c r="QE41" s="250"/>
      <c r="QF41" s="250"/>
      <c r="QG41" s="250"/>
      <c r="QH41" s="250"/>
      <c r="QI41" s="250"/>
      <c r="QJ41" s="250"/>
      <c r="QK41" s="250"/>
      <c r="QL41" s="250"/>
      <c r="QM41" s="250"/>
      <c r="QN41" s="250"/>
      <c r="QO41" s="250"/>
      <c r="QP41" s="250"/>
      <c r="QQ41" s="250"/>
      <c r="QR41" s="250"/>
      <c r="QS41" s="250"/>
      <c r="QT41" s="250"/>
      <c r="QU41" s="250"/>
      <c r="QV41" s="250"/>
      <c r="QW41" s="250"/>
      <c r="QX41" s="250"/>
      <c r="QY41" s="250"/>
      <c r="QZ41" s="250"/>
      <c r="RA41" s="250"/>
      <c r="RB41" s="250"/>
      <c r="RC41" s="250"/>
      <c r="RD41" s="250"/>
      <c r="RE41" s="250"/>
      <c r="RF41" s="250"/>
      <c r="RG41" s="250"/>
      <c r="RH41" s="250"/>
      <c r="RI41" s="250"/>
      <c r="RJ41" s="250"/>
      <c r="RK41" s="250"/>
      <c r="RL41" s="250"/>
      <c r="RM41" s="250"/>
      <c r="RN41" s="250"/>
      <c r="RO41" s="250"/>
      <c r="RP41" s="250"/>
      <c r="RQ41" s="250"/>
      <c r="RR41" s="250"/>
      <c r="RS41" s="250"/>
      <c r="RT41" s="250"/>
      <c r="RU41" s="250"/>
      <c r="RV41" s="250"/>
      <c r="RW41" s="250"/>
      <c r="RX41" s="250"/>
      <c r="RY41" s="250"/>
      <c r="RZ41" s="250"/>
      <c r="SA41" s="250"/>
      <c r="SB41" s="250"/>
      <c r="SC41" s="250"/>
      <c r="SD41" s="250"/>
      <c r="SE41" s="250"/>
      <c r="SF41" s="250"/>
      <c r="SG41" s="250"/>
      <c r="SH41" s="250"/>
      <c r="SI41" s="250"/>
      <c r="SJ41" s="250"/>
      <c r="SK41" s="250"/>
      <c r="SL41" s="250"/>
      <c r="SM41" s="250"/>
      <c r="SN41" s="250"/>
      <c r="SO41" s="250"/>
      <c r="SP41" s="250"/>
      <c r="SQ41" s="250"/>
      <c r="SR41" s="250"/>
      <c r="SS41" s="250"/>
      <c r="ST41" s="250"/>
      <c r="SU41" s="250"/>
      <c r="SV41" s="250"/>
      <c r="SW41" s="250"/>
      <c r="SX41" s="250"/>
      <c r="SY41" s="250"/>
      <c r="SZ41" s="250"/>
      <c r="TA41" s="250"/>
      <c r="TB41" s="250"/>
      <c r="TC41" s="250"/>
    </row>
    <row r="42" spans="1:523" s="231" customFormat="1">
      <c r="A42" s="261" t="s">
        <v>557</v>
      </c>
      <c r="B42" s="602" t="s">
        <v>558</v>
      </c>
      <c r="C42" s="612" t="s">
        <v>1130</v>
      </c>
      <c r="D42" s="232" t="s">
        <v>1340</v>
      </c>
      <c r="E42" s="251" t="s">
        <v>1136</v>
      </c>
      <c r="F42" s="251" t="s">
        <v>995</v>
      </c>
      <c r="G42" s="226" t="s">
        <v>996</v>
      </c>
      <c r="H42" s="232" t="s">
        <v>1137</v>
      </c>
      <c r="I42" s="232" t="s">
        <v>1138</v>
      </c>
      <c r="J42" s="252" t="s">
        <v>1139</v>
      </c>
      <c r="K42" s="260">
        <v>2607901</v>
      </c>
      <c r="L42" s="613">
        <v>224.9</v>
      </c>
      <c r="M42" s="227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250"/>
      <c r="AR42" s="250"/>
      <c r="AS42" s="250"/>
      <c r="AT42" s="250"/>
      <c r="AU42" s="250"/>
      <c r="AV42" s="250"/>
      <c r="AW42" s="250"/>
      <c r="AX42" s="250"/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250"/>
      <c r="BM42" s="250"/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250"/>
      <c r="BY42" s="250"/>
      <c r="BZ42" s="250"/>
      <c r="CA42" s="250"/>
      <c r="CB42" s="250"/>
      <c r="CC42" s="250"/>
      <c r="CD42" s="250"/>
      <c r="CE42" s="250"/>
      <c r="CF42" s="250"/>
      <c r="CG42" s="250"/>
      <c r="CH42" s="250"/>
      <c r="CI42" s="250"/>
      <c r="CJ42" s="250"/>
      <c r="CK42" s="250"/>
      <c r="CL42" s="250"/>
      <c r="CM42" s="250"/>
      <c r="CN42" s="250"/>
      <c r="CO42" s="250"/>
      <c r="CP42" s="250"/>
      <c r="CQ42" s="250"/>
      <c r="CR42" s="250"/>
      <c r="CS42" s="250"/>
      <c r="CT42" s="250"/>
      <c r="CU42" s="250"/>
      <c r="CV42" s="250"/>
      <c r="CW42" s="250"/>
      <c r="CX42" s="250"/>
      <c r="CY42" s="250"/>
      <c r="CZ42" s="250"/>
      <c r="DA42" s="250"/>
      <c r="DB42" s="250"/>
      <c r="DC42" s="250"/>
      <c r="DD42" s="250"/>
      <c r="DE42" s="250"/>
      <c r="DF42" s="250"/>
      <c r="DG42" s="250"/>
      <c r="DH42" s="250"/>
      <c r="DI42" s="250"/>
      <c r="DJ42" s="250"/>
      <c r="DK42" s="250"/>
      <c r="DL42" s="250"/>
      <c r="DM42" s="250"/>
      <c r="DN42" s="250"/>
      <c r="DO42" s="250"/>
      <c r="DP42" s="250"/>
      <c r="DQ42" s="250"/>
      <c r="DR42" s="250"/>
      <c r="DS42" s="250"/>
      <c r="DT42" s="250"/>
      <c r="DU42" s="250"/>
      <c r="DV42" s="250"/>
      <c r="DW42" s="250"/>
      <c r="DX42" s="250"/>
      <c r="DY42" s="250"/>
      <c r="DZ42" s="250"/>
      <c r="EA42" s="250"/>
      <c r="EB42" s="250"/>
      <c r="EC42" s="250"/>
      <c r="ED42" s="250"/>
      <c r="EE42" s="250"/>
      <c r="EF42" s="250"/>
      <c r="EG42" s="250"/>
      <c r="EH42" s="250"/>
      <c r="EI42" s="250"/>
      <c r="EJ42" s="250"/>
      <c r="EK42" s="250"/>
      <c r="EL42" s="250"/>
      <c r="EM42" s="250"/>
      <c r="EN42" s="250"/>
      <c r="EO42" s="250"/>
      <c r="EP42" s="250"/>
      <c r="EQ42" s="250"/>
      <c r="ER42" s="250"/>
      <c r="ES42" s="250"/>
      <c r="ET42" s="250"/>
      <c r="EU42" s="250"/>
      <c r="EV42" s="250"/>
      <c r="EW42" s="250"/>
      <c r="EX42" s="250"/>
      <c r="EY42" s="250"/>
      <c r="EZ42" s="250"/>
      <c r="FA42" s="250"/>
      <c r="FB42" s="250"/>
      <c r="FC42" s="250"/>
      <c r="FD42" s="250"/>
      <c r="FE42" s="250"/>
      <c r="FF42" s="250"/>
      <c r="FG42" s="250"/>
      <c r="FH42" s="250"/>
      <c r="FI42" s="250"/>
      <c r="FJ42" s="250"/>
      <c r="FK42" s="250"/>
      <c r="FL42" s="250"/>
      <c r="FM42" s="250"/>
      <c r="FN42" s="250"/>
      <c r="FO42" s="250"/>
      <c r="FP42" s="250"/>
      <c r="FQ42" s="250"/>
      <c r="FR42" s="250"/>
      <c r="FS42" s="250"/>
      <c r="FT42" s="250"/>
      <c r="FU42" s="250"/>
      <c r="FV42" s="250"/>
      <c r="FW42" s="250"/>
      <c r="FX42" s="250"/>
      <c r="FY42" s="250"/>
      <c r="FZ42" s="250"/>
      <c r="GA42" s="250"/>
      <c r="GB42" s="250"/>
      <c r="GC42" s="250"/>
      <c r="GD42" s="250"/>
      <c r="GE42" s="250"/>
      <c r="GF42" s="250"/>
      <c r="GG42" s="250"/>
      <c r="GH42" s="250"/>
      <c r="GI42" s="250"/>
      <c r="GJ42" s="250"/>
      <c r="GK42" s="250"/>
      <c r="GL42" s="250"/>
      <c r="GM42" s="250"/>
      <c r="GN42" s="250"/>
      <c r="GO42" s="250"/>
      <c r="GP42" s="250"/>
      <c r="GQ42" s="250"/>
      <c r="GR42" s="250"/>
      <c r="GS42" s="250"/>
      <c r="GT42" s="250"/>
      <c r="GU42" s="250"/>
      <c r="GV42" s="250"/>
      <c r="GW42" s="250"/>
      <c r="GX42" s="250"/>
      <c r="GY42" s="250"/>
      <c r="GZ42" s="250"/>
      <c r="HA42" s="250"/>
      <c r="HB42" s="250"/>
      <c r="HC42" s="250"/>
      <c r="HD42" s="250"/>
      <c r="HE42" s="250"/>
      <c r="HF42" s="250"/>
      <c r="HG42" s="250"/>
      <c r="HH42" s="250"/>
      <c r="HI42" s="250"/>
      <c r="HJ42" s="250"/>
      <c r="HK42" s="250"/>
      <c r="HL42" s="250"/>
      <c r="HM42" s="250"/>
      <c r="HN42" s="250"/>
      <c r="HO42" s="250"/>
      <c r="HP42" s="250"/>
      <c r="HQ42" s="250"/>
      <c r="HR42" s="250"/>
      <c r="HS42" s="250"/>
      <c r="HT42" s="250"/>
      <c r="HU42" s="250"/>
      <c r="HV42" s="250"/>
      <c r="HW42" s="250"/>
      <c r="HX42" s="250"/>
      <c r="HY42" s="250"/>
      <c r="HZ42" s="250"/>
      <c r="IA42" s="250"/>
      <c r="IB42" s="250"/>
      <c r="IC42" s="250"/>
      <c r="ID42" s="250"/>
      <c r="IE42" s="250"/>
      <c r="IF42" s="250"/>
      <c r="IG42" s="250"/>
      <c r="IH42" s="250"/>
      <c r="II42" s="250"/>
      <c r="IJ42" s="250"/>
      <c r="IK42" s="250"/>
      <c r="IL42" s="250"/>
      <c r="IM42" s="250"/>
      <c r="IN42" s="250"/>
      <c r="IO42" s="250"/>
      <c r="IP42" s="250"/>
      <c r="IQ42" s="250"/>
      <c r="IR42" s="250"/>
      <c r="IS42" s="250"/>
      <c r="IT42" s="250"/>
      <c r="IU42" s="250"/>
      <c r="IV42" s="250"/>
      <c r="IW42" s="250"/>
      <c r="IX42" s="250"/>
      <c r="IY42" s="250"/>
      <c r="IZ42" s="250"/>
      <c r="JA42" s="250"/>
      <c r="JB42" s="250"/>
      <c r="JC42" s="250"/>
      <c r="JD42" s="250"/>
      <c r="JE42" s="250"/>
      <c r="JF42" s="250"/>
      <c r="JG42" s="250"/>
      <c r="JH42" s="250"/>
      <c r="JI42" s="250"/>
      <c r="JJ42" s="250"/>
      <c r="JK42" s="250"/>
      <c r="JL42" s="250"/>
      <c r="JM42" s="250"/>
      <c r="JN42" s="250"/>
      <c r="JO42" s="250"/>
      <c r="JP42" s="250"/>
      <c r="JQ42" s="250"/>
      <c r="JR42" s="250"/>
      <c r="JS42" s="250"/>
      <c r="JT42" s="250"/>
      <c r="JU42" s="250"/>
      <c r="JV42" s="250"/>
      <c r="JW42" s="250"/>
      <c r="JX42" s="250"/>
      <c r="JY42" s="250"/>
      <c r="JZ42" s="250"/>
      <c r="KA42" s="250"/>
      <c r="KB42" s="250"/>
      <c r="KC42" s="250"/>
      <c r="KD42" s="250"/>
      <c r="KE42" s="250"/>
      <c r="KF42" s="250"/>
      <c r="KG42" s="250"/>
      <c r="KH42" s="250"/>
      <c r="KI42" s="250"/>
      <c r="KJ42" s="250"/>
      <c r="KK42" s="250"/>
      <c r="KL42" s="250"/>
      <c r="KM42" s="250"/>
      <c r="KN42" s="250"/>
      <c r="KO42" s="250"/>
      <c r="KP42" s="250"/>
      <c r="KQ42" s="250"/>
      <c r="KR42" s="250"/>
      <c r="KS42" s="250"/>
      <c r="KT42" s="250"/>
      <c r="KU42" s="250"/>
      <c r="KV42" s="250"/>
      <c r="KW42" s="250"/>
      <c r="KX42" s="250"/>
      <c r="KY42" s="250"/>
      <c r="KZ42" s="250"/>
      <c r="LA42" s="250"/>
      <c r="LB42" s="250"/>
      <c r="LC42" s="250"/>
      <c r="LD42" s="250"/>
      <c r="LE42" s="250"/>
      <c r="LF42" s="250"/>
      <c r="LG42" s="250"/>
      <c r="LH42" s="250"/>
      <c r="LI42" s="250"/>
      <c r="LJ42" s="250"/>
      <c r="LK42" s="250"/>
      <c r="LL42" s="250"/>
      <c r="LM42" s="250"/>
      <c r="LN42" s="250"/>
      <c r="LO42" s="250"/>
      <c r="LP42" s="250"/>
      <c r="LQ42" s="250"/>
      <c r="LR42" s="250"/>
      <c r="LS42" s="250"/>
      <c r="LT42" s="250"/>
      <c r="LU42" s="250"/>
      <c r="LV42" s="250"/>
      <c r="LW42" s="250"/>
      <c r="LX42" s="250"/>
      <c r="LY42" s="250"/>
      <c r="LZ42" s="250"/>
      <c r="MA42" s="250"/>
      <c r="MB42" s="250"/>
      <c r="MC42" s="250"/>
      <c r="MD42" s="250"/>
      <c r="ME42" s="250"/>
      <c r="MF42" s="250"/>
      <c r="MG42" s="250"/>
      <c r="MH42" s="250"/>
      <c r="MI42" s="250"/>
      <c r="MJ42" s="250"/>
      <c r="MK42" s="250"/>
      <c r="ML42" s="250"/>
      <c r="MM42" s="250"/>
      <c r="MN42" s="250"/>
      <c r="MO42" s="250"/>
      <c r="MP42" s="250"/>
      <c r="MQ42" s="250"/>
      <c r="MR42" s="250"/>
      <c r="MS42" s="250"/>
      <c r="MT42" s="250"/>
      <c r="MU42" s="250"/>
      <c r="MV42" s="250"/>
      <c r="MW42" s="250"/>
      <c r="MX42" s="250"/>
      <c r="MY42" s="250"/>
      <c r="MZ42" s="250"/>
      <c r="NA42" s="250"/>
      <c r="NB42" s="250"/>
      <c r="NC42" s="250"/>
      <c r="ND42" s="250"/>
      <c r="NE42" s="250"/>
      <c r="NF42" s="250"/>
      <c r="NG42" s="250"/>
      <c r="NH42" s="250"/>
      <c r="NI42" s="250"/>
      <c r="NJ42" s="250"/>
      <c r="NK42" s="250"/>
      <c r="NL42" s="250"/>
      <c r="NM42" s="250"/>
      <c r="NN42" s="250"/>
      <c r="NO42" s="250"/>
      <c r="NP42" s="250"/>
      <c r="NQ42" s="250"/>
      <c r="NR42" s="250"/>
      <c r="NS42" s="250"/>
      <c r="NT42" s="250"/>
      <c r="NU42" s="250"/>
      <c r="NV42" s="250"/>
      <c r="NW42" s="250"/>
      <c r="NX42" s="250"/>
      <c r="NY42" s="250"/>
      <c r="NZ42" s="250"/>
      <c r="OA42" s="250"/>
      <c r="OB42" s="250"/>
      <c r="OC42" s="250"/>
      <c r="OD42" s="250"/>
      <c r="OE42" s="250"/>
      <c r="OF42" s="250"/>
      <c r="OG42" s="250"/>
      <c r="OH42" s="250"/>
      <c r="OI42" s="250"/>
      <c r="OJ42" s="250"/>
      <c r="OK42" s="250"/>
      <c r="OL42" s="250"/>
      <c r="OM42" s="250"/>
      <c r="ON42" s="250"/>
      <c r="OO42" s="250"/>
      <c r="OP42" s="250"/>
      <c r="OQ42" s="250"/>
      <c r="OR42" s="250"/>
      <c r="OS42" s="250"/>
      <c r="OT42" s="250"/>
      <c r="OU42" s="250"/>
      <c r="OV42" s="250"/>
      <c r="OW42" s="250"/>
      <c r="OX42" s="250"/>
      <c r="OY42" s="250"/>
      <c r="OZ42" s="250"/>
      <c r="PA42" s="250"/>
      <c r="PB42" s="250"/>
      <c r="PC42" s="250"/>
      <c r="PD42" s="250"/>
      <c r="PE42" s="250"/>
      <c r="PF42" s="250"/>
      <c r="PG42" s="250"/>
      <c r="PH42" s="250"/>
      <c r="PI42" s="250"/>
      <c r="PJ42" s="250"/>
      <c r="PK42" s="250"/>
      <c r="PL42" s="250"/>
      <c r="PM42" s="250"/>
      <c r="PN42" s="250"/>
      <c r="PO42" s="250"/>
      <c r="PP42" s="250"/>
      <c r="PQ42" s="250"/>
      <c r="PR42" s="250"/>
      <c r="PS42" s="250"/>
      <c r="PT42" s="250"/>
      <c r="PU42" s="250"/>
      <c r="PV42" s="250"/>
      <c r="PW42" s="250"/>
      <c r="PX42" s="250"/>
      <c r="PY42" s="250"/>
      <c r="PZ42" s="250"/>
      <c r="QA42" s="250"/>
      <c r="QB42" s="250"/>
      <c r="QC42" s="250"/>
      <c r="QD42" s="250"/>
      <c r="QE42" s="250"/>
      <c r="QF42" s="250"/>
      <c r="QG42" s="250"/>
      <c r="QH42" s="250"/>
      <c r="QI42" s="250"/>
      <c r="QJ42" s="250"/>
      <c r="QK42" s="250"/>
      <c r="QL42" s="250"/>
      <c r="QM42" s="250"/>
      <c r="QN42" s="250"/>
      <c r="QO42" s="250"/>
      <c r="QP42" s="250"/>
      <c r="QQ42" s="250"/>
      <c r="QR42" s="250"/>
      <c r="QS42" s="250"/>
      <c r="QT42" s="250"/>
      <c r="QU42" s="250"/>
      <c r="QV42" s="250"/>
      <c r="QW42" s="250"/>
      <c r="QX42" s="250"/>
      <c r="QY42" s="250"/>
      <c r="QZ42" s="250"/>
      <c r="RA42" s="250"/>
      <c r="RB42" s="250"/>
      <c r="RC42" s="250"/>
      <c r="RD42" s="250"/>
      <c r="RE42" s="250"/>
      <c r="RF42" s="250"/>
      <c r="RG42" s="250"/>
      <c r="RH42" s="250"/>
      <c r="RI42" s="250"/>
      <c r="RJ42" s="250"/>
      <c r="RK42" s="250"/>
      <c r="RL42" s="250"/>
      <c r="RM42" s="250"/>
      <c r="RN42" s="250"/>
      <c r="RO42" s="250"/>
      <c r="RP42" s="250"/>
      <c r="RQ42" s="250"/>
      <c r="RR42" s="250"/>
      <c r="RS42" s="250"/>
      <c r="RT42" s="250"/>
      <c r="RU42" s="250"/>
      <c r="RV42" s="250"/>
      <c r="RW42" s="250"/>
      <c r="RX42" s="250"/>
      <c r="RY42" s="250"/>
      <c r="RZ42" s="250"/>
      <c r="SA42" s="250"/>
      <c r="SB42" s="250"/>
      <c r="SC42" s="250"/>
      <c r="SD42" s="250"/>
      <c r="SE42" s="250"/>
      <c r="SF42" s="250"/>
      <c r="SG42" s="250"/>
      <c r="SH42" s="250"/>
      <c r="SI42" s="250"/>
      <c r="SJ42" s="250"/>
      <c r="SK42" s="250"/>
      <c r="SL42" s="250"/>
      <c r="SM42" s="250"/>
      <c r="SN42" s="250"/>
      <c r="SO42" s="250"/>
      <c r="SP42" s="250"/>
      <c r="SQ42" s="250"/>
      <c r="SR42" s="250"/>
      <c r="SS42" s="250"/>
      <c r="ST42" s="250"/>
      <c r="SU42" s="250"/>
      <c r="SV42" s="250"/>
      <c r="SW42" s="250"/>
      <c r="SX42" s="250"/>
      <c r="SY42" s="250"/>
      <c r="SZ42" s="250"/>
      <c r="TA42" s="250"/>
      <c r="TB42" s="250"/>
      <c r="TC42" s="250"/>
    </row>
    <row r="43" spans="1:523" s="231" customFormat="1">
      <c r="A43" s="261" t="s">
        <v>557</v>
      </c>
      <c r="B43" s="602" t="s">
        <v>558</v>
      </c>
      <c r="C43" s="232" t="s">
        <v>1140</v>
      </c>
      <c r="D43" s="232" t="s">
        <v>883</v>
      </c>
      <c r="E43" s="251" t="s">
        <v>1141</v>
      </c>
      <c r="F43" s="251" t="s">
        <v>996</v>
      </c>
      <c r="G43" s="226" t="s">
        <v>996</v>
      </c>
      <c r="H43" s="232" t="s">
        <v>1142</v>
      </c>
      <c r="I43" s="232" t="s">
        <v>1143</v>
      </c>
      <c r="J43" s="252" t="s">
        <v>752</v>
      </c>
      <c r="K43" s="259">
        <v>2610606</v>
      </c>
      <c r="L43" s="613">
        <v>480</v>
      </c>
      <c r="M43" s="227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 s="250"/>
      <c r="BZ43" s="250"/>
      <c r="CA43" s="250"/>
      <c r="CB43" s="250"/>
      <c r="CC43" s="250"/>
      <c r="CD43" s="250"/>
      <c r="CE43" s="250"/>
      <c r="CF43" s="250"/>
      <c r="CG43" s="250"/>
      <c r="CH43" s="250"/>
      <c r="CI43" s="250"/>
      <c r="CJ43" s="250"/>
      <c r="CK43" s="250"/>
      <c r="CL43" s="250"/>
      <c r="CM43" s="250"/>
      <c r="CN43" s="250"/>
      <c r="CO43" s="250"/>
      <c r="CP43" s="250"/>
      <c r="CQ43" s="250"/>
      <c r="CR43" s="250"/>
      <c r="CS43" s="250"/>
      <c r="CT43" s="250"/>
      <c r="CU43" s="250"/>
      <c r="CV43" s="250"/>
      <c r="CW43" s="250"/>
      <c r="CX43" s="250"/>
      <c r="CY43" s="250"/>
      <c r="CZ43" s="250"/>
      <c r="DA43" s="250"/>
      <c r="DB43" s="250"/>
      <c r="DC43" s="250"/>
      <c r="DD43" s="250"/>
      <c r="DE43" s="250"/>
      <c r="DF43" s="250"/>
      <c r="DG43" s="250"/>
      <c r="DH43" s="250"/>
      <c r="DI43" s="250"/>
      <c r="DJ43" s="250"/>
      <c r="DK43" s="250"/>
      <c r="DL43" s="250"/>
      <c r="DM43" s="250"/>
      <c r="DN43" s="250"/>
      <c r="DO43" s="250"/>
      <c r="DP43" s="250"/>
      <c r="DQ43" s="250"/>
      <c r="DR43" s="250"/>
      <c r="DS43" s="250"/>
      <c r="DT43" s="250"/>
      <c r="DU43" s="250"/>
      <c r="DV43" s="250"/>
      <c r="DW43" s="250"/>
      <c r="DX43" s="250"/>
      <c r="DY43" s="250"/>
      <c r="DZ43" s="250"/>
      <c r="EA43" s="250"/>
      <c r="EB43" s="250"/>
      <c r="EC43" s="250"/>
      <c r="ED43" s="250"/>
      <c r="EE43" s="250"/>
      <c r="EF43" s="250"/>
      <c r="EG43" s="250"/>
      <c r="EH43" s="250"/>
      <c r="EI43" s="250"/>
      <c r="EJ43" s="250"/>
      <c r="EK43" s="250"/>
      <c r="EL43" s="250"/>
      <c r="EM43" s="250"/>
      <c r="EN43" s="250"/>
      <c r="EO43" s="250"/>
      <c r="EP43" s="250"/>
      <c r="EQ43" s="250"/>
      <c r="ER43" s="250"/>
      <c r="ES43" s="250"/>
      <c r="ET43" s="250"/>
      <c r="EU43" s="250"/>
      <c r="EV43" s="250"/>
      <c r="EW43" s="250"/>
      <c r="EX43" s="250"/>
      <c r="EY43" s="250"/>
      <c r="EZ43" s="250"/>
      <c r="FA43" s="250"/>
      <c r="FB43" s="250"/>
      <c r="FC43" s="250"/>
      <c r="FD43" s="250"/>
      <c r="FE43" s="250"/>
      <c r="FF43" s="250"/>
      <c r="FG43" s="250"/>
      <c r="FH43" s="250"/>
      <c r="FI43" s="250"/>
      <c r="FJ43" s="250"/>
      <c r="FK43" s="250"/>
      <c r="FL43" s="250"/>
      <c r="FM43" s="250"/>
      <c r="FN43" s="250"/>
      <c r="FO43" s="250"/>
      <c r="FP43" s="250"/>
      <c r="FQ43" s="250"/>
      <c r="FR43" s="250"/>
      <c r="FS43" s="250"/>
      <c r="FT43" s="250"/>
      <c r="FU43" s="250"/>
      <c r="FV43" s="250"/>
      <c r="FW43" s="250"/>
      <c r="FX43" s="250"/>
      <c r="FY43" s="250"/>
      <c r="FZ43" s="250"/>
      <c r="GA43" s="250"/>
      <c r="GB43" s="250"/>
      <c r="GC43" s="250"/>
      <c r="GD43" s="250"/>
      <c r="GE43" s="250"/>
      <c r="GF43" s="250"/>
      <c r="GG43" s="250"/>
      <c r="GH43" s="250"/>
      <c r="GI43" s="250"/>
      <c r="GJ43" s="250"/>
      <c r="GK43" s="250"/>
      <c r="GL43" s="250"/>
      <c r="GM43" s="250"/>
      <c r="GN43" s="250"/>
      <c r="GO43" s="250"/>
      <c r="GP43" s="250"/>
      <c r="GQ43" s="250"/>
      <c r="GR43" s="250"/>
      <c r="GS43" s="250"/>
      <c r="GT43" s="250"/>
      <c r="GU43" s="250"/>
      <c r="GV43" s="250"/>
      <c r="GW43" s="250"/>
      <c r="GX43" s="250"/>
      <c r="GY43" s="250"/>
      <c r="GZ43" s="250"/>
      <c r="HA43" s="250"/>
      <c r="HB43" s="250"/>
      <c r="HC43" s="250"/>
      <c r="HD43" s="250"/>
      <c r="HE43" s="250"/>
      <c r="HF43" s="250"/>
      <c r="HG43" s="250"/>
      <c r="HH43" s="250"/>
      <c r="HI43" s="250"/>
      <c r="HJ43" s="250"/>
      <c r="HK43" s="250"/>
      <c r="HL43" s="250"/>
      <c r="HM43" s="250"/>
      <c r="HN43" s="250"/>
      <c r="HO43" s="250"/>
      <c r="HP43" s="250"/>
      <c r="HQ43" s="250"/>
      <c r="HR43" s="250"/>
      <c r="HS43" s="250"/>
      <c r="HT43" s="250"/>
      <c r="HU43" s="250"/>
      <c r="HV43" s="250"/>
      <c r="HW43" s="250"/>
      <c r="HX43" s="250"/>
      <c r="HY43" s="250"/>
      <c r="HZ43" s="250"/>
      <c r="IA43" s="250"/>
      <c r="IB43" s="250"/>
      <c r="IC43" s="250"/>
      <c r="ID43" s="250"/>
      <c r="IE43" s="250"/>
      <c r="IF43" s="250"/>
      <c r="IG43" s="250"/>
      <c r="IH43" s="250"/>
      <c r="II43" s="250"/>
      <c r="IJ43" s="250"/>
      <c r="IK43" s="250"/>
      <c r="IL43" s="250"/>
      <c r="IM43" s="250"/>
      <c r="IN43" s="250"/>
      <c r="IO43" s="250"/>
      <c r="IP43" s="250"/>
      <c r="IQ43" s="250"/>
      <c r="IR43" s="250"/>
      <c r="IS43" s="250"/>
      <c r="IT43" s="250"/>
      <c r="IU43" s="250"/>
      <c r="IV43" s="250"/>
      <c r="IW43" s="250"/>
      <c r="IX43" s="250"/>
      <c r="IY43" s="250"/>
      <c r="IZ43" s="250"/>
      <c r="JA43" s="250"/>
      <c r="JB43" s="250"/>
      <c r="JC43" s="250"/>
      <c r="JD43" s="250"/>
      <c r="JE43" s="250"/>
      <c r="JF43" s="250"/>
      <c r="JG43" s="250"/>
      <c r="JH43" s="250"/>
      <c r="JI43" s="250"/>
      <c r="JJ43" s="250"/>
      <c r="JK43" s="250"/>
      <c r="JL43" s="250"/>
      <c r="JM43" s="250"/>
      <c r="JN43" s="250"/>
      <c r="JO43" s="250"/>
      <c r="JP43" s="250"/>
      <c r="JQ43" s="250"/>
      <c r="JR43" s="250"/>
      <c r="JS43" s="250"/>
      <c r="JT43" s="250"/>
      <c r="JU43" s="250"/>
      <c r="JV43" s="250"/>
      <c r="JW43" s="250"/>
      <c r="JX43" s="250"/>
      <c r="JY43" s="250"/>
      <c r="JZ43" s="250"/>
      <c r="KA43" s="250"/>
      <c r="KB43" s="250"/>
      <c r="KC43" s="250"/>
      <c r="KD43" s="250"/>
      <c r="KE43" s="250"/>
      <c r="KF43" s="250"/>
      <c r="KG43" s="250"/>
      <c r="KH43" s="250"/>
      <c r="KI43" s="250"/>
      <c r="KJ43" s="250"/>
      <c r="KK43" s="250"/>
      <c r="KL43" s="250"/>
      <c r="KM43" s="250"/>
      <c r="KN43" s="250"/>
      <c r="KO43" s="250"/>
      <c r="KP43" s="250"/>
      <c r="KQ43" s="250"/>
      <c r="KR43" s="250"/>
      <c r="KS43" s="250"/>
      <c r="KT43" s="250"/>
      <c r="KU43" s="250"/>
      <c r="KV43" s="250"/>
      <c r="KW43" s="250"/>
      <c r="KX43" s="250"/>
      <c r="KY43" s="250"/>
      <c r="KZ43" s="250"/>
      <c r="LA43" s="250"/>
      <c r="LB43" s="250"/>
      <c r="LC43" s="250"/>
      <c r="LD43" s="250"/>
      <c r="LE43" s="250"/>
      <c r="LF43" s="250"/>
      <c r="LG43" s="250"/>
      <c r="LH43" s="250"/>
      <c r="LI43" s="250"/>
      <c r="LJ43" s="250"/>
      <c r="LK43" s="250"/>
      <c r="LL43" s="250"/>
      <c r="LM43" s="250"/>
      <c r="LN43" s="250"/>
      <c r="LO43" s="250"/>
      <c r="LP43" s="250"/>
      <c r="LQ43" s="250"/>
      <c r="LR43" s="250"/>
      <c r="LS43" s="250"/>
      <c r="LT43" s="250"/>
      <c r="LU43" s="250"/>
      <c r="LV43" s="250"/>
      <c r="LW43" s="250"/>
      <c r="LX43" s="250"/>
      <c r="LY43" s="250"/>
      <c r="LZ43" s="250"/>
      <c r="MA43" s="250"/>
      <c r="MB43" s="250"/>
      <c r="MC43" s="250"/>
      <c r="MD43" s="250"/>
      <c r="ME43" s="250"/>
      <c r="MF43" s="250"/>
      <c r="MG43" s="250"/>
      <c r="MH43" s="250"/>
      <c r="MI43" s="250"/>
      <c r="MJ43" s="250"/>
      <c r="MK43" s="250"/>
      <c r="ML43" s="250"/>
      <c r="MM43" s="250"/>
      <c r="MN43" s="250"/>
      <c r="MO43" s="250"/>
      <c r="MP43" s="250"/>
      <c r="MQ43" s="250"/>
      <c r="MR43" s="250"/>
      <c r="MS43" s="250"/>
      <c r="MT43" s="250"/>
      <c r="MU43" s="250"/>
      <c r="MV43" s="250"/>
      <c r="MW43" s="250"/>
      <c r="MX43" s="250"/>
      <c r="MY43" s="250"/>
      <c r="MZ43" s="250"/>
      <c r="NA43" s="250"/>
      <c r="NB43" s="250"/>
      <c r="NC43" s="250"/>
      <c r="ND43" s="250"/>
      <c r="NE43" s="250"/>
      <c r="NF43" s="250"/>
      <c r="NG43" s="250"/>
      <c r="NH43" s="250"/>
      <c r="NI43" s="250"/>
      <c r="NJ43" s="250"/>
      <c r="NK43" s="250"/>
      <c r="NL43" s="250"/>
      <c r="NM43" s="250"/>
      <c r="NN43" s="250"/>
      <c r="NO43" s="250"/>
      <c r="NP43" s="250"/>
      <c r="NQ43" s="250"/>
      <c r="NR43" s="250"/>
      <c r="NS43" s="250"/>
      <c r="NT43" s="250"/>
      <c r="NU43" s="250"/>
      <c r="NV43" s="250"/>
      <c r="NW43" s="250"/>
      <c r="NX43" s="250"/>
      <c r="NY43" s="250"/>
      <c r="NZ43" s="250"/>
      <c r="OA43" s="250"/>
      <c r="OB43" s="250"/>
      <c r="OC43" s="250"/>
      <c r="OD43" s="250"/>
      <c r="OE43" s="250"/>
      <c r="OF43" s="250"/>
      <c r="OG43" s="250"/>
      <c r="OH43" s="250"/>
      <c r="OI43" s="250"/>
      <c r="OJ43" s="250"/>
      <c r="OK43" s="250"/>
      <c r="OL43" s="250"/>
      <c r="OM43" s="250"/>
      <c r="ON43" s="250"/>
      <c r="OO43" s="250"/>
      <c r="OP43" s="250"/>
      <c r="OQ43" s="250"/>
      <c r="OR43" s="250"/>
      <c r="OS43" s="250"/>
      <c r="OT43" s="250"/>
      <c r="OU43" s="250"/>
      <c r="OV43" s="250"/>
      <c r="OW43" s="250"/>
      <c r="OX43" s="250"/>
      <c r="OY43" s="250"/>
      <c r="OZ43" s="250"/>
      <c r="PA43" s="250"/>
      <c r="PB43" s="250"/>
      <c r="PC43" s="250"/>
      <c r="PD43" s="250"/>
      <c r="PE43" s="250"/>
      <c r="PF43" s="250"/>
      <c r="PG43" s="250"/>
      <c r="PH43" s="250"/>
      <c r="PI43" s="250"/>
      <c r="PJ43" s="250"/>
      <c r="PK43" s="250"/>
      <c r="PL43" s="250"/>
      <c r="PM43" s="250"/>
      <c r="PN43" s="250"/>
      <c r="PO43" s="250"/>
      <c r="PP43" s="250"/>
      <c r="PQ43" s="250"/>
      <c r="PR43" s="250"/>
      <c r="PS43" s="250"/>
      <c r="PT43" s="250"/>
      <c r="PU43" s="250"/>
      <c r="PV43" s="250"/>
      <c r="PW43" s="250"/>
      <c r="PX43" s="250"/>
      <c r="PY43" s="250"/>
      <c r="PZ43" s="250"/>
      <c r="QA43" s="250"/>
      <c r="QB43" s="250"/>
      <c r="QC43" s="250"/>
      <c r="QD43" s="250"/>
      <c r="QE43" s="250"/>
      <c r="QF43" s="250"/>
      <c r="QG43" s="250"/>
      <c r="QH43" s="250"/>
      <c r="QI43" s="250"/>
      <c r="QJ43" s="250"/>
      <c r="QK43" s="250"/>
      <c r="QL43" s="250"/>
      <c r="QM43" s="250"/>
      <c r="QN43" s="250"/>
      <c r="QO43" s="250"/>
      <c r="QP43" s="250"/>
      <c r="QQ43" s="250"/>
      <c r="QR43" s="250"/>
      <c r="QS43" s="250"/>
      <c r="QT43" s="250"/>
      <c r="QU43" s="250"/>
      <c r="QV43" s="250"/>
      <c r="QW43" s="250"/>
      <c r="QX43" s="250"/>
      <c r="QY43" s="250"/>
      <c r="QZ43" s="250"/>
      <c r="RA43" s="250"/>
      <c r="RB43" s="250"/>
      <c r="RC43" s="250"/>
      <c r="RD43" s="250"/>
      <c r="RE43" s="250"/>
      <c r="RF43" s="250"/>
      <c r="RG43" s="250"/>
      <c r="RH43" s="250"/>
      <c r="RI43" s="250"/>
      <c r="RJ43" s="250"/>
      <c r="RK43" s="250"/>
      <c r="RL43" s="250"/>
      <c r="RM43" s="250"/>
      <c r="RN43" s="250"/>
      <c r="RO43" s="250"/>
      <c r="RP43" s="250"/>
      <c r="RQ43" s="250"/>
      <c r="RR43" s="250"/>
      <c r="RS43" s="250"/>
      <c r="RT43" s="250"/>
      <c r="RU43" s="250"/>
      <c r="RV43" s="250"/>
      <c r="RW43" s="250"/>
      <c r="RX43" s="250"/>
      <c r="RY43" s="250"/>
      <c r="RZ43" s="250"/>
      <c r="SA43" s="250"/>
      <c r="SB43" s="250"/>
      <c r="SC43" s="250"/>
      <c r="SD43" s="250"/>
      <c r="SE43" s="250"/>
      <c r="SF43" s="250"/>
      <c r="SG43" s="250"/>
      <c r="SH43" s="250"/>
      <c r="SI43" s="250"/>
      <c r="SJ43" s="250"/>
      <c r="SK43" s="250"/>
      <c r="SL43" s="250"/>
      <c r="SM43" s="250"/>
      <c r="SN43" s="250"/>
      <c r="SO43" s="250"/>
      <c r="SP43" s="250"/>
      <c r="SQ43" s="250"/>
      <c r="SR43" s="250"/>
      <c r="SS43" s="250"/>
      <c r="ST43" s="250"/>
      <c r="SU43" s="250"/>
      <c r="SV43" s="250"/>
      <c r="SW43" s="250"/>
      <c r="SX43" s="250"/>
      <c r="SY43" s="250"/>
      <c r="SZ43" s="250"/>
      <c r="TA43" s="250"/>
      <c r="TB43" s="250"/>
      <c r="TC43" s="250"/>
    </row>
    <row r="44" spans="1:523" s="231" customFormat="1" ht="15.75">
      <c r="A44" s="261" t="s">
        <v>557</v>
      </c>
      <c r="B44" s="602" t="s">
        <v>558</v>
      </c>
      <c r="C44" s="255" t="s">
        <v>1144</v>
      </c>
      <c r="D44" s="232" t="s">
        <v>829</v>
      </c>
      <c r="E44" s="251" t="s">
        <v>1145</v>
      </c>
      <c r="F44" s="251" t="s">
        <v>996</v>
      </c>
      <c r="G44" s="226" t="s">
        <v>996</v>
      </c>
      <c r="H44" s="232" t="s">
        <v>1146</v>
      </c>
      <c r="I44" s="232" t="s">
        <v>1147</v>
      </c>
      <c r="J44" s="252" t="s">
        <v>1148</v>
      </c>
      <c r="K44" s="257">
        <v>2607901</v>
      </c>
      <c r="L44" s="610">
        <v>6118.2</v>
      </c>
      <c r="M44" s="227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0"/>
      <c r="BN44" s="250"/>
      <c r="BO44" s="250"/>
      <c r="BP44" s="250"/>
      <c r="BQ44" s="250"/>
      <c r="BR44" s="250"/>
      <c r="BS44" s="250"/>
      <c r="BT44" s="250"/>
      <c r="BU44" s="250"/>
      <c r="BV44" s="250"/>
      <c r="BW44" s="250"/>
      <c r="BX44" s="250"/>
      <c r="BY44" s="250"/>
      <c r="BZ44" s="250"/>
      <c r="CA44" s="250"/>
      <c r="CB44" s="250"/>
      <c r="CC44" s="250"/>
      <c r="CD44" s="250"/>
      <c r="CE44" s="250"/>
      <c r="CF44" s="250"/>
      <c r="CG44" s="250"/>
      <c r="CH44" s="250"/>
      <c r="CI44" s="250"/>
      <c r="CJ44" s="250"/>
      <c r="CK44" s="250"/>
      <c r="CL44" s="250"/>
      <c r="CM44" s="250"/>
      <c r="CN44" s="250"/>
      <c r="CO44" s="250"/>
      <c r="CP44" s="250"/>
      <c r="CQ44" s="250"/>
      <c r="CR44" s="250"/>
      <c r="CS44" s="250"/>
      <c r="CT44" s="250"/>
      <c r="CU44" s="250"/>
      <c r="CV44" s="250"/>
      <c r="CW44" s="250"/>
      <c r="CX44" s="250"/>
      <c r="CY44" s="250"/>
      <c r="CZ44" s="250"/>
      <c r="DA44" s="250"/>
      <c r="DB44" s="250"/>
      <c r="DC44" s="250"/>
      <c r="DD44" s="250"/>
      <c r="DE44" s="250"/>
      <c r="DF44" s="250"/>
      <c r="DG44" s="250"/>
      <c r="DH44" s="250"/>
      <c r="DI44" s="250"/>
      <c r="DJ44" s="250"/>
      <c r="DK44" s="250"/>
      <c r="DL44" s="250"/>
      <c r="DM44" s="250"/>
      <c r="DN44" s="250"/>
      <c r="DO44" s="250"/>
      <c r="DP44" s="250"/>
      <c r="DQ44" s="250"/>
      <c r="DR44" s="250"/>
      <c r="DS44" s="250"/>
      <c r="DT44" s="250"/>
      <c r="DU44" s="250"/>
      <c r="DV44" s="250"/>
      <c r="DW44" s="250"/>
      <c r="DX44" s="250"/>
      <c r="DY44" s="250"/>
      <c r="DZ44" s="250"/>
      <c r="EA44" s="250"/>
      <c r="EB44" s="250"/>
      <c r="EC44" s="250"/>
      <c r="ED44" s="250"/>
      <c r="EE44" s="250"/>
      <c r="EF44" s="250"/>
      <c r="EG44" s="250"/>
      <c r="EH44" s="250"/>
      <c r="EI44" s="250"/>
      <c r="EJ44" s="250"/>
      <c r="EK44" s="250"/>
      <c r="EL44" s="250"/>
      <c r="EM44" s="250"/>
      <c r="EN44" s="250"/>
      <c r="EO44" s="250"/>
      <c r="EP44" s="250"/>
      <c r="EQ44" s="250"/>
      <c r="ER44" s="250"/>
      <c r="ES44" s="250"/>
      <c r="ET44" s="250"/>
      <c r="EU44" s="250"/>
      <c r="EV44" s="250"/>
      <c r="EW44" s="250"/>
      <c r="EX44" s="250"/>
      <c r="EY44" s="250"/>
      <c r="EZ44" s="250"/>
      <c r="FA44" s="250"/>
      <c r="FB44" s="250"/>
      <c r="FC44" s="250"/>
      <c r="FD44" s="250"/>
      <c r="FE44" s="250"/>
      <c r="FF44" s="250"/>
      <c r="FG44" s="250"/>
      <c r="FH44" s="250"/>
      <c r="FI44" s="250"/>
      <c r="FJ44" s="250"/>
      <c r="FK44" s="250"/>
      <c r="FL44" s="250"/>
      <c r="FM44" s="250"/>
      <c r="FN44" s="250"/>
      <c r="FO44" s="250"/>
      <c r="FP44" s="250"/>
      <c r="FQ44" s="250"/>
      <c r="FR44" s="250"/>
      <c r="FS44" s="250"/>
      <c r="FT44" s="250"/>
      <c r="FU44" s="250"/>
      <c r="FV44" s="250"/>
      <c r="FW44" s="250"/>
      <c r="FX44" s="250"/>
      <c r="FY44" s="250"/>
      <c r="FZ44" s="250"/>
      <c r="GA44" s="250"/>
      <c r="GB44" s="250"/>
      <c r="GC44" s="250"/>
      <c r="GD44" s="250"/>
      <c r="GE44" s="250"/>
      <c r="GF44" s="250"/>
      <c r="GG44" s="250"/>
      <c r="GH44" s="250"/>
      <c r="GI44" s="250"/>
      <c r="GJ44" s="250"/>
      <c r="GK44" s="250"/>
      <c r="GL44" s="250"/>
      <c r="GM44" s="250"/>
      <c r="GN44" s="250"/>
      <c r="GO44" s="250"/>
      <c r="GP44" s="250"/>
      <c r="GQ44" s="250"/>
      <c r="GR44" s="250"/>
      <c r="GS44" s="250"/>
      <c r="GT44" s="250"/>
      <c r="GU44" s="250"/>
      <c r="GV44" s="250"/>
      <c r="GW44" s="250"/>
      <c r="GX44" s="250"/>
      <c r="GY44" s="250"/>
      <c r="GZ44" s="250"/>
      <c r="HA44" s="250"/>
      <c r="HB44" s="250"/>
      <c r="HC44" s="250"/>
      <c r="HD44" s="250"/>
      <c r="HE44" s="250"/>
      <c r="HF44" s="250"/>
      <c r="HG44" s="250"/>
      <c r="HH44" s="250"/>
      <c r="HI44" s="250"/>
      <c r="HJ44" s="250"/>
      <c r="HK44" s="250"/>
      <c r="HL44" s="250"/>
      <c r="HM44" s="250"/>
      <c r="HN44" s="250"/>
      <c r="HO44" s="250"/>
      <c r="HP44" s="250"/>
      <c r="HQ44" s="250"/>
      <c r="HR44" s="250"/>
      <c r="HS44" s="250"/>
      <c r="HT44" s="250"/>
      <c r="HU44" s="250"/>
      <c r="HV44" s="250"/>
      <c r="HW44" s="250"/>
      <c r="HX44" s="250"/>
      <c r="HY44" s="250"/>
      <c r="HZ44" s="250"/>
      <c r="IA44" s="250"/>
      <c r="IB44" s="250"/>
      <c r="IC44" s="250"/>
      <c r="ID44" s="250"/>
      <c r="IE44" s="250"/>
      <c r="IF44" s="250"/>
      <c r="IG44" s="250"/>
      <c r="IH44" s="250"/>
      <c r="II44" s="250"/>
      <c r="IJ44" s="250"/>
      <c r="IK44" s="250"/>
      <c r="IL44" s="250"/>
      <c r="IM44" s="250"/>
      <c r="IN44" s="250"/>
      <c r="IO44" s="250"/>
      <c r="IP44" s="250"/>
      <c r="IQ44" s="250"/>
      <c r="IR44" s="250"/>
      <c r="IS44" s="250"/>
      <c r="IT44" s="250"/>
      <c r="IU44" s="250"/>
      <c r="IV44" s="250"/>
      <c r="IW44" s="250"/>
      <c r="IX44" s="250"/>
      <c r="IY44" s="250"/>
      <c r="IZ44" s="250"/>
      <c r="JA44" s="250"/>
      <c r="JB44" s="250"/>
      <c r="JC44" s="250"/>
      <c r="JD44" s="250"/>
      <c r="JE44" s="250"/>
      <c r="JF44" s="250"/>
      <c r="JG44" s="250"/>
      <c r="JH44" s="250"/>
      <c r="JI44" s="250"/>
      <c r="JJ44" s="250"/>
      <c r="JK44" s="250"/>
      <c r="JL44" s="250"/>
      <c r="JM44" s="250"/>
      <c r="JN44" s="250"/>
      <c r="JO44" s="250"/>
      <c r="JP44" s="250"/>
      <c r="JQ44" s="250"/>
      <c r="JR44" s="250"/>
      <c r="JS44" s="250"/>
      <c r="JT44" s="250"/>
      <c r="JU44" s="250"/>
      <c r="JV44" s="250"/>
      <c r="JW44" s="250"/>
      <c r="JX44" s="250"/>
      <c r="JY44" s="250"/>
      <c r="JZ44" s="250"/>
      <c r="KA44" s="250"/>
      <c r="KB44" s="250"/>
      <c r="KC44" s="250"/>
      <c r="KD44" s="250"/>
      <c r="KE44" s="250"/>
      <c r="KF44" s="250"/>
      <c r="KG44" s="250"/>
      <c r="KH44" s="250"/>
      <c r="KI44" s="250"/>
      <c r="KJ44" s="250"/>
      <c r="KK44" s="250"/>
      <c r="KL44" s="250"/>
      <c r="KM44" s="250"/>
      <c r="KN44" s="250"/>
      <c r="KO44" s="250"/>
      <c r="KP44" s="250"/>
      <c r="KQ44" s="250"/>
      <c r="KR44" s="250"/>
      <c r="KS44" s="250"/>
      <c r="KT44" s="250"/>
      <c r="KU44" s="250"/>
      <c r="KV44" s="250"/>
      <c r="KW44" s="250"/>
      <c r="KX44" s="250"/>
      <c r="KY44" s="250"/>
      <c r="KZ44" s="250"/>
      <c r="LA44" s="250"/>
      <c r="LB44" s="250"/>
      <c r="LC44" s="250"/>
      <c r="LD44" s="250"/>
      <c r="LE44" s="250"/>
      <c r="LF44" s="250"/>
      <c r="LG44" s="250"/>
      <c r="LH44" s="250"/>
      <c r="LI44" s="250"/>
      <c r="LJ44" s="250"/>
      <c r="LK44" s="250"/>
      <c r="LL44" s="250"/>
      <c r="LM44" s="250"/>
      <c r="LN44" s="250"/>
      <c r="LO44" s="250"/>
      <c r="LP44" s="250"/>
      <c r="LQ44" s="250"/>
      <c r="LR44" s="250"/>
      <c r="LS44" s="250"/>
      <c r="LT44" s="250"/>
      <c r="LU44" s="250"/>
      <c r="LV44" s="250"/>
      <c r="LW44" s="250"/>
      <c r="LX44" s="250"/>
      <c r="LY44" s="250"/>
      <c r="LZ44" s="250"/>
      <c r="MA44" s="250"/>
      <c r="MB44" s="250"/>
      <c r="MC44" s="250"/>
      <c r="MD44" s="250"/>
      <c r="ME44" s="250"/>
      <c r="MF44" s="250"/>
      <c r="MG44" s="250"/>
      <c r="MH44" s="250"/>
      <c r="MI44" s="250"/>
      <c r="MJ44" s="250"/>
      <c r="MK44" s="250"/>
      <c r="ML44" s="250"/>
      <c r="MM44" s="250"/>
      <c r="MN44" s="250"/>
      <c r="MO44" s="250"/>
      <c r="MP44" s="250"/>
      <c r="MQ44" s="250"/>
      <c r="MR44" s="250"/>
      <c r="MS44" s="250"/>
      <c r="MT44" s="250"/>
      <c r="MU44" s="250"/>
      <c r="MV44" s="250"/>
      <c r="MW44" s="250"/>
      <c r="MX44" s="250"/>
      <c r="MY44" s="250"/>
      <c r="MZ44" s="250"/>
      <c r="NA44" s="250"/>
      <c r="NB44" s="250"/>
      <c r="NC44" s="250"/>
      <c r="ND44" s="250"/>
      <c r="NE44" s="250"/>
      <c r="NF44" s="250"/>
      <c r="NG44" s="250"/>
      <c r="NH44" s="250"/>
      <c r="NI44" s="250"/>
      <c r="NJ44" s="250"/>
      <c r="NK44" s="250"/>
      <c r="NL44" s="250"/>
      <c r="NM44" s="250"/>
      <c r="NN44" s="250"/>
      <c r="NO44" s="250"/>
      <c r="NP44" s="250"/>
      <c r="NQ44" s="250"/>
      <c r="NR44" s="250"/>
      <c r="NS44" s="250"/>
      <c r="NT44" s="250"/>
      <c r="NU44" s="250"/>
      <c r="NV44" s="250"/>
      <c r="NW44" s="250"/>
      <c r="NX44" s="250"/>
      <c r="NY44" s="250"/>
      <c r="NZ44" s="250"/>
      <c r="OA44" s="250"/>
      <c r="OB44" s="250"/>
      <c r="OC44" s="250"/>
      <c r="OD44" s="250"/>
      <c r="OE44" s="250"/>
      <c r="OF44" s="250"/>
      <c r="OG44" s="250"/>
      <c r="OH44" s="250"/>
      <c r="OI44" s="250"/>
      <c r="OJ44" s="250"/>
      <c r="OK44" s="250"/>
      <c r="OL44" s="250"/>
      <c r="OM44" s="250"/>
      <c r="ON44" s="250"/>
      <c r="OO44" s="250"/>
      <c r="OP44" s="250"/>
      <c r="OQ44" s="250"/>
      <c r="OR44" s="250"/>
      <c r="OS44" s="250"/>
      <c r="OT44" s="250"/>
      <c r="OU44" s="250"/>
      <c r="OV44" s="250"/>
      <c r="OW44" s="250"/>
      <c r="OX44" s="250"/>
      <c r="OY44" s="250"/>
      <c r="OZ44" s="250"/>
      <c r="PA44" s="250"/>
      <c r="PB44" s="250"/>
      <c r="PC44" s="250"/>
      <c r="PD44" s="250"/>
      <c r="PE44" s="250"/>
      <c r="PF44" s="250"/>
      <c r="PG44" s="250"/>
      <c r="PH44" s="250"/>
      <c r="PI44" s="250"/>
      <c r="PJ44" s="250"/>
      <c r="PK44" s="250"/>
      <c r="PL44" s="250"/>
      <c r="PM44" s="250"/>
      <c r="PN44" s="250"/>
      <c r="PO44" s="250"/>
      <c r="PP44" s="250"/>
      <c r="PQ44" s="250"/>
      <c r="PR44" s="250"/>
      <c r="PS44" s="250"/>
      <c r="PT44" s="250"/>
      <c r="PU44" s="250"/>
      <c r="PV44" s="250"/>
      <c r="PW44" s="250"/>
      <c r="PX44" s="250"/>
      <c r="PY44" s="250"/>
      <c r="PZ44" s="250"/>
      <c r="QA44" s="250"/>
      <c r="QB44" s="250"/>
      <c r="QC44" s="250"/>
      <c r="QD44" s="250"/>
      <c r="QE44" s="250"/>
      <c r="QF44" s="250"/>
      <c r="QG44" s="250"/>
      <c r="QH44" s="250"/>
      <c r="QI44" s="250"/>
      <c r="QJ44" s="250"/>
      <c r="QK44" s="250"/>
      <c r="QL44" s="250"/>
      <c r="QM44" s="250"/>
      <c r="QN44" s="250"/>
      <c r="QO44" s="250"/>
      <c r="QP44" s="250"/>
      <c r="QQ44" s="250"/>
      <c r="QR44" s="250"/>
      <c r="QS44" s="250"/>
      <c r="QT44" s="250"/>
      <c r="QU44" s="250"/>
      <c r="QV44" s="250"/>
      <c r="QW44" s="250"/>
      <c r="QX44" s="250"/>
      <c r="QY44" s="250"/>
      <c r="QZ44" s="250"/>
      <c r="RA44" s="250"/>
      <c r="RB44" s="250"/>
      <c r="RC44" s="250"/>
      <c r="RD44" s="250"/>
      <c r="RE44" s="250"/>
      <c r="RF44" s="250"/>
      <c r="RG44" s="250"/>
      <c r="RH44" s="250"/>
      <c r="RI44" s="250"/>
      <c r="RJ44" s="250"/>
      <c r="RK44" s="250"/>
      <c r="RL44" s="250"/>
      <c r="RM44" s="250"/>
      <c r="RN44" s="250"/>
      <c r="RO44" s="250"/>
      <c r="RP44" s="250"/>
      <c r="RQ44" s="250"/>
      <c r="RR44" s="250"/>
      <c r="RS44" s="250"/>
      <c r="RT44" s="250"/>
      <c r="RU44" s="250"/>
      <c r="RV44" s="250"/>
      <c r="RW44" s="250"/>
      <c r="RX44" s="250"/>
      <c r="RY44" s="250"/>
      <c r="RZ44" s="250"/>
      <c r="SA44" s="250"/>
      <c r="SB44" s="250"/>
      <c r="SC44" s="250"/>
      <c r="SD44" s="250"/>
      <c r="SE44" s="250"/>
      <c r="SF44" s="250"/>
      <c r="SG44" s="250"/>
      <c r="SH44" s="250"/>
      <c r="SI44" s="250"/>
      <c r="SJ44" s="250"/>
      <c r="SK44" s="250"/>
      <c r="SL44" s="250"/>
      <c r="SM44" s="250"/>
      <c r="SN44" s="250"/>
      <c r="SO44" s="250"/>
      <c r="SP44" s="250"/>
      <c r="SQ44" s="250"/>
      <c r="SR44" s="250"/>
      <c r="SS44" s="250"/>
      <c r="ST44" s="250"/>
      <c r="SU44" s="250"/>
      <c r="SV44" s="250"/>
      <c r="SW44" s="250"/>
      <c r="SX44" s="250"/>
      <c r="SY44" s="250"/>
      <c r="SZ44" s="250"/>
      <c r="TA44" s="250"/>
      <c r="TB44" s="250"/>
      <c r="TC44" s="250"/>
    </row>
    <row r="45" spans="1:523" s="231" customFormat="1">
      <c r="A45" s="261" t="s">
        <v>557</v>
      </c>
      <c r="B45" s="602" t="s">
        <v>558</v>
      </c>
      <c r="C45" s="253" t="s">
        <v>1149</v>
      </c>
      <c r="D45" s="232" t="s">
        <v>1150</v>
      </c>
      <c r="E45" s="614" t="s">
        <v>1151</v>
      </c>
      <c r="F45" s="226" t="s">
        <v>996</v>
      </c>
      <c r="G45" s="226" t="s">
        <v>996</v>
      </c>
      <c r="H45" s="614">
        <v>13704</v>
      </c>
      <c r="I45" s="608">
        <v>44958</v>
      </c>
      <c r="J45" s="252" t="s">
        <v>1152</v>
      </c>
      <c r="K45" s="257">
        <v>2610606</v>
      </c>
      <c r="L45" s="605">
        <v>3443.75</v>
      </c>
      <c r="M45" s="227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0"/>
      <c r="CL45" s="250"/>
      <c r="CM45" s="250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50"/>
      <c r="DU45" s="250"/>
      <c r="DV45" s="250"/>
      <c r="DW45" s="250"/>
      <c r="DX45" s="250"/>
      <c r="DY45" s="250"/>
      <c r="DZ45" s="250"/>
      <c r="EA45" s="250"/>
      <c r="EB45" s="250"/>
      <c r="EC45" s="250"/>
      <c r="ED45" s="250"/>
      <c r="EE45" s="250"/>
      <c r="EF45" s="250"/>
      <c r="EG45" s="250"/>
      <c r="EH45" s="250"/>
      <c r="EI45" s="250"/>
      <c r="EJ45" s="250"/>
      <c r="EK45" s="250"/>
      <c r="EL45" s="250"/>
      <c r="EM45" s="250"/>
      <c r="EN45" s="250"/>
      <c r="EO45" s="250"/>
      <c r="EP45" s="250"/>
      <c r="EQ45" s="250"/>
      <c r="ER45" s="250"/>
      <c r="ES45" s="250"/>
      <c r="ET45" s="250"/>
      <c r="EU45" s="250"/>
      <c r="EV45" s="250"/>
      <c r="EW45" s="250"/>
      <c r="EX45" s="250"/>
      <c r="EY45" s="250"/>
      <c r="EZ45" s="250"/>
      <c r="FA45" s="250"/>
      <c r="FB45" s="250"/>
      <c r="FC45" s="250"/>
      <c r="FD45" s="250"/>
      <c r="FE45" s="250"/>
      <c r="FF45" s="250"/>
      <c r="FG45" s="250"/>
      <c r="FH45" s="250"/>
      <c r="FI45" s="250"/>
      <c r="FJ45" s="250"/>
      <c r="FK45" s="250"/>
      <c r="FL45" s="250"/>
      <c r="FM45" s="250"/>
      <c r="FN45" s="250"/>
      <c r="FO45" s="250"/>
      <c r="FP45" s="250"/>
      <c r="FQ45" s="250"/>
      <c r="FR45" s="250"/>
      <c r="FS45" s="250"/>
      <c r="FT45" s="250"/>
      <c r="FU45" s="250"/>
      <c r="FV45" s="250"/>
      <c r="FW45" s="250"/>
      <c r="FX45" s="250"/>
      <c r="FY45" s="250"/>
      <c r="FZ45" s="250"/>
      <c r="GA45" s="250"/>
      <c r="GB45" s="250"/>
      <c r="GC45" s="250"/>
      <c r="GD45" s="250"/>
      <c r="GE45" s="250"/>
      <c r="GF45" s="250"/>
      <c r="GG45" s="250"/>
      <c r="GH45" s="250"/>
      <c r="GI45" s="250"/>
      <c r="GJ45" s="250"/>
      <c r="GK45" s="250"/>
      <c r="GL45" s="250"/>
      <c r="GM45" s="250"/>
      <c r="GN45" s="250"/>
      <c r="GO45" s="250"/>
      <c r="GP45" s="250"/>
      <c r="GQ45" s="250"/>
      <c r="GR45" s="250"/>
      <c r="GS45" s="250"/>
      <c r="GT45" s="250"/>
      <c r="GU45" s="250"/>
      <c r="GV45" s="250"/>
      <c r="GW45" s="250"/>
      <c r="GX45" s="250"/>
      <c r="GY45" s="250"/>
      <c r="GZ45" s="250"/>
      <c r="HA45" s="250"/>
      <c r="HB45" s="250"/>
      <c r="HC45" s="250"/>
      <c r="HD45" s="250"/>
      <c r="HE45" s="250"/>
      <c r="HF45" s="250"/>
      <c r="HG45" s="250"/>
      <c r="HH45" s="250"/>
      <c r="HI45" s="250"/>
      <c r="HJ45" s="250"/>
      <c r="HK45" s="250"/>
      <c r="HL45" s="250"/>
      <c r="HM45" s="250"/>
      <c r="HN45" s="250"/>
      <c r="HO45" s="250"/>
      <c r="HP45" s="250"/>
      <c r="HQ45" s="250"/>
      <c r="HR45" s="250"/>
      <c r="HS45" s="250"/>
      <c r="HT45" s="250"/>
      <c r="HU45" s="250"/>
      <c r="HV45" s="250"/>
      <c r="HW45" s="250"/>
      <c r="HX45" s="250"/>
      <c r="HY45" s="250"/>
      <c r="HZ45" s="250"/>
      <c r="IA45" s="250"/>
      <c r="IB45" s="250"/>
      <c r="IC45" s="250"/>
      <c r="ID45" s="250"/>
      <c r="IE45" s="250"/>
      <c r="IF45" s="250"/>
      <c r="IG45" s="250"/>
      <c r="IH45" s="250"/>
      <c r="II45" s="250"/>
      <c r="IJ45" s="250"/>
      <c r="IK45" s="250"/>
      <c r="IL45" s="250"/>
      <c r="IM45" s="250"/>
      <c r="IN45" s="250"/>
      <c r="IO45" s="250"/>
      <c r="IP45" s="250"/>
      <c r="IQ45" s="250"/>
      <c r="IR45" s="250"/>
      <c r="IS45" s="250"/>
      <c r="IT45" s="250"/>
      <c r="IU45" s="250"/>
      <c r="IV45" s="250"/>
      <c r="IW45" s="250"/>
      <c r="IX45" s="250"/>
      <c r="IY45" s="250"/>
      <c r="IZ45" s="250"/>
      <c r="JA45" s="250"/>
      <c r="JB45" s="250"/>
      <c r="JC45" s="250"/>
      <c r="JD45" s="250"/>
      <c r="JE45" s="250"/>
      <c r="JF45" s="250"/>
      <c r="JG45" s="250"/>
      <c r="JH45" s="250"/>
      <c r="JI45" s="250"/>
      <c r="JJ45" s="250"/>
      <c r="JK45" s="250"/>
      <c r="JL45" s="250"/>
      <c r="JM45" s="250"/>
      <c r="JN45" s="250"/>
      <c r="JO45" s="250"/>
      <c r="JP45" s="250"/>
      <c r="JQ45" s="250"/>
      <c r="JR45" s="250"/>
      <c r="JS45" s="250"/>
      <c r="JT45" s="250"/>
      <c r="JU45" s="250"/>
      <c r="JV45" s="250"/>
      <c r="JW45" s="250"/>
      <c r="JX45" s="250"/>
      <c r="JY45" s="250"/>
      <c r="JZ45" s="250"/>
      <c r="KA45" s="250"/>
      <c r="KB45" s="250"/>
      <c r="KC45" s="250"/>
      <c r="KD45" s="250"/>
      <c r="KE45" s="250"/>
      <c r="KF45" s="250"/>
      <c r="KG45" s="250"/>
      <c r="KH45" s="250"/>
      <c r="KI45" s="250"/>
      <c r="KJ45" s="250"/>
      <c r="KK45" s="250"/>
      <c r="KL45" s="250"/>
      <c r="KM45" s="250"/>
      <c r="KN45" s="250"/>
      <c r="KO45" s="250"/>
      <c r="KP45" s="250"/>
      <c r="KQ45" s="250"/>
      <c r="KR45" s="250"/>
      <c r="KS45" s="250"/>
      <c r="KT45" s="250"/>
      <c r="KU45" s="250"/>
      <c r="KV45" s="250"/>
      <c r="KW45" s="250"/>
      <c r="KX45" s="250"/>
      <c r="KY45" s="250"/>
      <c r="KZ45" s="250"/>
      <c r="LA45" s="250"/>
      <c r="LB45" s="250"/>
      <c r="LC45" s="250"/>
      <c r="LD45" s="250"/>
      <c r="LE45" s="250"/>
      <c r="LF45" s="250"/>
      <c r="LG45" s="250"/>
      <c r="LH45" s="250"/>
      <c r="LI45" s="250"/>
      <c r="LJ45" s="250"/>
      <c r="LK45" s="250"/>
      <c r="LL45" s="250"/>
      <c r="LM45" s="250"/>
      <c r="LN45" s="250"/>
      <c r="LO45" s="250"/>
      <c r="LP45" s="250"/>
      <c r="LQ45" s="250"/>
      <c r="LR45" s="250"/>
      <c r="LS45" s="250"/>
      <c r="LT45" s="250"/>
      <c r="LU45" s="250"/>
      <c r="LV45" s="250"/>
      <c r="LW45" s="250"/>
      <c r="LX45" s="250"/>
      <c r="LY45" s="250"/>
      <c r="LZ45" s="250"/>
      <c r="MA45" s="250"/>
      <c r="MB45" s="250"/>
      <c r="MC45" s="250"/>
      <c r="MD45" s="250"/>
      <c r="ME45" s="250"/>
      <c r="MF45" s="250"/>
      <c r="MG45" s="250"/>
      <c r="MH45" s="250"/>
      <c r="MI45" s="250"/>
      <c r="MJ45" s="250"/>
      <c r="MK45" s="250"/>
      <c r="ML45" s="250"/>
      <c r="MM45" s="250"/>
      <c r="MN45" s="250"/>
      <c r="MO45" s="250"/>
      <c r="MP45" s="250"/>
      <c r="MQ45" s="250"/>
      <c r="MR45" s="250"/>
      <c r="MS45" s="250"/>
      <c r="MT45" s="250"/>
      <c r="MU45" s="250"/>
      <c r="MV45" s="250"/>
      <c r="MW45" s="250"/>
      <c r="MX45" s="250"/>
      <c r="MY45" s="250"/>
      <c r="MZ45" s="250"/>
      <c r="NA45" s="250"/>
      <c r="NB45" s="250"/>
      <c r="NC45" s="250"/>
      <c r="ND45" s="250"/>
      <c r="NE45" s="250"/>
      <c r="NF45" s="250"/>
      <c r="NG45" s="250"/>
      <c r="NH45" s="250"/>
      <c r="NI45" s="250"/>
      <c r="NJ45" s="250"/>
      <c r="NK45" s="250"/>
      <c r="NL45" s="250"/>
      <c r="NM45" s="250"/>
      <c r="NN45" s="250"/>
      <c r="NO45" s="250"/>
      <c r="NP45" s="250"/>
      <c r="NQ45" s="250"/>
      <c r="NR45" s="250"/>
      <c r="NS45" s="250"/>
      <c r="NT45" s="250"/>
      <c r="NU45" s="250"/>
      <c r="NV45" s="250"/>
      <c r="NW45" s="250"/>
      <c r="NX45" s="250"/>
      <c r="NY45" s="250"/>
      <c r="NZ45" s="250"/>
      <c r="OA45" s="250"/>
      <c r="OB45" s="250"/>
      <c r="OC45" s="250"/>
      <c r="OD45" s="250"/>
      <c r="OE45" s="250"/>
      <c r="OF45" s="250"/>
      <c r="OG45" s="250"/>
      <c r="OH45" s="250"/>
      <c r="OI45" s="250"/>
      <c r="OJ45" s="250"/>
      <c r="OK45" s="250"/>
      <c r="OL45" s="250"/>
      <c r="OM45" s="250"/>
      <c r="ON45" s="250"/>
      <c r="OO45" s="250"/>
      <c r="OP45" s="250"/>
      <c r="OQ45" s="250"/>
      <c r="OR45" s="250"/>
      <c r="OS45" s="250"/>
      <c r="OT45" s="250"/>
      <c r="OU45" s="250"/>
      <c r="OV45" s="250"/>
      <c r="OW45" s="250"/>
      <c r="OX45" s="250"/>
      <c r="OY45" s="250"/>
      <c r="OZ45" s="250"/>
      <c r="PA45" s="250"/>
      <c r="PB45" s="250"/>
      <c r="PC45" s="250"/>
      <c r="PD45" s="250"/>
      <c r="PE45" s="250"/>
      <c r="PF45" s="250"/>
      <c r="PG45" s="250"/>
      <c r="PH45" s="250"/>
      <c r="PI45" s="250"/>
      <c r="PJ45" s="250"/>
      <c r="PK45" s="250"/>
      <c r="PL45" s="250"/>
      <c r="PM45" s="250"/>
      <c r="PN45" s="250"/>
      <c r="PO45" s="250"/>
      <c r="PP45" s="250"/>
      <c r="PQ45" s="250"/>
      <c r="PR45" s="250"/>
      <c r="PS45" s="250"/>
      <c r="PT45" s="250"/>
      <c r="PU45" s="250"/>
      <c r="PV45" s="250"/>
      <c r="PW45" s="250"/>
      <c r="PX45" s="250"/>
      <c r="PY45" s="250"/>
      <c r="PZ45" s="250"/>
      <c r="QA45" s="250"/>
      <c r="QB45" s="250"/>
      <c r="QC45" s="250"/>
      <c r="QD45" s="250"/>
      <c r="QE45" s="250"/>
      <c r="QF45" s="250"/>
      <c r="QG45" s="250"/>
      <c r="QH45" s="250"/>
      <c r="QI45" s="250"/>
      <c r="QJ45" s="250"/>
      <c r="QK45" s="250"/>
      <c r="QL45" s="250"/>
      <c r="QM45" s="250"/>
      <c r="QN45" s="250"/>
      <c r="QO45" s="250"/>
      <c r="QP45" s="250"/>
      <c r="QQ45" s="250"/>
      <c r="QR45" s="250"/>
      <c r="QS45" s="250"/>
      <c r="QT45" s="250"/>
      <c r="QU45" s="250"/>
      <c r="QV45" s="250"/>
      <c r="QW45" s="250"/>
      <c r="QX45" s="250"/>
      <c r="QY45" s="250"/>
      <c r="QZ45" s="250"/>
      <c r="RA45" s="250"/>
      <c r="RB45" s="250"/>
      <c r="RC45" s="250"/>
      <c r="RD45" s="250"/>
      <c r="RE45" s="250"/>
      <c r="RF45" s="250"/>
      <c r="RG45" s="250"/>
      <c r="RH45" s="250"/>
      <c r="RI45" s="250"/>
      <c r="RJ45" s="250"/>
      <c r="RK45" s="250"/>
      <c r="RL45" s="250"/>
      <c r="RM45" s="250"/>
      <c r="RN45" s="250"/>
      <c r="RO45" s="250"/>
      <c r="RP45" s="250"/>
      <c r="RQ45" s="250"/>
      <c r="RR45" s="250"/>
      <c r="RS45" s="250"/>
      <c r="RT45" s="250"/>
      <c r="RU45" s="250"/>
      <c r="RV45" s="250"/>
      <c r="RW45" s="250"/>
      <c r="RX45" s="250"/>
      <c r="RY45" s="250"/>
      <c r="RZ45" s="250"/>
      <c r="SA45" s="250"/>
      <c r="SB45" s="250"/>
      <c r="SC45" s="250"/>
      <c r="SD45" s="250"/>
      <c r="SE45" s="250"/>
      <c r="SF45" s="250"/>
      <c r="SG45" s="250"/>
      <c r="SH45" s="250"/>
      <c r="SI45" s="250"/>
      <c r="SJ45" s="250"/>
      <c r="SK45" s="250"/>
      <c r="SL45" s="250"/>
      <c r="SM45" s="250"/>
      <c r="SN45" s="250"/>
      <c r="SO45" s="250"/>
      <c r="SP45" s="250"/>
      <c r="SQ45" s="250"/>
      <c r="SR45" s="250"/>
      <c r="SS45" s="250"/>
      <c r="ST45" s="250"/>
      <c r="SU45" s="250"/>
      <c r="SV45" s="250"/>
      <c r="SW45" s="250"/>
      <c r="SX45" s="250"/>
      <c r="SY45" s="250"/>
      <c r="SZ45" s="250"/>
      <c r="TA45" s="250"/>
      <c r="TB45" s="250"/>
      <c r="TC45" s="250"/>
    </row>
    <row r="46" spans="1:523" s="231" customFormat="1">
      <c r="A46" s="261" t="s">
        <v>557</v>
      </c>
      <c r="B46" s="602" t="s">
        <v>558</v>
      </c>
      <c r="C46" s="232" t="s">
        <v>1153</v>
      </c>
      <c r="D46" s="232" t="s">
        <v>1154</v>
      </c>
      <c r="E46" s="251" t="s">
        <v>1155</v>
      </c>
      <c r="F46" s="251" t="s">
        <v>996</v>
      </c>
      <c r="G46" s="226" t="s">
        <v>996</v>
      </c>
      <c r="H46" s="232" t="s">
        <v>1156</v>
      </c>
      <c r="I46" s="232" t="s">
        <v>1157</v>
      </c>
      <c r="J46" s="252" t="s">
        <v>1158</v>
      </c>
      <c r="K46" s="259">
        <v>2603454</v>
      </c>
      <c r="L46" s="605">
        <v>1500</v>
      </c>
      <c r="M46" s="227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0"/>
      <c r="BS46" s="250"/>
      <c r="BT46" s="250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  <c r="CF46" s="250"/>
      <c r="CG46" s="250"/>
      <c r="CH46" s="250"/>
      <c r="CI46" s="250"/>
      <c r="CJ46" s="250"/>
      <c r="CK46" s="250"/>
      <c r="CL46" s="250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0"/>
      <c r="EC46" s="250"/>
      <c r="ED46" s="250"/>
      <c r="EE46" s="250"/>
      <c r="EF46" s="250"/>
      <c r="EG46" s="250"/>
      <c r="EH46" s="250"/>
      <c r="EI46" s="250"/>
      <c r="EJ46" s="250"/>
      <c r="EK46" s="250"/>
      <c r="EL46" s="250"/>
      <c r="EM46" s="250"/>
      <c r="EN46" s="250"/>
      <c r="EO46" s="250"/>
      <c r="EP46" s="250"/>
      <c r="EQ46" s="250"/>
      <c r="ER46" s="250"/>
      <c r="ES46" s="250"/>
      <c r="ET46" s="250"/>
      <c r="EU46" s="250"/>
      <c r="EV46" s="250"/>
      <c r="EW46" s="250"/>
      <c r="EX46" s="250"/>
      <c r="EY46" s="250"/>
      <c r="EZ46" s="250"/>
      <c r="FA46" s="250"/>
      <c r="FB46" s="250"/>
      <c r="FC46" s="250"/>
      <c r="FD46" s="250"/>
      <c r="FE46" s="250"/>
      <c r="FF46" s="250"/>
      <c r="FG46" s="250"/>
      <c r="FH46" s="250"/>
      <c r="FI46" s="250"/>
      <c r="FJ46" s="250"/>
      <c r="FK46" s="250"/>
      <c r="FL46" s="250"/>
      <c r="FM46" s="250"/>
      <c r="FN46" s="250"/>
      <c r="FO46" s="250"/>
      <c r="FP46" s="250"/>
      <c r="FQ46" s="250"/>
      <c r="FR46" s="250"/>
      <c r="FS46" s="250"/>
      <c r="FT46" s="250"/>
      <c r="FU46" s="250"/>
      <c r="FV46" s="250"/>
      <c r="FW46" s="250"/>
      <c r="FX46" s="250"/>
      <c r="FY46" s="250"/>
      <c r="FZ46" s="250"/>
      <c r="GA46" s="250"/>
      <c r="GB46" s="250"/>
      <c r="GC46" s="250"/>
      <c r="GD46" s="250"/>
      <c r="GE46" s="250"/>
      <c r="GF46" s="250"/>
      <c r="GG46" s="250"/>
      <c r="GH46" s="250"/>
      <c r="GI46" s="250"/>
      <c r="GJ46" s="250"/>
      <c r="GK46" s="250"/>
      <c r="GL46" s="250"/>
      <c r="GM46" s="250"/>
      <c r="GN46" s="250"/>
      <c r="GO46" s="250"/>
      <c r="GP46" s="250"/>
      <c r="GQ46" s="250"/>
      <c r="GR46" s="250"/>
      <c r="GS46" s="250"/>
      <c r="GT46" s="250"/>
      <c r="GU46" s="250"/>
      <c r="GV46" s="250"/>
      <c r="GW46" s="250"/>
      <c r="GX46" s="250"/>
      <c r="GY46" s="250"/>
      <c r="GZ46" s="250"/>
      <c r="HA46" s="250"/>
      <c r="HB46" s="250"/>
      <c r="HC46" s="250"/>
      <c r="HD46" s="250"/>
      <c r="HE46" s="250"/>
      <c r="HF46" s="250"/>
      <c r="HG46" s="250"/>
      <c r="HH46" s="250"/>
      <c r="HI46" s="250"/>
      <c r="HJ46" s="250"/>
      <c r="HK46" s="250"/>
      <c r="HL46" s="250"/>
      <c r="HM46" s="250"/>
      <c r="HN46" s="250"/>
      <c r="HO46" s="250"/>
      <c r="HP46" s="250"/>
      <c r="HQ46" s="250"/>
      <c r="HR46" s="250"/>
      <c r="HS46" s="250"/>
      <c r="HT46" s="250"/>
      <c r="HU46" s="250"/>
      <c r="HV46" s="250"/>
      <c r="HW46" s="250"/>
      <c r="HX46" s="250"/>
      <c r="HY46" s="250"/>
      <c r="HZ46" s="250"/>
      <c r="IA46" s="250"/>
      <c r="IB46" s="250"/>
      <c r="IC46" s="250"/>
      <c r="ID46" s="250"/>
      <c r="IE46" s="250"/>
      <c r="IF46" s="250"/>
      <c r="IG46" s="250"/>
      <c r="IH46" s="250"/>
      <c r="II46" s="250"/>
      <c r="IJ46" s="250"/>
      <c r="IK46" s="250"/>
      <c r="IL46" s="250"/>
      <c r="IM46" s="250"/>
      <c r="IN46" s="250"/>
      <c r="IO46" s="250"/>
      <c r="IP46" s="250"/>
      <c r="IQ46" s="250"/>
      <c r="IR46" s="250"/>
      <c r="IS46" s="250"/>
      <c r="IT46" s="250"/>
      <c r="IU46" s="250"/>
      <c r="IV46" s="250"/>
      <c r="IW46" s="250"/>
      <c r="IX46" s="250"/>
      <c r="IY46" s="250"/>
      <c r="IZ46" s="250"/>
      <c r="JA46" s="250"/>
      <c r="JB46" s="250"/>
      <c r="JC46" s="250"/>
      <c r="JD46" s="250"/>
      <c r="JE46" s="250"/>
      <c r="JF46" s="250"/>
      <c r="JG46" s="250"/>
      <c r="JH46" s="250"/>
      <c r="JI46" s="250"/>
      <c r="JJ46" s="250"/>
      <c r="JK46" s="250"/>
      <c r="JL46" s="250"/>
      <c r="JM46" s="250"/>
      <c r="JN46" s="250"/>
      <c r="JO46" s="250"/>
      <c r="JP46" s="250"/>
      <c r="JQ46" s="250"/>
      <c r="JR46" s="250"/>
      <c r="JS46" s="250"/>
      <c r="JT46" s="250"/>
      <c r="JU46" s="250"/>
      <c r="JV46" s="250"/>
      <c r="JW46" s="250"/>
      <c r="JX46" s="250"/>
      <c r="JY46" s="250"/>
      <c r="JZ46" s="250"/>
      <c r="KA46" s="250"/>
      <c r="KB46" s="250"/>
      <c r="KC46" s="250"/>
      <c r="KD46" s="250"/>
      <c r="KE46" s="250"/>
      <c r="KF46" s="250"/>
      <c r="KG46" s="250"/>
      <c r="KH46" s="250"/>
      <c r="KI46" s="250"/>
      <c r="KJ46" s="250"/>
      <c r="KK46" s="250"/>
      <c r="KL46" s="250"/>
      <c r="KM46" s="250"/>
      <c r="KN46" s="250"/>
      <c r="KO46" s="250"/>
      <c r="KP46" s="250"/>
      <c r="KQ46" s="250"/>
      <c r="KR46" s="250"/>
      <c r="KS46" s="250"/>
      <c r="KT46" s="250"/>
      <c r="KU46" s="250"/>
      <c r="KV46" s="250"/>
      <c r="KW46" s="250"/>
      <c r="KX46" s="250"/>
      <c r="KY46" s="250"/>
      <c r="KZ46" s="250"/>
      <c r="LA46" s="250"/>
      <c r="LB46" s="250"/>
      <c r="LC46" s="250"/>
      <c r="LD46" s="250"/>
      <c r="LE46" s="250"/>
      <c r="LF46" s="250"/>
      <c r="LG46" s="250"/>
      <c r="LH46" s="250"/>
      <c r="LI46" s="250"/>
      <c r="LJ46" s="250"/>
      <c r="LK46" s="250"/>
      <c r="LL46" s="250"/>
      <c r="LM46" s="250"/>
      <c r="LN46" s="250"/>
      <c r="LO46" s="250"/>
      <c r="LP46" s="250"/>
      <c r="LQ46" s="250"/>
      <c r="LR46" s="250"/>
      <c r="LS46" s="250"/>
      <c r="LT46" s="250"/>
      <c r="LU46" s="250"/>
      <c r="LV46" s="250"/>
      <c r="LW46" s="250"/>
      <c r="LX46" s="250"/>
      <c r="LY46" s="250"/>
      <c r="LZ46" s="250"/>
      <c r="MA46" s="250"/>
      <c r="MB46" s="250"/>
      <c r="MC46" s="250"/>
      <c r="MD46" s="250"/>
      <c r="ME46" s="250"/>
      <c r="MF46" s="250"/>
      <c r="MG46" s="250"/>
      <c r="MH46" s="250"/>
      <c r="MI46" s="250"/>
      <c r="MJ46" s="250"/>
      <c r="MK46" s="250"/>
      <c r="ML46" s="250"/>
      <c r="MM46" s="250"/>
      <c r="MN46" s="250"/>
      <c r="MO46" s="250"/>
      <c r="MP46" s="250"/>
      <c r="MQ46" s="250"/>
      <c r="MR46" s="250"/>
      <c r="MS46" s="250"/>
      <c r="MT46" s="250"/>
      <c r="MU46" s="250"/>
      <c r="MV46" s="250"/>
      <c r="MW46" s="250"/>
      <c r="MX46" s="250"/>
      <c r="MY46" s="250"/>
      <c r="MZ46" s="250"/>
      <c r="NA46" s="250"/>
      <c r="NB46" s="250"/>
      <c r="NC46" s="250"/>
      <c r="ND46" s="250"/>
      <c r="NE46" s="250"/>
      <c r="NF46" s="250"/>
      <c r="NG46" s="250"/>
      <c r="NH46" s="250"/>
      <c r="NI46" s="250"/>
      <c r="NJ46" s="250"/>
      <c r="NK46" s="250"/>
      <c r="NL46" s="250"/>
      <c r="NM46" s="250"/>
      <c r="NN46" s="250"/>
      <c r="NO46" s="250"/>
      <c r="NP46" s="250"/>
      <c r="NQ46" s="250"/>
      <c r="NR46" s="250"/>
      <c r="NS46" s="250"/>
      <c r="NT46" s="250"/>
      <c r="NU46" s="250"/>
      <c r="NV46" s="250"/>
      <c r="NW46" s="250"/>
      <c r="NX46" s="250"/>
      <c r="NY46" s="250"/>
      <c r="NZ46" s="250"/>
      <c r="OA46" s="250"/>
      <c r="OB46" s="250"/>
      <c r="OC46" s="250"/>
      <c r="OD46" s="250"/>
      <c r="OE46" s="250"/>
      <c r="OF46" s="250"/>
      <c r="OG46" s="250"/>
      <c r="OH46" s="250"/>
      <c r="OI46" s="250"/>
      <c r="OJ46" s="250"/>
      <c r="OK46" s="250"/>
      <c r="OL46" s="250"/>
      <c r="OM46" s="250"/>
      <c r="ON46" s="250"/>
      <c r="OO46" s="250"/>
      <c r="OP46" s="250"/>
      <c r="OQ46" s="250"/>
      <c r="OR46" s="250"/>
      <c r="OS46" s="250"/>
      <c r="OT46" s="250"/>
      <c r="OU46" s="250"/>
      <c r="OV46" s="250"/>
      <c r="OW46" s="250"/>
      <c r="OX46" s="250"/>
      <c r="OY46" s="250"/>
      <c r="OZ46" s="250"/>
      <c r="PA46" s="250"/>
      <c r="PB46" s="250"/>
      <c r="PC46" s="250"/>
      <c r="PD46" s="250"/>
      <c r="PE46" s="250"/>
      <c r="PF46" s="250"/>
      <c r="PG46" s="250"/>
      <c r="PH46" s="250"/>
      <c r="PI46" s="250"/>
      <c r="PJ46" s="250"/>
      <c r="PK46" s="250"/>
      <c r="PL46" s="250"/>
      <c r="PM46" s="250"/>
      <c r="PN46" s="250"/>
      <c r="PO46" s="250"/>
      <c r="PP46" s="250"/>
      <c r="PQ46" s="250"/>
      <c r="PR46" s="250"/>
      <c r="PS46" s="250"/>
      <c r="PT46" s="250"/>
      <c r="PU46" s="250"/>
      <c r="PV46" s="250"/>
      <c r="PW46" s="250"/>
      <c r="PX46" s="250"/>
      <c r="PY46" s="250"/>
      <c r="PZ46" s="250"/>
      <c r="QA46" s="250"/>
      <c r="QB46" s="250"/>
      <c r="QC46" s="250"/>
      <c r="QD46" s="250"/>
      <c r="QE46" s="250"/>
      <c r="QF46" s="250"/>
      <c r="QG46" s="250"/>
      <c r="QH46" s="250"/>
      <c r="QI46" s="250"/>
      <c r="QJ46" s="250"/>
      <c r="QK46" s="250"/>
      <c r="QL46" s="250"/>
      <c r="QM46" s="250"/>
      <c r="QN46" s="250"/>
      <c r="QO46" s="250"/>
      <c r="QP46" s="250"/>
      <c r="QQ46" s="250"/>
      <c r="QR46" s="250"/>
      <c r="QS46" s="250"/>
      <c r="QT46" s="250"/>
      <c r="QU46" s="250"/>
      <c r="QV46" s="250"/>
      <c r="QW46" s="250"/>
      <c r="QX46" s="250"/>
      <c r="QY46" s="250"/>
      <c r="QZ46" s="250"/>
      <c r="RA46" s="250"/>
      <c r="RB46" s="250"/>
      <c r="RC46" s="250"/>
      <c r="RD46" s="250"/>
      <c r="RE46" s="250"/>
      <c r="RF46" s="250"/>
      <c r="RG46" s="250"/>
      <c r="RH46" s="250"/>
      <c r="RI46" s="250"/>
      <c r="RJ46" s="250"/>
      <c r="RK46" s="250"/>
      <c r="RL46" s="250"/>
      <c r="RM46" s="250"/>
      <c r="RN46" s="250"/>
      <c r="RO46" s="250"/>
      <c r="RP46" s="250"/>
      <c r="RQ46" s="250"/>
      <c r="RR46" s="250"/>
      <c r="RS46" s="250"/>
      <c r="RT46" s="250"/>
      <c r="RU46" s="250"/>
      <c r="RV46" s="250"/>
      <c r="RW46" s="250"/>
      <c r="RX46" s="250"/>
      <c r="RY46" s="250"/>
      <c r="RZ46" s="250"/>
      <c r="SA46" s="250"/>
      <c r="SB46" s="250"/>
      <c r="SC46" s="250"/>
      <c r="SD46" s="250"/>
      <c r="SE46" s="250"/>
      <c r="SF46" s="250"/>
      <c r="SG46" s="250"/>
      <c r="SH46" s="250"/>
      <c r="SI46" s="250"/>
      <c r="SJ46" s="250"/>
      <c r="SK46" s="250"/>
      <c r="SL46" s="250"/>
      <c r="SM46" s="250"/>
      <c r="SN46" s="250"/>
      <c r="SO46" s="250"/>
      <c r="SP46" s="250"/>
      <c r="SQ46" s="250"/>
      <c r="SR46" s="250"/>
      <c r="SS46" s="250"/>
      <c r="ST46" s="250"/>
      <c r="SU46" s="250"/>
      <c r="SV46" s="250"/>
      <c r="SW46" s="250"/>
      <c r="SX46" s="250"/>
      <c r="SY46" s="250"/>
      <c r="SZ46" s="250"/>
      <c r="TA46" s="250"/>
      <c r="TB46" s="250"/>
      <c r="TC46" s="250"/>
    </row>
    <row r="47" spans="1:523" s="231" customFormat="1">
      <c r="A47" s="261" t="s">
        <v>557</v>
      </c>
      <c r="B47" s="602" t="s">
        <v>558</v>
      </c>
      <c r="C47" s="232" t="s">
        <v>145</v>
      </c>
      <c r="D47" s="232" t="s">
        <v>1159</v>
      </c>
      <c r="E47" s="251" t="s">
        <v>1160</v>
      </c>
      <c r="F47" s="251" t="s">
        <v>996</v>
      </c>
      <c r="G47" s="226" t="s">
        <v>996</v>
      </c>
      <c r="H47" s="232" t="s">
        <v>1161</v>
      </c>
      <c r="I47" s="232" t="s">
        <v>1157</v>
      </c>
      <c r="J47" s="252" t="s">
        <v>1162</v>
      </c>
      <c r="K47" s="260">
        <v>2610707</v>
      </c>
      <c r="L47" s="605">
        <v>4726.3999999999996</v>
      </c>
      <c r="M47" s="227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0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0"/>
      <c r="BY47" s="250"/>
      <c r="BZ47" s="250"/>
      <c r="CA47" s="250"/>
      <c r="CB47" s="250"/>
      <c r="CC47" s="250"/>
      <c r="CD47" s="250"/>
      <c r="CE47" s="250"/>
      <c r="CF47" s="250"/>
      <c r="CG47" s="250"/>
      <c r="CH47" s="250"/>
      <c r="CI47" s="250"/>
      <c r="CJ47" s="250"/>
      <c r="CK47" s="250"/>
      <c r="CL47" s="250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/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0"/>
      <c r="EC47" s="250"/>
      <c r="ED47" s="250"/>
      <c r="EE47" s="250"/>
      <c r="EF47" s="250"/>
      <c r="EG47" s="250"/>
      <c r="EH47" s="250"/>
      <c r="EI47" s="250"/>
      <c r="EJ47" s="250"/>
      <c r="EK47" s="250"/>
      <c r="EL47" s="250"/>
      <c r="EM47" s="250"/>
      <c r="EN47" s="250"/>
      <c r="EO47" s="250"/>
      <c r="EP47" s="250"/>
      <c r="EQ47" s="250"/>
      <c r="ER47" s="250"/>
      <c r="ES47" s="250"/>
      <c r="ET47" s="250"/>
      <c r="EU47" s="250"/>
      <c r="EV47" s="250"/>
      <c r="EW47" s="250"/>
      <c r="EX47" s="250"/>
      <c r="EY47" s="250"/>
      <c r="EZ47" s="250"/>
      <c r="FA47" s="250"/>
      <c r="FB47" s="250"/>
      <c r="FC47" s="250"/>
      <c r="FD47" s="250"/>
      <c r="FE47" s="250"/>
      <c r="FF47" s="250"/>
      <c r="FG47" s="250"/>
      <c r="FH47" s="250"/>
      <c r="FI47" s="250"/>
      <c r="FJ47" s="250"/>
      <c r="FK47" s="250"/>
      <c r="FL47" s="250"/>
      <c r="FM47" s="250"/>
      <c r="FN47" s="250"/>
      <c r="FO47" s="250"/>
      <c r="FP47" s="250"/>
      <c r="FQ47" s="250"/>
      <c r="FR47" s="250"/>
      <c r="FS47" s="250"/>
      <c r="FT47" s="250"/>
      <c r="FU47" s="250"/>
      <c r="FV47" s="250"/>
      <c r="FW47" s="250"/>
      <c r="FX47" s="250"/>
      <c r="FY47" s="250"/>
      <c r="FZ47" s="250"/>
      <c r="GA47" s="250"/>
      <c r="GB47" s="250"/>
      <c r="GC47" s="250"/>
      <c r="GD47" s="250"/>
      <c r="GE47" s="250"/>
      <c r="GF47" s="250"/>
      <c r="GG47" s="250"/>
      <c r="GH47" s="250"/>
      <c r="GI47" s="250"/>
      <c r="GJ47" s="250"/>
      <c r="GK47" s="250"/>
      <c r="GL47" s="250"/>
      <c r="GM47" s="250"/>
      <c r="GN47" s="250"/>
      <c r="GO47" s="250"/>
      <c r="GP47" s="250"/>
      <c r="GQ47" s="250"/>
      <c r="GR47" s="250"/>
      <c r="GS47" s="250"/>
      <c r="GT47" s="250"/>
      <c r="GU47" s="250"/>
      <c r="GV47" s="250"/>
      <c r="GW47" s="250"/>
      <c r="GX47" s="250"/>
      <c r="GY47" s="250"/>
      <c r="GZ47" s="250"/>
      <c r="HA47" s="250"/>
      <c r="HB47" s="250"/>
      <c r="HC47" s="250"/>
      <c r="HD47" s="250"/>
      <c r="HE47" s="250"/>
      <c r="HF47" s="250"/>
      <c r="HG47" s="250"/>
      <c r="HH47" s="250"/>
      <c r="HI47" s="250"/>
      <c r="HJ47" s="250"/>
      <c r="HK47" s="250"/>
      <c r="HL47" s="250"/>
      <c r="HM47" s="250"/>
      <c r="HN47" s="250"/>
      <c r="HO47" s="250"/>
      <c r="HP47" s="250"/>
      <c r="HQ47" s="250"/>
      <c r="HR47" s="250"/>
      <c r="HS47" s="250"/>
      <c r="HT47" s="250"/>
      <c r="HU47" s="250"/>
      <c r="HV47" s="250"/>
      <c r="HW47" s="250"/>
      <c r="HX47" s="250"/>
      <c r="HY47" s="250"/>
      <c r="HZ47" s="250"/>
      <c r="IA47" s="250"/>
      <c r="IB47" s="250"/>
      <c r="IC47" s="250"/>
      <c r="ID47" s="250"/>
      <c r="IE47" s="250"/>
      <c r="IF47" s="250"/>
      <c r="IG47" s="250"/>
      <c r="IH47" s="250"/>
      <c r="II47" s="250"/>
      <c r="IJ47" s="250"/>
      <c r="IK47" s="250"/>
      <c r="IL47" s="250"/>
      <c r="IM47" s="250"/>
      <c r="IN47" s="250"/>
      <c r="IO47" s="250"/>
      <c r="IP47" s="250"/>
      <c r="IQ47" s="250"/>
      <c r="IR47" s="250"/>
      <c r="IS47" s="250"/>
      <c r="IT47" s="250"/>
      <c r="IU47" s="250"/>
      <c r="IV47" s="250"/>
      <c r="IW47" s="250"/>
      <c r="IX47" s="250"/>
      <c r="IY47" s="250"/>
      <c r="IZ47" s="250"/>
      <c r="JA47" s="250"/>
      <c r="JB47" s="250"/>
      <c r="JC47" s="250"/>
      <c r="JD47" s="250"/>
      <c r="JE47" s="250"/>
      <c r="JF47" s="250"/>
      <c r="JG47" s="250"/>
      <c r="JH47" s="250"/>
      <c r="JI47" s="250"/>
      <c r="JJ47" s="250"/>
      <c r="JK47" s="250"/>
      <c r="JL47" s="250"/>
      <c r="JM47" s="250"/>
      <c r="JN47" s="250"/>
      <c r="JO47" s="250"/>
      <c r="JP47" s="250"/>
      <c r="JQ47" s="250"/>
      <c r="JR47" s="250"/>
      <c r="JS47" s="250"/>
      <c r="JT47" s="250"/>
      <c r="JU47" s="250"/>
      <c r="JV47" s="250"/>
      <c r="JW47" s="250"/>
      <c r="JX47" s="250"/>
      <c r="JY47" s="250"/>
      <c r="JZ47" s="250"/>
      <c r="KA47" s="250"/>
      <c r="KB47" s="250"/>
      <c r="KC47" s="250"/>
      <c r="KD47" s="250"/>
      <c r="KE47" s="250"/>
      <c r="KF47" s="250"/>
      <c r="KG47" s="250"/>
      <c r="KH47" s="250"/>
      <c r="KI47" s="250"/>
      <c r="KJ47" s="250"/>
      <c r="KK47" s="250"/>
      <c r="KL47" s="250"/>
      <c r="KM47" s="250"/>
      <c r="KN47" s="250"/>
      <c r="KO47" s="250"/>
      <c r="KP47" s="250"/>
      <c r="KQ47" s="250"/>
      <c r="KR47" s="250"/>
      <c r="KS47" s="250"/>
      <c r="KT47" s="250"/>
      <c r="KU47" s="250"/>
      <c r="KV47" s="250"/>
      <c r="KW47" s="250"/>
      <c r="KX47" s="250"/>
      <c r="KY47" s="250"/>
      <c r="KZ47" s="250"/>
      <c r="LA47" s="250"/>
      <c r="LB47" s="250"/>
      <c r="LC47" s="250"/>
      <c r="LD47" s="250"/>
      <c r="LE47" s="250"/>
      <c r="LF47" s="250"/>
      <c r="LG47" s="250"/>
      <c r="LH47" s="250"/>
      <c r="LI47" s="250"/>
      <c r="LJ47" s="250"/>
      <c r="LK47" s="250"/>
      <c r="LL47" s="250"/>
      <c r="LM47" s="250"/>
      <c r="LN47" s="250"/>
      <c r="LO47" s="250"/>
      <c r="LP47" s="250"/>
      <c r="LQ47" s="250"/>
      <c r="LR47" s="250"/>
      <c r="LS47" s="250"/>
      <c r="LT47" s="250"/>
      <c r="LU47" s="250"/>
      <c r="LV47" s="250"/>
      <c r="LW47" s="250"/>
      <c r="LX47" s="250"/>
      <c r="LY47" s="250"/>
      <c r="LZ47" s="250"/>
      <c r="MA47" s="250"/>
      <c r="MB47" s="250"/>
      <c r="MC47" s="250"/>
      <c r="MD47" s="250"/>
      <c r="ME47" s="250"/>
      <c r="MF47" s="250"/>
      <c r="MG47" s="250"/>
      <c r="MH47" s="250"/>
      <c r="MI47" s="250"/>
      <c r="MJ47" s="250"/>
      <c r="MK47" s="250"/>
      <c r="ML47" s="250"/>
      <c r="MM47" s="250"/>
      <c r="MN47" s="250"/>
      <c r="MO47" s="250"/>
      <c r="MP47" s="250"/>
      <c r="MQ47" s="250"/>
      <c r="MR47" s="250"/>
      <c r="MS47" s="250"/>
      <c r="MT47" s="250"/>
      <c r="MU47" s="250"/>
      <c r="MV47" s="250"/>
      <c r="MW47" s="250"/>
      <c r="MX47" s="250"/>
      <c r="MY47" s="250"/>
      <c r="MZ47" s="250"/>
      <c r="NA47" s="250"/>
      <c r="NB47" s="250"/>
      <c r="NC47" s="250"/>
      <c r="ND47" s="250"/>
      <c r="NE47" s="250"/>
      <c r="NF47" s="250"/>
      <c r="NG47" s="250"/>
      <c r="NH47" s="250"/>
      <c r="NI47" s="250"/>
      <c r="NJ47" s="250"/>
      <c r="NK47" s="250"/>
      <c r="NL47" s="250"/>
      <c r="NM47" s="250"/>
      <c r="NN47" s="250"/>
      <c r="NO47" s="250"/>
      <c r="NP47" s="250"/>
      <c r="NQ47" s="250"/>
      <c r="NR47" s="250"/>
      <c r="NS47" s="250"/>
      <c r="NT47" s="250"/>
      <c r="NU47" s="250"/>
      <c r="NV47" s="250"/>
      <c r="NW47" s="250"/>
      <c r="NX47" s="250"/>
      <c r="NY47" s="250"/>
      <c r="NZ47" s="250"/>
      <c r="OA47" s="250"/>
      <c r="OB47" s="250"/>
      <c r="OC47" s="250"/>
      <c r="OD47" s="250"/>
      <c r="OE47" s="250"/>
      <c r="OF47" s="250"/>
      <c r="OG47" s="250"/>
      <c r="OH47" s="250"/>
      <c r="OI47" s="250"/>
      <c r="OJ47" s="250"/>
      <c r="OK47" s="250"/>
      <c r="OL47" s="250"/>
      <c r="OM47" s="250"/>
      <c r="ON47" s="250"/>
      <c r="OO47" s="250"/>
      <c r="OP47" s="250"/>
      <c r="OQ47" s="250"/>
      <c r="OR47" s="250"/>
      <c r="OS47" s="250"/>
      <c r="OT47" s="250"/>
      <c r="OU47" s="250"/>
      <c r="OV47" s="250"/>
      <c r="OW47" s="250"/>
      <c r="OX47" s="250"/>
      <c r="OY47" s="250"/>
      <c r="OZ47" s="250"/>
      <c r="PA47" s="250"/>
      <c r="PB47" s="250"/>
      <c r="PC47" s="250"/>
      <c r="PD47" s="250"/>
      <c r="PE47" s="250"/>
      <c r="PF47" s="250"/>
      <c r="PG47" s="250"/>
      <c r="PH47" s="250"/>
      <c r="PI47" s="250"/>
      <c r="PJ47" s="250"/>
      <c r="PK47" s="250"/>
      <c r="PL47" s="250"/>
      <c r="PM47" s="250"/>
      <c r="PN47" s="250"/>
      <c r="PO47" s="250"/>
      <c r="PP47" s="250"/>
      <c r="PQ47" s="250"/>
      <c r="PR47" s="250"/>
      <c r="PS47" s="250"/>
      <c r="PT47" s="250"/>
      <c r="PU47" s="250"/>
      <c r="PV47" s="250"/>
      <c r="PW47" s="250"/>
      <c r="PX47" s="250"/>
      <c r="PY47" s="250"/>
      <c r="PZ47" s="250"/>
      <c r="QA47" s="250"/>
      <c r="QB47" s="250"/>
      <c r="QC47" s="250"/>
      <c r="QD47" s="250"/>
      <c r="QE47" s="250"/>
      <c r="QF47" s="250"/>
      <c r="QG47" s="250"/>
      <c r="QH47" s="250"/>
      <c r="QI47" s="250"/>
      <c r="QJ47" s="250"/>
      <c r="QK47" s="250"/>
      <c r="QL47" s="250"/>
      <c r="QM47" s="250"/>
      <c r="QN47" s="250"/>
      <c r="QO47" s="250"/>
      <c r="QP47" s="250"/>
      <c r="QQ47" s="250"/>
      <c r="QR47" s="250"/>
      <c r="QS47" s="250"/>
      <c r="QT47" s="250"/>
      <c r="QU47" s="250"/>
      <c r="QV47" s="250"/>
      <c r="QW47" s="250"/>
      <c r="QX47" s="250"/>
      <c r="QY47" s="250"/>
      <c r="QZ47" s="250"/>
      <c r="RA47" s="250"/>
      <c r="RB47" s="250"/>
      <c r="RC47" s="250"/>
      <c r="RD47" s="250"/>
      <c r="RE47" s="250"/>
      <c r="RF47" s="250"/>
      <c r="RG47" s="250"/>
      <c r="RH47" s="250"/>
      <c r="RI47" s="250"/>
      <c r="RJ47" s="250"/>
      <c r="RK47" s="250"/>
      <c r="RL47" s="250"/>
      <c r="RM47" s="250"/>
      <c r="RN47" s="250"/>
      <c r="RO47" s="250"/>
      <c r="RP47" s="250"/>
      <c r="RQ47" s="250"/>
      <c r="RR47" s="250"/>
      <c r="RS47" s="250"/>
      <c r="RT47" s="250"/>
      <c r="RU47" s="250"/>
      <c r="RV47" s="250"/>
      <c r="RW47" s="250"/>
      <c r="RX47" s="250"/>
      <c r="RY47" s="250"/>
      <c r="RZ47" s="250"/>
      <c r="SA47" s="250"/>
      <c r="SB47" s="250"/>
      <c r="SC47" s="250"/>
      <c r="SD47" s="250"/>
      <c r="SE47" s="250"/>
      <c r="SF47" s="250"/>
      <c r="SG47" s="250"/>
      <c r="SH47" s="250"/>
      <c r="SI47" s="250"/>
      <c r="SJ47" s="250"/>
      <c r="SK47" s="250"/>
      <c r="SL47" s="250"/>
      <c r="SM47" s="250"/>
      <c r="SN47" s="250"/>
      <c r="SO47" s="250"/>
      <c r="SP47" s="250"/>
      <c r="SQ47" s="250"/>
      <c r="SR47" s="250"/>
      <c r="SS47" s="250"/>
      <c r="ST47" s="250"/>
      <c r="SU47" s="250"/>
      <c r="SV47" s="250"/>
      <c r="SW47" s="250"/>
      <c r="SX47" s="250"/>
      <c r="SY47" s="250"/>
      <c r="SZ47" s="250"/>
      <c r="TA47" s="250"/>
      <c r="TB47" s="250"/>
      <c r="TC47" s="250"/>
    </row>
    <row r="48" spans="1:523" s="231" customFormat="1" ht="15.75">
      <c r="A48" s="261" t="s">
        <v>557</v>
      </c>
      <c r="B48" s="602" t="s">
        <v>558</v>
      </c>
      <c r="C48" s="232" t="s">
        <v>145</v>
      </c>
      <c r="D48" s="232" t="s">
        <v>1159</v>
      </c>
      <c r="E48" s="251" t="s">
        <v>1160</v>
      </c>
      <c r="F48" s="251" t="s">
        <v>996</v>
      </c>
      <c r="G48" s="226" t="s">
        <v>996</v>
      </c>
      <c r="H48" s="232" t="s">
        <v>1163</v>
      </c>
      <c r="I48" s="232" t="s">
        <v>1157</v>
      </c>
      <c r="J48" s="252" t="s">
        <v>1164</v>
      </c>
      <c r="K48" s="260">
        <v>2610707</v>
      </c>
      <c r="L48" s="610">
        <v>29247.8</v>
      </c>
      <c r="M48" s="227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0"/>
      <c r="BN48" s="250"/>
      <c r="BO48" s="250"/>
      <c r="BP48" s="250"/>
      <c r="BQ48" s="250"/>
      <c r="BR48" s="250"/>
      <c r="BS48" s="250"/>
      <c r="BT48" s="250"/>
      <c r="BU48" s="250"/>
      <c r="BV48" s="250"/>
      <c r="BW48" s="250"/>
      <c r="BX48" s="250"/>
      <c r="BY48" s="250"/>
      <c r="BZ48" s="250"/>
      <c r="CA48" s="250"/>
      <c r="CB48" s="250"/>
      <c r="CC48" s="250"/>
      <c r="CD48" s="250"/>
      <c r="CE48" s="250"/>
      <c r="CF48" s="250"/>
      <c r="CG48" s="250"/>
      <c r="CH48" s="250"/>
      <c r="CI48" s="250"/>
      <c r="CJ48" s="250"/>
      <c r="CK48" s="250"/>
      <c r="CL48" s="250"/>
      <c r="CM48" s="250"/>
      <c r="CN48" s="250"/>
      <c r="CO48" s="250"/>
      <c r="CP48" s="250"/>
      <c r="CQ48" s="250"/>
      <c r="CR48" s="250"/>
      <c r="CS48" s="250"/>
      <c r="CT48" s="250"/>
      <c r="CU48" s="250"/>
      <c r="CV48" s="250"/>
      <c r="CW48" s="250"/>
      <c r="CX48" s="250"/>
      <c r="CY48" s="250"/>
      <c r="CZ48" s="250"/>
      <c r="DA48" s="250"/>
      <c r="DB48" s="250"/>
      <c r="DC48" s="250"/>
      <c r="DD48" s="250"/>
      <c r="DE48" s="250"/>
      <c r="DF48" s="250"/>
      <c r="DG48" s="250"/>
      <c r="DH48" s="250"/>
      <c r="DI48" s="250"/>
      <c r="DJ48" s="250"/>
      <c r="DK48" s="250"/>
      <c r="DL48" s="250"/>
      <c r="DM48" s="250"/>
      <c r="DN48" s="250"/>
      <c r="DO48" s="250"/>
      <c r="DP48" s="250"/>
      <c r="DQ48" s="250"/>
      <c r="DR48" s="250"/>
      <c r="DS48" s="250"/>
      <c r="DT48" s="250"/>
      <c r="DU48" s="250"/>
      <c r="DV48" s="250"/>
      <c r="DW48" s="250"/>
      <c r="DX48" s="250"/>
      <c r="DY48" s="250"/>
      <c r="DZ48" s="250"/>
      <c r="EA48" s="250"/>
      <c r="EB48" s="250"/>
      <c r="EC48" s="250"/>
      <c r="ED48" s="250"/>
      <c r="EE48" s="250"/>
      <c r="EF48" s="250"/>
      <c r="EG48" s="250"/>
      <c r="EH48" s="250"/>
      <c r="EI48" s="250"/>
      <c r="EJ48" s="250"/>
      <c r="EK48" s="250"/>
      <c r="EL48" s="250"/>
      <c r="EM48" s="250"/>
      <c r="EN48" s="250"/>
      <c r="EO48" s="250"/>
      <c r="EP48" s="250"/>
      <c r="EQ48" s="250"/>
      <c r="ER48" s="250"/>
      <c r="ES48" s="250"/>
      <c r="ET48" s="250"/>
      <c r="EU48" s="250"/>
      <c r="EV48" s="250"/>
      <c r="EW48" s="250"/>
      <c r="EX48" s="250"/>
      <c r="EY48" s="250"/>
      <c r="EZ48" s="250"/>
      <c r="FA48" s="250"/>
      <c r="FB48" s="250"/>
      <c r="FC48" s="250"/>
      <c r="FD48" s="250"/>
      <c r="FE48" s="250"/>
      <c r="FF48" s="250"/>
      <c r="FG48" s="250"/>
      <c r="FH48" s="250"/>
      <c r="FI48" s="250"/>
      <c r="FJ48" s="250"/>
      <c r="FK48" s="250"/>
      <c r="FL48" s="250"/>
      <c r="FM48" s="250"/>
      <c r="FN48" s="250"/>
      <c r="FO48" s="250"/>
      <c r="FP48" s="250"/>
      <c r="FQ48" s="250"/>
      <c r="FR48" s="250"/>
      <c r="FS48" s="250"/>
      <c r="FT48" s="250"/>
      <c r="FU48" s="250"/>
      <c r="FV48" s="250"/>
      <c r="FW48" s="250"/>
      <c r="FX48" s="250"/>
      <c r="FY48" s="250"/>
      <c r="FZ48" s="250"/>
      <c r="GA48" s="250"/>
      <c r="GB48" s="250"/>
      <c r="GC48" s="250"/>
      <c r="GD48" s="250"/>
      <c r="GE48" s="250"/>
      <c r="GF48" s="250"/>
      <c r="GG48" s="250"/>
      <c r="GH48" s="250"/>
      <c r="GI48" s="250"/>
      <c r="GJ48" s="250"/>
      <c r="GK48" s="250"/>
      <c r="GL48" s="250"/>
      <c r="GM48" s="250"/>
      <c r="GN48" s="250"/>
      <c r="GO48" s="250"/>
      <c r="GP48" s="250"/>
      <c r="GQ48" s="250"/>
      <c r="GR48" s="250"/>
      <c r="GS48" s="250"/>
      <c r="GT48" s="250"/>
      <c r="GU48" s="250"/>
      <c r="GV48" s="250"/>
      <c r="GW48" s="250"/>
      <c r="GX48" s="250"/>
      <c r="GY48" s="250"/>
      <c r="GZ48" s="250"/>
      <c r="HA48" s="250"/>
      <c r="HB48" s="250"/>
      <c r="HC48" s="250"/>
      <c r="HD48" s="250"/>
      <c r="HE48" s="250"/>
      <c r="HF48" s="250"/>
      <c r="HG48" s="250"/>
      <c r="HH48" s="250"/>
      <c r="HI48" s="250"/>
      <c r="HJ48" s="250"/>
      <c r="HK48" s="250"/>
      <c r="HL48" s="250"/>
      <c r="HM48" s="250"/>
      <c r="HN48" s="250"/>
      <c r="HO48" s="250"/>
      <c r="HP48" s="250"/>
      <c r="HQ48" s="250"/>
      <c r="HR48" s="250"/>
      <c r="HS48" s="250"/>
      <c r="HT48" s="250"/>
      <c r="HU48" s="250"/>
      <c r="HV48" s="250"/>
      <c r="HW48" s="250"/>
      <c r="HX48" s="250"/>
      <c r="HY48" s="250"/>
      <c r="HZ48" s="250"/>
      <c r="IA48" s="250"/>
      <c r="IB48" s="250"/>
      <c r="IC48" s="250"/>
      <c r="ID48" s="250"/>
      <c r="IE48" s="250"/>
      <c r="IF48" s="250"/>
      <c r="IG48" s="250"/>
      <c r="IH48" s="250"/>
      <c r="II48" s="250"/>
      <c r="IJ48" s="250"/>
      <c r="IK48" s="250"/>
      <c r="IL48" s="250"/>
      <c r="IM48" s="250"/>
      <c r="IN48" s="250"/>
      <c r="IO48" s="250"/>
      <c r="IP48" s="250"/>
      <c r="IQ48" s="250"/>
      <c r="IR48" s="250"/>
      <c r="IS48" s="250"/>
      <c r="IT48" s="250"/>
      <c r="IU48" s="250"/>
      <c r="IV48" s="250"/>
      <c r="IW48" s="250"/>
      <c r="IX48" s="250"/>
      <c r="IY48" s="250"/>
      <c r="IZ48" s="250"/>
      <c r="JA48" s="250"/>
      <c r="JB48" s="250"/>
      <c r="JC48" s="250"/>
      <c r="JD48" s="250"/>
      <c r="JE48" s="250"/>
      <c r="JF48" s="250"/>
      <c r="JG48" s="250"/>
      <c r="JH48" s="250"/>
      <c r="JI48" s="250"/>
      <c r="JJ48" s="250"/>
      <c r="JK48" s="250"/>
      <c r="JL48" s="250"/>
      <c r="JM48" s="250"/>
      <c r="JN48" s="250"/>
      <c r="JO48" s="250"/>
      <c r="JP48" s="250"/>
      <c r="JQ48" s="250"/>
      <c r="JR48" s="250"/>
      <c r="JS48" s="250"/>
      <c r="JT48" s="250"/>
      <c r="JU48" s="250"/>
      <c r="JV48" s="250"/>
      <c r="JW48" s="250"/>
      <c r="JX48" s="250"/>
      <c r="JY48" s="250"/>
      <c r="JZ48" s="250"/>
      <c r="KA48" s="250"/>
      <c r="KB48" s="250"/>
      <c r="KC48" s="250"/>
      <c r="KD48" s="250"/>
      <c r="KE48" s="250"/>
      <c r="KF48" s="250"/>
      <c r="KG48" s="250"/>
      <c r="KH48" s="250"/>
      <c r="KI48" s="250"/>
      <c r="KJ48" s="250"/>
      <c r="KK48" s="250"/>
      <c r="KL48" s="250"/>
      <c r="KM48" s="250"/>
      <c r="KN48" s="250"/>
      <c r="KO48" s="250"/>
      <c r="KP48" s="250"/>
      <c r="KQ48" s="250"/>
      <c r="KR48" s="250"/>
      <c r="KS48" s="250"/>
      <c r="KT48" s="250"/>
      <c r="KU48" s="250"/>
      <c r="KV48" s="250"/>
      <c r="KW48" s="250"/>
      <c r="KX48" s="250"/>
      <c r="KY48" s="250"/>
      <c r="KZ48" s="250"/>
      <c r="LA48" s="250"/>
      <c r="LB48" s="250"/>
      <c r="LC48" s="250"/>
      <c r="LD48" s="250"/>
      <c r="LE48" s="250"/>
      <c r="LF48" s="250"/>
      <c r="LG48" s="250"/>
      <c r="LH48" s="250"/>
      <c r="LI48" s="250"/>
      <c r="LJ48" s="250"/>
      <c r="LK48" s="250"/>
      <c r="LL48" s="250"/>
      <c r="LM48" s="250"/>
      <c r="LN48" s="250"/>
      <c r="LO48" s="250"/>
      <c r="LP48" s="250"/>
      <c r="LQ48" s="250"/>
      <c r="LR48" s="250"/>
      <c r="LS48" s="250"/>
      <c r="LT48" s="250"/>
      <c r="LU48" s="250"/>
      <c r="LV48" s="250"/>
      <c r="LW48" s="250"/>
      <c r="LX48" s="250"/>
      <c r="LY48" s="250"/>
      <c r="LZ48" s="250"/>
      <c r="MA48" s="250"/>
      <c r="MB48" s="250"/>
      <c r="MC48" s="250"/>
      <c r="MD48" s="250"/>
      <c r="ME48" s="250"/>
      <c r="MF48" s="250"/>
      <c r="MG48" s="250"/>
      <c r="MH48" s="250"/>
      <c r="MI48" s="250"/>
      <c r="MJ48" s="250"/>
      <c r="MK48" s="250"/>
      <c r="ML48" s="250"/>
      <c r="MM48" s="250"/>
      <c r="MN48" s="250"/>
      <c r="MO48" s="250"/>
      <c r="MP48" s="250"/>
      <c r="MQ48" s="250"/>
      <c r="MR48" s="250"/>
      <c r="MS48" s="250"/>
      <c r="MT48" s="250"/>
      <c r="MU48" s="250"/>
      <c r="MV48" s="250"/>
      <c r="MW48" s="250"/>
      <c r="MX48" s="250"/>
      <c r="MY48" s="250"/>
      <c r="MZ48" s="250"/>
      <c r="NA48" s="250"/>
      <c r="NB48" s="250"/>
      <c r="NC48" s="250"/>
      <c r="ND48" s="250"/>
      <c r="NE48" s="250"/>
      <c r="NF48" s="250"/>
      <c r="NG48" s="250"/>
      <c r="NH48" s="250"/>
      <c r="NI48" s="250"/>
      <c r="NJ48" s="250"/>
      <c r="NK48" s="250"/>
      <c r="NL48" s="250"/>
      <c r="NM48" s="250"/>
      <c r="NN48" s="250"/>
      <c r="NO48" s="250"/>
      <c r="NP48" s="250"/>
      <c r="NQ48" s="250"/>
      <c r="NR48" s="250"/>
      <c r="NS48" s="250"/>
      <c r="NT48" s="250"/>
      <c r="NU48" s="250"/>
      <c r="NV48" s="250"/>
      <c r="NW48" s="250"/>
      <c r="NX48" s="250"/>
      <c r="NY48" s="250"/>
      <c r="NZ48" s="250"/>
      <c r="OA48" s="250"/>
      <c r="OB48" s="250"/>
      <c r="OC48" s="250"/>
      <c r="OD48" s="250"/>
      <c r="OE48" s="250"/>
      <c r="OF48" s="250"/>
      <c r="OG48" s="250"/>
      <c r="OH48" s="250"/>
      <c r="OI48" s="250"/>
      <c r="OJ48" s="250"/>
      <c r="OK48" s="250"/>
      <c r="OL48" s="250"/>
      <c r="OM48" s="250"/>
      <c r="ON48" s="250"/>
      <c r="OO48" s="250"/>
      <c r="OP48" s="250"/>
      <c r="OQ48" s="250"/>
      <c r="OR48" s="250"/>
      <c r="OS48" s="250"/>
      <c r="OT48" s="250"/>
      <c r="OU48" s="250"/>
      <c r="OV48" s="250"/>
      <c r="OW48" s="250"/>
      <c r="OX48" s="250"/>
      <c r="OY48" s="250"/>
      <c r="OZ48" s="250"/>
      <c r="PA48" s="250"/>
      <c r="PB48" s="250"/>
      <c r="PC48" s="250"/>
      <c r="PD48" s="250"/>
      <c r="PE48" s="250"/>
      <c r="PF48" s="250"/>
      <c r="PG48" s="250"/>
      <c r="PH48" s="250"/>
      <c r="PI48" s="250"/>
      <c r="PJ48" s="250"/>
      <c r="PK48" s="250"/>
      <c r="PL48" s="250"/>
      <c r="PM48" s="250"/>
      <c r="PN48" s="250"/>
      <c r="PO48" s="250"/>
      <c r="PP48" s="250"/>
      <c r="PQ48" s="250"/>
      <c r="PR48" s="250"/>
      <c r="PS48" s="250"/>
      <c r="PT48" s="250"/>
      <c r="PU48" s="250"/>
      <c r="PV48" s="250"/>
      <c r="PW48" s="250"/>
      <c r="PX48" s="250"/>
      <c r="PY48" s="250"/>
      <c r="PZ48" s="250"/>
      <c r="QA48" s="250"/>
      <c r="QB48" s="250"/>
      <c r="QC48" s="250"/>
      <c r="QD48" s="250"/>
      <c r="QE48" s="250"/>
      <c r="QF48" s="250"/>
      <c r="QG48" s="250"/>
      <c r="QH48" s="250"/>
      <c r="QI48" s="250"/>
      <c r="QJ48" s="250"/>
      <c r="QK48" s="250"/>
      <c r="QL48" s="250"/>
      <c r="QM48" s="250"/>
      <c r="QN48" s="250"/>
      <c r="QO48" s="250"/>
      <c r="QP48" s="250"/>
      <c r="QQ48" s="250"/>
      <c r="QR48" s="250"/>
      <c r="QS48" s="250"/>
      <c r="QT48" s="250"/>
      <c r="QU48" s="250"/>
      <c r="QV48" s="250"/>
      <c r="QW48" s="250"/>
      <c r="QX48" s="250"/>
      <c r="QY48" s="250"/>
      <c r="QZ48" s="250"/>
      <c r="RA48" s="250"/>
      <c r="RB48" s="250"/>
      <c r="RC48" s="250"/>
      <c r="RD48" s="250"/>
      <c r="RE48" s="250"/>
      <c r="RF48" s="250"/>
      <c r="RG48" s="250"/>
      <c r="RH48" s="250"/>
      <c r="RI48" s="250"/>
      <c r="RJ48" s="250"/>
      <c r="RK48" s="250"/>
      <c r="RL48" s="250"/>
      <c r="RM48" s="250"/>
      <c r="RN48" s="250"/>
      <c r="RO48" s="250"/>
      <c r="RP48" s="250"/>
      <c r="RQ48" s="250"/>
      <c r="RR48" s="250"/>
      <c r="RS48" s="250"/>
      <c r="RT48" s="250"/>
      <c r="RU48" s="250"/>
      <c r="RV48" s="250"/>
      <c r="RW48" s="250"/>
      <c r="RX48" s="250"/>
      <c r="RY48" s="250"/>
      <c r="RZ48" s="250"/>
      <c r="SA48" s="250"/>
      <c r="SB48" s="250"/>
      <c r="SC48" s="250"/>
      <c r="SD48" s="250"/>
      <c r="SE48" s="250"/>
      <c r="SF48" s="250"/>
      <c r="SG48" s="250"/>
      <c r="SH48" s="250"/>
      <c r="SI48" s="250"/>
      <c r="SJ48" s="250"/>
      <c r="SK48" s="250"/>
      <c r="SL48" s="250"/>
      <c r="SM48" s="250"/>
      <c r="SN48" s="250"/>
      <c r="SO48" s="250"/>
      <c r="SP48" s="250"/>
      <c r="SQ48" s="250"/>
      <c r="SR48" s="250"/>
      <c r="SS48" s="250"/>
      <c r="ST48" s="250"/>
      <c r="SU48" s="250"/>
      <c r="SV48" s="250"/>
      <c r="SW48" s="250"/>
      <c r="SX48" s="250"/>
      <c r="SY48" s="250"/>
      <c r="SZ48" s="250"/>
      <c r="TA48" s="250"/>
      <c r="TB48" s="250"/>
      <c r="TC48" s="250"/>
    </row>
    <row r="49" spans="1:523" s="231" customFormat="1">
      <c r="A49" s="261" t="s">
        <v>557</v>
      </c>
      <c r="B49" s="602" t="s">
        <v>558</v>
      </c>
      <c r="C49" s="305" t="s">
        <v>1165</v>
      </c>
      <c r="D49" s="606" t="s">
        <v>934</v>
      </c>
      <c r="E49" s="251" t="s">
        <v>1166</v>
      </c>
      <c r="F49" s="251" t="s">
        <v>996</v>
      </c>
      <c r="G49" s="226" t="s">
        <v>996</v>
      </c>
      <c r="H49" s="232" t="s">
        <v>1167</v>
      </c>
      <c r="I49" s="232" t="s">
        <v>1168</v>
      </c>
      <c r="J49" s="252" t="s">
        <v>1169</v>
      </c>
      <c r="K49" s="257">
        <v>3509502</v>
      </c>
      <c r="L49" s="605">
        <v>900</v>
      </c>
      <c r="M49" s="227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0"/>
      <c r="BN49" s="250"/>
      <c r="BO49" s="250"/>
      <c r="BP49" s="250"/>
      <c r="BQ49" s="250"/>
      <c r="BR49" s="250"/>
      <c r="BS49" s="250"/>
      <c r="BT49" s="250"/>
      <c r="BU49" s="250"/>
      <c r="BV49" s="250"/>
      <c r="BW49" s="250"/>
      <c r="BX49" s="250"/>
      <c r="BY49" s="250"/>
      <c r="BZ49" s="250"/>
      <c r="CA49" s="250"/>
      <c r="CB49" s="250"/>
      <c r="CC49" s="250"/>
      <c r="CD49" s="250"/>
      <c r="CE49" s="250"/>
      <c r="CF49" s="250"/>
      <c r="CG49" s="250"/>
      <c r="CH49" s="250"/>
      <c r="CI49" s="250"/>
      <c r="CJ49" s="250"/>
      <c r="CK49" s="250"/>
      <c r="CL49" s="250"/>
      <c r="CM49" s="250"/>
      <c r="CN49" s="250"/>
      <c r="CO49" s="250"/>
      <c r="CP49" s="250"/>
      <c r="CQ49" s="250"/>
      <c r="CR49" s="250"/>
      <c r="CS49" s="250"/>
      <c r="CT49" s="250"/>
      <c r="CU49" s="250"/>
      <c r="CV49" s="250"/>
      <c r="CW49" s="250"/>
      <c r="CX49" s="250"/>
      <c r="CY49" s="250"/>
      <c r="CZ49" s="250"/>
      <c r="DA49" s="250"/>
      <c r="DB49" s="250"/>
      <c r="DC49" s="250"/>
      <c r="DD49" s="250"/>
      <c r="DE49" s="250"/>
      <c r="DF49" s="250"/>
      <c r="DG49" s="250"/>
      <c r="DH49" s="250"/>
      <c r="DI49" s="250"/>
      <c r="DJ49" s="250"/>
      <c r="DK49" s="250"/>
      <c r="DL49" s="250"/>
      <c r="DM49" s="250"/>
      <c r="DN49" s="250"/>
      <c r="DO49" s="250"/>
      <c r="DP49" s="250"/>
      <c r="DQ49" s="250"/>
      <c r="DR49" s="250"/>
      <c r="DS49" s="250"/>
      <c r="DT49" s="250"/>
      <c r="DU49" s="250"/>
      <c r="DV49" s="250"/>
      <c r="DW49" s="250"/>
      <c r="DX49" s="250"/>
      <c r="DY49" s="250"/>
      <c r="DZ49" s="250"/>
      <c r="EA49" s="250"/>
      <c r="EB49" s="250"/>
      <c r="EC49" s="250"/>
      <c r="ED49" s="250"/>
      <c r="EE49" s="250"/>
      <c r="EF49" s="250"/>
      <c r="EG49" s="250"/>
      <c r="EH49" s="250"/>
      <c r="EI49" s="250"/>
      <c r="EJ49" s="250"/>
      <c r="EK49" s="250"/>
      <c r="EL49" s="250"/>
      <c r="EM49" s="250"/>
      <c r="EN49" s="250"/>
      <c r="EO49" s="250"/>
      <c r="EP49" s="250"/>
      <c r="EQ49" s="250"/>
      <c r="ER49" s="250"/>
      <c r="ES49" s="250"/>
      <c r="ET49" s="250"/>
      <c r="EU49" s="250"/>
      <c r="EV49" s="250"/>
      <c r="EW49" s="250"/>
      <c r="EX49" s="250"/>
      <c r="EY49" s="250"/>
      <c r="EZ49" s="250"/>
      <c r="FA49" s="250"/>
      <c r="FB49" s="250"/>
      <c r="FC49" s="250"/>
      <c r="FD49" s="250"/>
      <c r="FE49" s="250"/>
      <c r="FF49" s="250"/>
      <c r="FG49" s="250"/>
      <c r="FH49" s="250"/>
      <c r="FI49" s="250"/>
      <c r="FJ49" s="250"/>
      <c r="FK49" s="250"/>
      <c r="FL49" s="250"/>
      <c r="FM49" s="250"/>
      <c r="FN49" s="250"/>
      <c r="FO49" s="250"/>
      <c r="FP49" s="250"/>
      <c r="FQ49" s="250"/>
      <c r="FR49" s="250"/>
      <c r="FS49" s="250"/>
      <c r="FT49" s="250"/>
      <c r="FU49" s="250"/>
      <c r="FV49" s="250"/>
      <c r="FW49" s="250"/>
      <c r="FX49" s="250"/>
      <c r="FY49" s="250"/>
      <c r="FZ49" s="250"/>
      <c r="GA49" s="250"/>
      <c r="GB49" s="250"/>
      <c r="GC49" s="250"/>
      <c r="GD49" s="250"/>
      <c r="GE49" s="250"/>
      <c r="GF49" s="250"/>
      <c r="GG49" s="250"/>
      <c r="GH49" s="250"/>
      <c r="GI49" s="250"/>
      <c r="GJ49" s="250"/>
      <c r="GK49" s="250"/>
      <c r="GL49" s="250"/>
      <c r="GM49" s="250"/>
      <c r="GN49" s="250"/>
      <c r="GO49" s="250"/>
      <c r="GP49" s="250"/>
      <c r="GQ49" s="250"/>
      <c r="GR49" s="250"/>
      <c r="GS49" s="250"/>
      <c r="GT49" s="250"/>
      <c r="GU49" s="250"/>
      <c r="GV49" s="250"/>
      <c r="GW49" s="250"/>
      <c r="GX49" s="250"/>
      <c r="GY49" s="250"/>
      <c r="GZ49" s="250"/>
      <c r="HA49" s="250"/>
      <c r="HB49" s="250"/>
      <c r="HC49" s="250"/>
      <c r="HD49" s="250"/>
      <c r="HE49" s="250"/>
      <c r="HF49" s="250"/>
      <c r="HG49" s="250"/>
      <c r="HH49" s="250"/>
      <c r="HI49" s="250"/>
      <c r="HJ49" s="250"/>
      <c r="HK49" s="250"/>
      <c r="HL49" s="250"/>
      <c r="HM49" s="250"/>
      <c r="HN49" s="250"/>
      <c r="HO49" s="250"/>
      <c r="HP49" s="250"/>
      <c r="HQ49" s="250"/>
      <c r="HR49" s="250"/>
      <c r="HS49" s="250"/>
      <c r="HT49" s="250"/>
      <c r="HU49" s="250"/>
      <c r="HV49" s="250"/>
      <c r="HW49" s="250"/>
      <c r="HX49" s="250"/>
      <c r="HY49" s="250"/>
      <c r="HZ49" s="250"/>
      <c r="IA49" s="250"/>
      <c r="IB49" s="250"/>
      <c r="IC49" s="250"/>
      <c r="ID49" s="250"/>
      <c r="IE49" s="250"/>
      <c r="IF49" s="250"/>
      <c r="IG49" s="250"/>
      <c r="IH49" s="250"/>
      <c r="II49" s="250"/>
      <c r="IJ49" s="250"/>
      <c r="IK49" s="250"/>
      <c r="IL49" s="250"/>
      <c r="IM49" s="250"/>
      <c r="IN49" s="250"/>
      <c r="IO49" s="250"/>
      <c r="IP49" s="250"/>
      <c r="IQ49" s="250"/>
      <c r="IR49" s="250"/>
      <c r="IS49" s="250"/>
      <c r="IT49" s="250"/>
      <c r="IU49" s="250"/>
      <c r="IV49" s="250"/>
      <c r="IW49" s="250"/>
      <c r="IX49" s="250"/>
      <c r="IY49" s="250"/>
      <c r="IZ49" s="250"/>
      <c r="JA49" s="250"/>
      <c r="JB49" s="250"/>
      <c r="JC49" s="250"/>
      <c r="JD49" s="250"/>
      <c r="JE49" s="250"/>
      <c r="JF49" s="250"/>
      <c r="JG49" s="250"/>
      <c r="JH49" s="250"/>
      <c r="JI49" s="250"/>
      <c r="JJ49" s="250"/>
      <c r="JK49" s="250"/>
      <c r="JL49" s="250"/>
      <c r="JM49" s="250"/>
      <c r="JN49" s="250"/>
      <c r="JO49" s="250"/>
      <c r="JP49" s="250"/>
      <c r="JQ49" s="250"/>
      <c r="JR49" s="250"/>
      <c r="JS49" s="250"/>
      <c r="JT49" s="250"/>
      <c r="JU49" s="250"/>
      <c r="JV49" s="250"/>
      <c r="JW49" s="250"/>
      <c r="JX49" s="250"/>
      <c r="JY49" s="250"/>
      <c r="JZ49" s="250"/>
      <c r="KA49" s="250"/>
      <c r="KB49" s="250"/>
      <c r="KC49" s="250"/>
      <c r="KD49" s="250"/>
      <c r="KE49" s="250"/>
      <c r="KF49" s="250"/>
      <c r="KG49" s="250"/>
      <c r="KH49" s="250"/>
      <c r="KI49" s="250"/>
      <c r="KJ49" s="250"/>
      <c r="KK49" s="250"/>
      <c r="KL49" s="250"/>
      <c r="KM49" s="250"/>
      <c r="KN49" s="250"/>
      <c r="KO49" s="250"/>
      <c r="KP49" s="250"/>
      <c r="KQ49" s="250"/>
      <c r="KR49" s="250"/>
      <c r="KS49" s="250"/>
      <c r="KT49" s="250"/>
      <c r="KU49" s="250"/>
      <c r="KV49" s="250"/>
      <c r="KW49" s="250"/>
      <c r="KX49" s="250"/>
      <c r="KY49" s="250"/>
      <c r="KZ49" s="250"/>
      <c r="LA49" s="250"/>
      <c r="LB49" s="250"/>
      <c r="LC49" s="250"/>
      <c r="LD49" s="250"/>
      <c r="LE49" s="250"/>
      <c r="LF49" s="250"/>
      <c r="LG49" s="250"/>
      <c r="LH49" s="250"/>
      <c r="LI49" s="250"/>
      <c r="LJ49" s="250"/>
      <c r="LK49" s="250"/>
      <c r="LL49" s="250"/>
      <c r="LM49" s="250"/>
      <c r="LN49" s="250"/>
      <c r="LO49" s="250"/>
      <c r="LP49" s="250"/>
      <c r="LQ49" s="250"/>
      <c r="LR49" s="250"/>
      <c r="LS49" s="250"/>
      <c r="LT49" s="250"/>
      <c r="LU49" s="250"/>
      <c r="LV49" s="250"/>
      <c r="LW49" s="250"/>
      <c r="LX49" s="250"/>
      <c r="LY49" s="250"/>
      <c r="LZ49" s="250"/>
      <c r="MA49" s="250"/>
      <c r="MB49" s="250"/>
      <c r="MC49" s="250"/>
      <c r="MD49" s="250"/>
      <c r="ME49" s="250"/>
      <c r="MF49" s="250"/>
      <c r="MG49" s="250"/>
      <c r="MH49" s="250"/>
      <c r="MI49" s="250"/>
      <c r="MJ49" s="250"/>
      <c r="MK49" s="250"/>
      <c r="ML49" s="250"/>
      <c r="MM49" s="250"/>
      <c r="MN49" s="250"/>
      <c r="MO49" s="250"/>
      <c r="MP49" s="250"/>
      <c r="MQ49" s="250"/>
      <c r="MR49" s="250"/>
      <c r="MS49" s="250"/>
      <c r="MT49" s="250"/>
      <c r="MU49" s="250"/>
      <c r="MV49" s="250"/>
      <c r="MW49" s="250"/>
      <c r="MX49" s="250"/>
      <c r="MY49" s="250"/>
      <c r="MZ49" s="250"/>
      <c r="NA49" s="250"/>
      <c r="NB49" s="250"/>
      <c r="NC49" s="250"/>
      <c r="ND49" s="250"/>
      <c r="NE49" s="250"/>
      <c r="NF49" s="250"/>
      <c r="NG49" s="250"/>
      <c r="NH49" s="250"/>
      <c r="NI49" s="250"/>
      <c r="NJ49" s="250"/>
      <c r="NK49" s="250"/>
      <c r="NL49" s="250"/>
      <c r="NM49" s="250"/>
      <c r="NN49" s="250"/>
      <c r="NO49" s="250"/>
      <c r="NP49" s="250"/>
      <c r="NQ49" s="250"/>
      <c r="NR49" s="250"/>
      <c r="NS49" s="250"/>
      <c r="NT49" s="250"/>
      <c r="NU49" s="250"/>
      <c r="NV49" s="250"/>
      <c r="NW49" s="250"/>
      <c r="NX49" s="250"/>
      <c r="NY49" s="250"/>
      <c r="NZ49" s="250"/>
      <c r="OA49" s="250"/>
      <c r="OB49" s="250"/>
      <c r="OC49" s="250"/>
      <c r="OD49" s="250"/>
      <c r="OE49" s="250"/>
      <c r="OF49" s="250"/>
      <c r="OG49" s="250"/>
      <c r="OH49" s="250"/>
      <c r="OI49" s="250"/>
      <c r="OJ49" s="250"/>
      <c r="OK49" s="250"/>
      <c r="OL49" s="250"/>
      <c r="OM49" s="250"/>
      <c r="ON49" s="250"/>
      <c r="OO49" s="250"/>
      <c r="OP49" s="250"/>
      <c r="OQ49" s="250"/>
      <c r="OR49" s="250"/>
      <c r="OS49" s="250"/>
      <c r="OT49" s="250"/>
      <c r="OU49" s="250"/>
      <c r="OV49" s="250"/>
      <c r="OW49" s="250"/>
      <c r="OX49" s="250"/>
      <c r="OY49" s="250"/>
      <c r="OZ49" s="250"/>
      <c r="PA49" s="250"/>
      <c r="PB49" s="250"/>
      <c r="PC49" s="250"/>
      <c r="PD49" s="250"/>
      <c r="PE49" s="250"/>
      <c r="PF49" s="250"/>
      <c r="PG49" s="250"/>
      <c r="PH49" s="250"/>
      <c r="PI49" s="250"/>
      <c r="PJ49" s="250"/>
      <c r="PK49" s="250"/>
      <c r="PL49" s="250"/>
      <c r="PM49" s="250"/>
      <c r="PN49" s="250"/>
      <c r="PO49" s="250"/>
      <c r="PP49" s="250"/>
      <c r="PQ49" s="250"/>
      <c r="PR49" s="250"/>
      <c r="PS49" s="250"/>
      <c r="PT49" s="250"/>
      <c r="PU49" s="250"/>
      <c r="PV49" s="250"/>
      <c r="PW49" s="250"/>
      <c r="PX49" s="250"/>
      <c r="PY49" s="250"/>
      <c r="PZ49" s="250"/>
      <c r="QA49" s="250"/>
      <c r="QB49" s="250"/>
      <c r="QC49" s="250"/>
      <c r="QD49" s="250"/>
      <c r="QE49" s="250"/>
      <c r="QF49" s="250"/>
      <c r="QG49" s="250"/>
      <c r="QH49" s="250"/>
      <c r="QI49" s="250"/>
      <c r="QJ49" s="250"/>
      <c r="QK49" s="250"/>
      <c r="QL49" s="250"/>
      <c r="QM49" s="250"/>
      <c r="QN49" s="250"/>
      <c r="QO49" s="250"/>
      <c r="QP49" s="250"/>
      <c r="QQ49" s="250"/>
      <c r="QR49" s="250"/>
      <c r="QS49" s="250"/>
      <c r="QT49" s="250"/>
      <c r="QU49" s="250"/>
      <c r="QV49" s="250"/>
      <c r="QW49" s="250"/>
      <c r="QX49" s="250"/>
      <c r="QY49" s="250"/>
      <c r="QZ49" s="250"/>
      <c r="RA49" s="250"/>
      <c r="RB49" s="250"/>
      <c r="RC49" s="250"/>
      <c r="RD49" s="250"/>
      <c r="RE49" s="250"/>
      <c r="RF49" s="250"/>
      <c r="RG49" s="250"/>
      <c r="RH49" s="250"/>
      <c r="RI49" s="250"/>
      <c r="RJ49" s="250"/>
      <c r="RK49" s="250"/>
      <c r="RL49" s="250"/>
      <c r="RM49" s="250"/>
      <c r="RN49" s="250"/>
      <c r="RO49" s="250"/>
      <c r="RP49" s="250"/>
      <c r="RQ49" s="250"/>
      <c r="RR49" s="250"/>
      <c r="RS49" s="250"/>
      <c r="RT49" s="250"/>
      <c r="RU49" s="250"/>
      <c r="RV49" s="250"/>
      <c r="RW49" s="250"/>
      <c r="RX49" s="250"/>
      <c r="RY49" s="250"/>
      <c r="RZ49" s="250"/>
      <c r="SA49" s="250"/>
      <c r="SB49" s="250"/>
      <c r="SC49" s="250"/>
      <c r="SD49" s="250"/>
      <c r="SE49" s="250"/>
      <c r="SF49" s="250"/>
      <c r="SG49" s="250"/>
      <c r="SH49" s="250"/>
      <c r="SI49" s="250"/>
      <c r="SJ49" s="250"/>
      <c r="SK49" s="250"/>
      <c r="SL49" s="250"/>
      <c r="SM49" s="250"/>
      <c r="SN49" s="250"/>
      <c r="SO49" s="250"/>
      <c r="SP49" s="250"/>
      <c r="SQ49" s="250"/>
      <c r="SR49" s="250"/>
      <c r="SS49" s="250"/>
      <c r="ST49" s="250"/>
      <c r="SU49" s="250"/>
      <c r="SV49" s="250"/>
      <c r="SW49" s="250"/>
      <c r="SX49" s="250"/>
      <c r="SY49" s="250"/>
      <c r="SZ49" s="250"/>
      <c r="TA49" s="250"/>
      <c r="TB49" s="250"/>
      <c r="TC49" s="250"/>
    </row>
    <row r="50" spans="1:523" s="231" customFormat="1">
      <c r="A50" s="261" t="s">
        <v>557</v>
      </c>
      <c r="B50" s="602" t="s">
        <v>558</v>
      </c>
      <c r="C50" s="253" t="s">
        <v>1170</v>
      </c>
      <c r="D50" s="232" t="s">
        <v>910</v>
      </c>
      <c r="E50" s="251" t="s">
        <v>1171</v>
      </c>
      <c r="F50" s="226" t="s">
        <v>996</v>
      </c>
      <c r="G50" s="226" t="s">
        <v>996</v>
      </c>
      <c r="H50" s="232" t="s">
        <v>1172</v>
      </c>
      <c r="I50" s="232" t="s">
        <v>1173</v>
      </c>
      <c r="J50" s="252" t="s">
        <v>752</v>
      </c>
      <c r="K50" s="257">
        <v>2610606</v>
      </c>
      <c r="L50" s="605">
        <v>2374</v>
      </c>
      <c r="M50" s="227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  <c r="CY50" s="250"/>
      <c r="CZ50" s="250"/>
      <c r="DA50" s="250"/>
      <c r="DB50" s="250"/>
      <c r="DC50" s="250"/>
      <c r="DD50" s="250"/>
      <c r="DE50" s="250"/>
      <c r="DF50" s="250"/>
      <c r="DG50" s="250"/>
      <c r="DH50" s="250"/>
      <c r="DI50" s="250"/>
      <c r="DJ50" s="250"/>
      <c r="DK50" s="250"/>
      <c r="DL50" s="250"/>
      <c r="DM50" s="250"/>
      <c r="DN50" s="250"/>
      <c r="DO50" s="250"/>
      <c r="DP50" s="250"/>
      <c r="DQ50" s="250"/>
      <c r="DR50" s="250"/>
      <c r="DS50" s="250"/>
      <c r="DT50" s="250"/>
      <c r="DU50" s="250"/>
      <c r="DV50" s="250"/>
      <c r="DW50" s="250"/>
      <c r="DX50" s="250"/>
      <c r="DY50" s="250"/>
      <c r="DZ50" s="250"/>
      <c r="EA50" s="250"/>
      <c r="EB50" s="250"/>
      <c r="EC50" s="250"/>
      <c r="ED50" s="250"/>
      <c r="EE50" s="250"/>
      <c r="EF50" s="250"/>
      <c r="EG50" s="250"/>
      <c r="EH50" s="250"/>
      <c r="EI50" s="250"/>
      <c r="EJ50" s="250"/>
      <c r="EK50" s="250"/>
      <c r="EL50" s="250"/>
      <c r="EM50" s="250"/>
      <c r="EN50" s="250"/>
      <c r="EO50" s="250"/>
      <c r="EP50" s="250"/>
      <c r="EQ50" s="250"/>
      <c r="ER50" s="250"/>
      <c r="ES50" s="250"/>
      <c r="ET50" s="250"/>
      <c r="EU50" s="250"/>
      <c r="EV50" s="250"/>
      <c r="EW50" s="250"/>
      <c r="EX50" s="250"/>
      <c r="EY50" s="250"/>
      <c r="EZ50" s="250"/>
      <c r="FA50" s="250"/>
      <c r="FB50" s="250"/>
      <c r="FC50" s="250"/>
      <c r="FD50" s="250"/>
      <c r="FE50" s="250"/>
      <c r="FF50" s="250"/>
      <c r="FG50" s="250"/>
      <c r="FH50" s="250"/>
      <c r="FI50" s="250"/>
      <c r="FJ50" s="250"/>
      <c r="FK50" s="250"/>
      <c r="FL50" s="250"/>
      <c r="FM50" s="250"/>
      <c r="FN50" s="250"/>
      <c r="FO50" s="250"/>
      <c r="FP50" s="250"/>
      <c r="FQ50" s="250"/>
      <c r="FR50" s="250"/>
      <c r="FS50" s="250"/>
      <c r="FT50" s="250"/>
      <c r="FU50" s="250"/>
      <c r="FV50" s="250"/>
      <c r="FW50" s="250"/>
      <c r="FX50" s="250"/>
      <c r="FY50" s="250"/>
      <c r="FZ50" s="250"/>
      <c r="GA50" s="250"/>
      <c r="GB50" s="250"/>
      <c r="GC50" s="250"/>
      <c r="GD50" s="250"/>
      <c r="GE50" s="250"/>
      <c r="GF50" s="250"/>
      <c r="GG50" s="250"/>
      <c r="GH50" s="250"/>
      <c r="GI50" s="250"/>
      <c r="GJ50" s="250"/>
      <c r="GK50" s="250"/>
      <c r="GL50" s="250"/>
      <c r="GM50" s="250"/>
      <c r="GN50" s="250"/>
      <c r="GO50" s="250"/>
      <c r="GP50" s="250"/>
      <c r="GQ50" s="250"/>
      <c r="GR50" s="250"/>
      <c r="GS50" s="250"/>
      <c r="GT50" s="250"/>
      <c r="GU50" s="250"/>
      <c r="GV50" s="250"/>
      <c r="GW50" s="250"/>
      <c r="GX50" s="250"/>
      <c r="GY50" s="250"/>
      <c r="GZ50" s="250"/>
      <c r="HA50" s="250"/>
      <c r="HB50" s="250"/>
      <c r="HC50" s="250"/>
      <c r="HD50" s="250"/>
      <c r="HE50" s="250"/>
      <c r="HF50" s="250"/>
      <c r="HG50" s="250"/>
      <c r="HH50" s="250"/>
      <c r="HI50" s="250"/>
      <c r="HJ50" s="250"/>
      <c r="HK50" s="250"/>
      <c r="HL50" s="250"/>
      <c r="HM50" s="250"/>
      <c r="HN50" s="250"/>
      <c r="HO50" s="250"/>
      <c r="HP50" s="250"/>
      <c r="HQ50" s="250"/>
      <c r="HR50" s="250"/>
      <c r="HS50" s="250"/>
      <c r="HT50" s="250"/>
      <c r="HU50" s="250"/>
      <c r="HV50" s="250"/>
      <c r="HW50" s="250"/>
      <c r="HX50" s="250"/>
      <c r="HY50" s="250"/>
      <c r="HZ50" s="250"/>
      <c r="IA50" s="250"/>
      <c r="IB50" s="250"/>
      <c r="IC50" s="250"/>
      <c r="ID50" s="250"/>
      <c r="IE50" s="250"/>
      <c r="IF50" s="250"/>
      <c r="IG50" s="250"/>
      <c r="IH50" s="250"/>
      <c r="II50" s="250"/>
      <c r="IJ50" s="250"/>
      <c r="IK50" s="250"/>
      <c r="IL50" s="250"/>
      <c r="IM50" s="250"/>
      <c r="IN50" s="250"/>
      <c r="IO50" s="250"/>
      <c r="IP50" s="250"/>
      <c r="IQ50" s="250"/>
      <c r="IR50" s="250"/>
      <c r="IS50" s="250"/>
      <c r="IT50" s="250"/>
      <c r="IU50" s="250"/>
      <c r="IV50" s="250"/>
      <c r="IW50" s="250"/>
      <c r="IX50" s="250"/>
      <c r="IY50" s="250"/>
      <c r="IZ50" s="250"/>
      <c r="JA50" s="250"/>
      <c r="JB50" s="250"/>
      <c r="JC50" s="250"/>
      <c r="JD50" s="250"/>
      <c r="JE50" s="250"/>
      <c r="JF50" s="250"/>
      <c r="JG50" s="250"/>
      <c r="JH50" s="250"/>
      <c r="JI50" s="250"/>
      <c r="JJ50" s="250"/>
      <c r="JK50" s="250"/>
      <c r="JL50" s="250"/>
      <c r="JM50" s="250"/>
      <c r="JN50" s="250"/>
      <c r="JO50" s="250"/>
      <c r="JP50" s="250"/>
      <c r="JQ50" s="250"/>
      <c r="JR50" s="250"/>
      <c r="JS50" s="250"/>
      <c r="JT50" s="250"/>
      <c r="JU50" s="250"/>
      <c r="JV50" s="250"/>
      <c r="JW50" s="250"/>
      <c r="JX50" s="250"/>
      <c r="JY50" s="250"/>
      <c r="JZ50" s="250"/>
      <c r="KA50" s="250"/>
      <c r="KB50" s="250"/>
      <c r="KC50" s="250"/>
      <c r="KD50" s="250"/>
      <c r="KE50" s="250"/>
      <c r="KF50" s="250"/>
      <c r="KG50" s="250"/>
      <c r="KH50" s="250"/>
      <c r="KI50" s="250"/>
      <c r="KJ50" s="250"/>
      <c r="KK50" s="250"/>
      <c r="KL50" s="250"/>
      <c r="KM50" s="250"/>
      <c r="KN50" s="250"/>
      <c r="KO50" s="250"/>
      <c r="KP50" s="250"/>
      <c r="KQ50" s="250"/>
      <c r="KR50" s="250"/>
      <c r="KS50" s="250"/>
      <c r="KT50" s="250"/>
      <c r="KU50" s="250"/>
      <c r="KV50" s="250"/>
      <c r="KW50" s="250"/>
      <c r="KX50" s="250"/>
      <c r="KY50" s="250"/>
      <c r="KZ50" s="250"/>
      <c r="LA50" s="250"/>
      <c r="LB50" s="250"/>
      <c r="LC50" s="250"/>
      <c r="LD50" s="250"/>
      <c r="LE50" s="250"/>
      <c r="LF50" s="250"/>
      <c r="LG50" s="250"/>
      <c r="LH50" s="250"/>
      <c r="LI50" s="250"/>
      <c r="LJ50" s="250"/>
      <c r="LK50" s="250"/>
      <c r="LL50" s="250"/>
      <c r="LM50" s="250"/>
      <c r="LN50" s="250"/>
      <c r="LO50" s="250"/>
      <c r="LP50" s="250"/>
      <c r="LQ50" s="250"/>
      <c r="LR50" s="250"/>
      <c r="LS50" s="250"/>
      <c r="LT50" s="250"/>
      <c r="LU50" s="250"/>
      <c r="LV50" s="250"/>
      <c r="LW50" s="250"/>
      <c r="LX50" s="250"/>
      <c r="LY50" s="250"/>
      <c r="LZ50" s="250"/>
      <c r="MA50" s="250"/>
      <c r="MB50" s="250"/>
      <c r="MC50" s="250"/>
      <c r="MD50" s="250"/>
      <c r="ME50" s="250"/>
      <c r="MF50" s="250"/>
      <c r="MG50" s="250"/>
      <c r="MH50" s="250"/>
      <c r="MI50" s="250"/>
      <c r="MJ50" s="250"/>
      <c r="MK50" s="250"/>
      <c r="ML50" s="250"/>
      <c r="MM50" s="250"/>
      <c r="MN50" s="250"/>
      <c r="MO50" s="250"/>
      <c r="MP50" s="250"/>
      <c r="MQ50" s="250"/>
      <c r="MR50" s="250"/>
      <c r="MS50" s="250"/>
      <c r="MT50" s="250"/>
      <c r="MU50" s="250"/>
      <c r="MV50" s="250"/>
      <c r="MW50" s="250"/>
      <c r="MX50" s="250"/>
      <c r="MY50" s="250"/>
      <c r="MZ50" s="250"/>
      <c r="NA50" s="250"/>
      <c r="NB50" s="250"/>
      <c r="NC50" s="250"/>
      <c r="ND50" s="250"/>
      <c r="NE50" s="250"/>
      <c r="NF50" s="250"/>
      <c r="NG50" s="250"/>
      <c r="NH50" s="250"/>
      <c r="NI50" s="250"/>
      <c r="NJ50" s="250"/>
      <c r="NK50" s="250"/>
      <c r="NL50" s="250"/>
      <c r="NM50" s="250"/>
      <c r="NN50" s="250"/>
      <c r="NO50" s="250"/>
      <c r="NP50" s="250"/>
      <c r="NQ50" s="250"/>
      <c r="NR50" s="250"/>
      <c r="NS50" s="250"/>
      <c r="NT50" s="250"/>
      <c r="NU50" s="250"/>
      <c r="NV50" s="250"/>
      <c r="NW50" s="250"/>
      <c r="NX50" s="250"/>
      <c r="NY50" s="250"/>
      <c r="NZ50" s="250"/>
      <c r="OA50" s="250"/>
      <c r="OB50" s="250"/>
      <c r="OC50" s="250"/>
      <c r="OD50" s="250"/>
      <c r="OE50" s="250"/>
      <c r="OF50" s="250"/>
      <c r="OG50" s="250"/>
      <c r="OH50" s="250"/>
      <c r="OI50" s="250"/>
      <c r="OJ50" s="250"/>
      <c r="OK50" s="250"/>
      <c r="OL50" s="250"/>
      <c r="OM50" s="250"/>
      <c r="ON50" s="250"/>
      <c r="OO50" s="250"/>
      <c r="OP50" s="250"/>
      <c r="OQ50" s="250"/>
      <c r="OR50" s="250"/>
      <c r="OS50" s="250"/>
      <c r="OT50" s="250"/>
      <c r="OU50" s="250"/>
      <c r="OV50" s="250"/>
      <c r="OW50" s="250"/>
      <c r="OX50" s="250"/>
      <c r="OY50" s="250"/>
      <c r="OZ50" s="250"/>
      <c r="PA50" s="250"/>
      <c r="PB50" s="250"/>
      <c r="PC50" s="250"/>
      <c r="PD50" s="250"/>
      <c r="PE50" s="250"/>
      <c r="PF50" s="250"/>
      <c r="PG50" s="250"/>
      <c r="PH50" s="250"/>
      <c r="PI50" s="250"/>
      <c r="PJ50" s="250"/>
      <c r="PK50" s="250"/>
      <c r="PL50" s="250"/>
      <c r="PM50" s="250"/>
      <c r="PN50" s="250"/>
      <c r="PO50" s="250"/>
      <c r="PP50" s="250"/>
      <c r="PQ50" s="250"/>
      <c r="PR50" s="250"/>
      <c r="PS50" s="250"/>
      <c r="PT50" s="250"/>
      <c r="PU50" s="250"/>
      <c r="PV50" s="250"/>
      <c r="PW50" s="250"/>
      <c r="PX50" s="250"/>
      <c r="PY50" s="250"/>
      <c r="PZ50" s="250"/>
      <c r="QA50" s="250"/>
      <c r="QB50" s="250"/>
      <c r="QC50" s="250"/>
      <c r="QD50" s="250"/>
      <c r="QE50" s="250"/>
      <c r="QF50" s="250"/>
      <c r="QG50" s="250"/>
      <c r="QH50" s="250"/>
      <c r="QI50" s="250"/>
      <c r="QJ50" s="250"/>
      <c r="QK50" s="250"/>
      <c r="QL50" s="250"/>
      <c r="QM50" s="250"/>
      <c r="QN50" s="250"/>
      <c r="QO50" s="250"/>
      <c r="QP50" s="250"/>
      <c r="QQ50" s="250"/>
      <c r="QR50" s="250"/>
      <c r="QS50" s="250"/>
      <c r="QT50" s="250"/>
      <c r="QU50" s="250"/>
      <c r="QV50" s="250"/>
      <c r="QW50" s="250"/>
      <c r="QX50" s="250"/>
      <c r="QY50" s="250"/>
      <c r="QZ50" s="250"/>
      <c r="RA50" s="250"/>
      <c r="RB50" s="250"/>
      <c r="RC50" s="250"/>
      <c r="RD50" s="250"/>
      <c r="RE50" s="250"/>
      <c r="RF50" s="250"/>
      <c r="RG50" s="250"/>
      <c r="RH50" s="250"/>
      <c r="RI50" s="250"/>
      <c r="RJ50" s="250"/>
      <c r="RK50" s="250"/>
      <c r="RL50" s="250"/>
      <c r="RM50" s="250"/>
      <c r="RN50" s="250"/>
      <c r="RO50" s="250"/>
      <c r="RP50" s="250"/>
      <c r="RQ50" s="250"/>
      <c r="RR50" s="250"/>
      <c r="RS50" s="250"/>
      <c r="RT50" s="250"/>
      <c r="RU50" s="250"/>
      <c r="RV50" s="250"/>
      <c r="RW50" s="250"/>
      <c r="RX50" s="250"/>
      <c r="RY50" s="250"/>
      <c r="RZ50" s="250"/>
      <c r="SA50" s="250"/>
      <c r="SB50" s="250"/>
      <c r="SC50" s="250"/>
      <c r="SD50" s="250"/>
      <c r="SE50" s="250"/>
      <c r="SF50" s="250"/>
      <c r="SG50" s="250"/>
      <c r="SH50" s="250"/>
      <c r="SI50" s="250"/>
      <c r="SJ50" s="250"/>
      <c r="SK50" s="250"/>
      <c r="SL50" s="250"/>
      <c r="SM50" s="250"/>
      <c r="SN50" s="250"/>
      <c r="SO50" s="250"/>
      <c r="SP50" s="250"/>
      <c r="SQ50" s="250"/>
      <c r="SR50" s="250"/>
      <c r="SS50" s="250"/>
      <c r="ST50" s="250"/>
      <c r="SU50" s="250"/>
      <c r="SV50" s="250"/>
      <c r="SW50" s="250"/>
      <c r="SX50" s="250"/>
      <c r="SY50" s="250"/>
      <c r="SZ50" s="250"/>
      <c r="TA50" s="250"/>
      <c r="TB50" s="250"/>
      <c r="TC50" s="250"/>
    </row>
    <row r="51" spans="1:523" s="231" customFormat="1">
      <c r="A51" s="261" t="s">
        <v>557</v>
      </c>
      <c r="B51" s="602" t="s">
        <v>558</v>
      </c>
      <c r="C51" s="255" t="s">
        <v>1174</v>
      </c>
      <c r="D51" s="253" t="s">
        <v>1175</v>
      </c>
      <c r="E51" s="254" t="s">
        <v>1176</v>
      </c>
      <c r="F51" s="251" t="s">
        <v>996</v>
      </c>
      <c r="G51" s="226" t="s">
        <v>996</v>
      </c>
      <c r="H51" s="232" t="s">
        <v>1177</v>
      </c>
      <c r="I51" s="232" t="s">
        <v>1178</v>
      </c>
      <c r="J51" s="252" t="s">
        <v>752</v>
      </c>
      <c r="K51" s="257">
        <v>2611606</v>
      </c>
      <c r="L51" s="605">
        <v>62.64</v>
      </c>
      <c r="M51" s="227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250"/>
      <c r="CC51" s="250"/>
      <c r="CD51" s="250"/>
      <c r="CE51" s="250"/>
      <c r="CF51" s="250"/>
      <c r="CG51" s="250"/>
      <c r="CH51" s="250"/>
      <c r="CI51" s="250"/>
      <c r="CJ51" s="250"/>
      <c r="CK51" s="250"/>
      <c r="CL51" s="250"/>
      <c r="CM51" s="250"/>
      <c r="CN51" s="250"/>
      <c r="CO51" s="250"/>
      <c r="CP51" s="250"/>
      <c r="CQ51" s="250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0"/>
      <c r="EC51" s="250"/>
      <c r="ED51" s="250"/>
      <c r="EE51" s="250"/>
      <c r="EF51" s="250"/>
      <c r="EG51" s="250"/>
      <c r="EH51" s="250"/>
      <c r="EI51" s="250"/>
      <c r="EJ51" s="250"/>
      <c r="EK51" s="250"/>
      <c r="EL51" s="250"/>
      <c r="EM51" s="250"/>
      <c r="EN51" s="250"/>
      <c r="EO51" s="250"/>
      <c r="EP51" s="250"/>
      <c r="EQ51" s="250"/>
      <c r="ER51" s="250"/>
      <c r="ES51" s="250"/>
      <c r="ET51" s="250"/>
      <c r="EU51" s="250"/>
      <c r="EV51" s="250"/>
      <c r="EW51" s="250"/>
      <c r="EX51" s="250"/>
      <c r="EY51" s="250"/>
      <c r="EZ51" s="250"/>
      <c r="FA51" s="250"/>
      <c r="FB51" s="250"/>
      <c r="FC51" s="250"/>
      <c r="FD51" s="250"/>
      <c r="FE51" s="250"/>
      <c r="FF51" s="250"/>
      <c r="FG51" s="250"/>
      <c r="FH51" s="250"/>
      <c r="FI51" s="250"/>
      <c r="FJ51" s="250"/>
      <c r="FK51" s="250"/>
      <c r="FL51" s="250"/>
      <c r="FM51" s="250"/>
      <c r="FN51" s="250"/>
      <c r="FO51" s="250"/>
      <c r="FP51" s="250"/>
      <c r="FQ51" s="250"/>
      <c r="FR51" s="250"/>
      <c r="FS51" s="250"/>
      <c r="FT51" s="250"/>
      <c r="FU51" s="250"/>
      <c r="FV51" s="250"/>
      <c r="FW51" s="250"/>
      <c r="FX51" s="250"/>
      <c r="FY51" s="250"/>
      <c r="FZ51" s="250"/>
      <c r="GA51" s="250"/>
      <c r="GB51" s="250"/>
      <c r="GC51" s="250"/>
      <c r="GD51" s="250"/>
      <c r="GE51" s="250"/>
      <c r="GF51" s="250"/>
      <c r="GG51" s="250"/>
      <c r="GH51" s="250"/>
      <c r="GI51" s="250"/>
      <c r="GJ51" s="250"/>
      <c r="GK51" s="250"/>
      <c r="GL51" s="250"/>
      <c r="GM51" s="250"/>
      <c r="GN51" s="250"/>
      <c r="GO51" s="250"/>
      <c r="GP51" s="250"/>
      <c r="GQ51" s="250"/>
      <c r="GR51" s="250"/>
      <c r="GS51" s="250"/>
      <c r="GT51" s="250"/>
      <c r="GU51" s="250"/>
      <c r="GV51" s="250"/>
      <c r="GW51" s="250"/>
      <c r="GX51" s="250"/>
      <c r="GY51" s="250"/>
      <c r="GZ51" s="250"/>
      <c r="HA51" s="250"/>
      <c r="HB51" s="250"/>
      <c r="HC51" s="250"/>
      <c r="HD51" s="250"/>
      <c r="HE51" s="250"/>
      <c r="HF51" s="250"/>
      <c r="HG51" s="250"/>
      <c r="HH51" s="250"/>
      <c r="HI51" s="250"/>
      <c r="HJ51" s="250"/>
      <c r="HK51" s="250"/>
      <c r="HL51" s="250"/>
      <c r="HM51" s="250"/>
      <c r="HN51" s="250"/>
      <c r="HO51" s="250"/>
      <c r="HP51" s="250"/>
      <c r="HQ51" s="250"/>
      <c r="HR51" s="250"/>
      <c r="HS51" s="250"/>
      <c r="HT51" s="250"/>
      <c r="HU51" s="250"/>
      <c r="HV51" s="250"/>
      <c r="HW51" s="250"/>
      <c r="HX51" s="250"/>
      <c r="HY51" s="250"/>
      <c r="HZ51" s="250"/>
      <c r="IA51" s="250"/>
      <c r="IB51" s="250"/>
      <c r="IC51" s="250"/>
      <c r="ID51" s="250"/>
      <c r="IE51" s="250"/>
      <c r="IF51" s="250"/>
      <c r="IG51" s="250"/>
      <c r="IH51" s="250"/>
      <c r="II51" s="250"/>
      <c r="IJ51" s="250"/>
      <c r="IK51" s="250"/>
      <c r="IL51" s="250"/>
      <c r="IM51" s="250"/>
      <c r="IN51" s="250"/>
      <c r="IO51" s="250"/>
      <c r="IP51" s="250"/>
      <c r="IQ51" s="250"/>
      <c r="IR51" s="250"/>
      <c r="IS51" s="250"/>
      <c r="IT51" s="250"/>
      <c r="IU51" s="250"/>
      <c r="IV51" s="250"/>
      <c r="IW51" s="250"/>
      <c r="IX51" s="250"/>
      <c r="IY51" s="250"/>
      <c r="IZ51" s="250"/>
      <c r="JA51" s="250"/>
      <c r="JB51" s="250"/>
      <c r="JC51" s="250"/>
      <c r="JD51" s="250"/>
      <c r="JE51" s="250"/>
      <c r="JF51" s="250"/>
      <c r="JG51" s="250"/>
      <c r="JH51" s="250"/>
      <c r="JI51" s="250"/>
      <c r="JJ51" s="250"/>
      <c r="JK51" s="250"/>
      <c r="JL51" s="250"/>
      <c r="JM51" s="250"/>
      <c r="JN51" s="250"/>
      <c r="JO51" s="250"/>
      <c r="JP51" s="250"/>
      <c r="JQ51" s="250"/>
      <c r="JR51" s="250"/>
      <c r="JS51" s="250"/>
      <c r="JT51" s="250"/>
      <c r="JU51" s="250"/>
      <c r="JV51" s="250"/>
      <c r="JW51" s="250"/>
      <c r="JX51" s="250"/>
      <c r="JY51" s="250"/>
      <c r="JZ51" s="250"/>
      <c r="KA51" s="250"/>
      <c r="KB51" s="250"/>
      <c r="KC51" s="250"/>
      <c r="KD51" s="250"/>
      <c r="KE51" s="250"/>
      <c r="KF51" s="250"/>
      <c r="KG51" s="250"/>
      <c r="KH51" s="250"/>
      <c r="KI51" s="250"/>
      <c r="KJ51" s="250"/>
      <c r="KK51" s="250"/>
      <c r="KL51" s="250"/>
      <c r="KM51" s="250"/>
      <c r="KN51" s="250"/>
      <c r="KO51" s="250"/>
      <c r="KP51" s="250"/>
      <c r="KQ51" s="250"/>
      <c r="KR51" s="250"/>
      <c r="KS51" s="250"/>
      <c r="KT51" s="250"/>
      <c r="KU51" s="250"/>
      <c r="KV51" s="250"/>
      <c r="KW51" s="250"/>
      <c r="KX51" s="250"/>
      <c r="KY51" s="250"/>
      <c r="KZ51" s="250"/>
      <c r="LA51" s="250"/>
      <c r="LB51" s="250"/>
      <c r="LC51" s="250"/>
      <c r="LD51" s="250"/>
      <c r="LE51" s="250"/>
      <c r="LF51" s="250"/>
      <c r="LG51" s="250"/>
      <c r="LH51" s="250"/>
      <c r="LI51" s="250"/>
      <c r="LJ51" s="250"/>
      <c r="LK51" s="250"/>
      <c r="LL51" s="250"/>
      <c r="LM51" s="250"/>
      <c r="LN51" s="250"/>
      <c r="LO51" s="250"/>
      <c r="LP51" s="250"/>
      <c r="LQ51" s="250"/>
      <c r="LR51" s="250"/>
      <c r="LS51" s="250"/>
      <c r="LT51" s="250"/>
      <c r="LU51" s="250"/>
      <c r="LV51" s="250"/>
      <c r="LW51" s="250"/>
      <c r="LX51" s="250"/>
      <c r="LY51" s="250"/>
      <c r="LZ51" s="250"/>
      <c r="MA51" s="250"/>
      <c r="MB51" s="250"/>
      <c r="MC51" s="250"/>
      <c r="MD51" s="250"/>
      <c r="ME51" s="250"/>
      <c r="MF51" s="250"/>
      <c r="MG51" s="250"/>
      <c r="MH51" s="250"/>
      <c r="MI51" s="250"/>
      <c r="MJ51" s="250"/>
      <c r="MK51" s="250"/>
      <c r="ML51" s="250"/>
      <c r="MM51" s="250"/>
      <c r="MN51" s="250"/>
      <c r="MO51" s="250"/>
      <c r="MP51" s="250"/>
      <c r="MQ51" s="250"/>
      <c r="MR51" s="250"/>
      <c r="MS51" s="250"/>
      <c r="MT51" s="250"/>
      <c r="MU51" s="250"/>
      <c r="MV51" s="250"/>
      <c r="MW51" s="250"/>
      <c r="MX51" s="250"/>
      <c r="MY51" s="250"/>
      <c r="MZ51" s="250"/>
      <c r="NA51" s="250"/>
      <c r="NB51" s="250"/>
      <c r="NC51" s="250"/>
      <c r="ND51" s="250"/>
      <c r="NE51" s="250"/>
      <c r="NF51" s="250"/>
      <c r="NG51" s="250"/>
      <c r="NH51" s="250"/>
      <c r="NI51" s="250"/>
      <c r="NJ51" s="250"/>
      <c r="NK51" s="250"/>
      <c r="NL51" s="250"/>
      <c r="NM51" s="250"/>
      <c r="NN51" s="250"/>
      <c r="NO51" s="250"/>
      <c r="NP51" s="250"/>
      <c r="NQ51" s="250"/>
      <c r="NR51" s="250"/>
      <c r="NS51" s="250"/>
      <c r="NT51" s="250"/>
      <c r="NU51" s="250"/>
      <c r="NV51" s="250"/>
      <c r="NW51" s="250"/>
      <c r="NX51" s="250"/>
      <c r="NY51" s="250"/>
      <c r="NZ51" s="250"/>
      <c r="OA51" s="250"/>
      <c r="OB51" s="250"/>
      <c r="OC51" s="250"/>
      <c r="OD51" s="250"/>
      <c r="OE51" s="250"/>
      <c r="OF51" s="250"/>
      <c r="OG51" s="250"/>
      <c r="OH51" s="250"/>
      <c r="OI51" s="250"/>
      <c r="OJ51" s="250"/>
      <c r="OK51" s="250"/>
      <c r="OL51" s="250"/>
      <c r="OM51" s="250"/>
      <c r="ON51" s="250"/>
      <c r="OO51" s="250"/>
      <c r="OP51" s="250"/>
      <c r="OQ51" s="250"/>
      <c r="OR51" s="250"/>
      <c r="OS51" s="250"/>
      <c r="OT51" s="250"/>
      <c r="OU51" s="250"/>
      <c r="OV51" s="250"/>
      <c r="OW51" s="250"/>
      <c r="OX51" s="250"/>
      <c r="OY51" s="250"/>
      <c r="OZ51" s="250"/>
      <c r="PA51" s="250"/>
      <c r="PB51" s="250"/>
      <c r="PC51" s="250"/>
      <c r="PD51" s="250"/>
      <c r="PE51" s="250"/>
      <c r="PF51" s="250"/>
      <c r="PG51" s="250"/>
      <c r="PH51" s="250"/>
      <c r="PI51" s="250"/>
      <c r="PJ51" s="250"/>
      <c r="PK51" s="250"/>
      <c r="PL51" s="250"/>
      <c r="PM51" s="250"/>
      <c r="PN51" s="250"/>
      <c r="PO51" s="250"/>
      <c r="PP51" s="250"/>
      <c r="PQ51" s="250"/>
      <c r="PR51" s="250"/>
      <c r="PS51" s="250"/>
      <c r="PT51" s="250"/>
      <c r="PU51" s="250"/>
      <c r="PV51" s="250"/>
      <c r="PW51" s="250"/>
      <c r="PX51" s="250"/>
      <c r="PY51" s="250"/>
      <c r="PZ51" s="250"/>
      <c r="QA51" s="250"/>
      <c r="QB51" s="250"/>
      <c r="QC51" s="250"/>
      <c r="QD51" s="250"/>
      <c r="QE51" s="250"/>
      <c r="QF51" s="250"/>
      <c r="QG51" s="250"/>
      <c r="QH51" s="250"/>
      <c r="QI51" s="250"/>
      <c r="QJ51" s="250"/>
      <c r="QK51" s="250"/>
      <c r="QL51" s="250"/>
      <c r="QM51" s="250"/>
      <c r="QN51" s="250"/>
      <c r="QO51" s="250"/>
      <c r="QP51" s="250"/>
      <c r="QQ51" s="250"/>
      <c r="QR51" s="250"/>
      <c r="QS51" s="250"/>
      <c r="QT51" s="250"/>
      <c r="QU51" s="250"/>
      <c r="QV51" s="250"/>
      <c r="QW51" s="250"/>
      <c r="QX51" s="250"/>
      <c r="QY51" s="250"/>
      <c r="QZ51" s="250"/>
      <c r="RA51" s="250"/>
      <c r="RB51" s="250"/>
      <c r="RC51" s="250"/>
      <c r="RD51" s="250"/>
      <c r="RE51" s="250"/>
      <c r="RF51" s="250"/>
      <c r="RG51" s="250"/>
      <c r="RH51" s="250"/>
      <c r="RI51" s="250"/>
      <c r="RJ51" s="250"/>
      <c r="RK51" s="250"/>
      <c r="RL51" s="250"/>
      <c r="RM51" s="250"/>
      <c r="RN51" s="250"/>
      <c r="RO51" s="250"/>
      <c r="RP51" s="250"/>
      <c r="RQ51" s="250"/>
      <c r="RR51" s="250"/>
      <c r="RS51" s="250"/>
      <c r="RT51" s="250"/>
      <c r="RU51" s="250"/>
      <c r="RV51" s="250"/>
      <c r="RW51" s="250"/>
      <c r="RX51" s="250"/>
      <c r="RY51" s="250"/>
      <c r="RZ51" s="250"/>
      <c r="SA51" s="250"/>
      <c r="SB51" s="250"/>
      <c r="SC51" s="250"/>
      <c r="SD51" s="250"/>
      <c r="SE51" s="250"/>
      <c r="SF51" s="250"/>
      <c r="SG51" s="250"/>
      <c r="SH51" s="250"/>
      <c r="SI51" s="250"/>
      <c r="SJ51" s="250"/>
      <c r="SK51" s="250"/>
      <c r="SL51" s="250"/>
      <c r="SM51" s="250"/>
      <c r="SN51" s="250"/>
      <c r="SO51" s="250"/>
      <c r="SP51" s="250"/>
      <c r="SQ51" s="250"/>
      <c r="SR51" s="250"/>
      <c r="SS51" s="250"/>
      <c r="ST51" s="250"/>
      <c r="SU51" s="250"/>
      <c r="SV51" s="250"/>
      <c r="SW51" s="250"/>
      <c r="SX51" s="250"/>
      <c r="SY51" s="250"/>
      <c r="SZ51" s="250"/>
      <c r="TA51" s="250"/>
      <c r="TB51" s="250"/>
      <c r="TC51" s="250"/>
    </row>
    <row r="52" spans="1:523" s="231" customFormat="1">
      <c r="A52" s="261" t="s">
        <v>557</v>
      </c>
      <c r="B52" s="602" t="s">
        <v>558</v>
      </c>
      <c r="C52" s="255" t="s">
        <v>1174</v>
      </c>
      <c r="D52" s="232" t="s">
        <v>1175</v>
      </c>
      <c r="E52" s="251" t="s">
        <v>1176</v>
      </c>
      <c r="F52" s="251" t="s">
        <v>996</v>
      </c>
      <c r="G52" s="226" t="s">
        <v>996</v>
      </c>
      <c r="H52" s="615">
        <v>1200117068770</v>
      </c>
      <c r="I52" s="232" t="s">
        <v>1179</v>
      </c>
      <c r="J52" s="252" t="s">
        <v>752</v>
      </c>
      <c r="K52" s="259">
        <v>2611606</v>
      </c>
      <c r="L52" s="605">
        <v>62.64</v>
      </c>
      <c r="M52" s="227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0"/>
      <c r="AZ52" s="250"/>
      <c r="BA52" s="250"/>
      <c r="BB52" s="250"/>
      <c r="BC52" s="250"/>
      <c r="BD52" s="250"/>
      <c r="BE52" s="250"/>
      <c r="BF52" s="250"/>
      <c r="BG52" s="250"/>
      <c r="BH52" s="250"/>
      <c r="BI52" s="250"/>
      <c r="BJ52" s="250"/>
      <c r="BK52" s="250"/>
      <c r="BL52" s="250"/>
      <c r="BM52" s="250"/>
      <c r="BN52" s="250"/>
      <c r="BO52" s="250"/>
      <c r="BP52" s="250"/>
      <c r="BQ52" s="250"/>
      <c r="BR52" s="250"/>
      <c r="BS52" s="250"/>
      <c r="BT52" s="250"/>
      <c r="BU52" s="250"/>
      <c r="BV52" s="250"/>
      <c r="BW52" s="250"/>
      <c r="BX52" s="250"/>
      <c r="BY52" s="250"/>
      <c r="BZ52" s="250"/>
      <c r="CA52" s="250"/>
      <c r="CB52" s="250"/>
      <c r="CC52" s="250"/>
      <c r="CD52" s="250"/>
      <c r="CE52" s="250"/>
      <c r="CF52" s="250"/>
      <c r="CG52" s="250"/>
      <c r="CH52" s="250"/>
      <c r="CI52" s="250"/>
      <c r="CJ52" s="250"/>
      <c r="CK52" s="250"/>
      <c r="CL52" s="250"/>
      <c r="CM52" s="250"/>
      <c r="CN52" s="250"/>
      <c r="CO52" s="250"/>
      <c r="CP52" s="250"/>
      <c r="CQ52" s="250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/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0"/>
      <c r="EC52" s="250"/>
      <c r="ED52" s="250"/>
      <c r="EE52" s="250"/>
      <c r="EF52" s="250"/>
      <c r="EG52" s="250"/>
      <c r="EH52" s="250"/>
      <c r="EI52" s="250"/>
      <c r="EJ52" s="250"/>
      <c r="EK52" s="250"/>
      <c r="EL52" s="250"/>
      <c r="EM52" s="250"/>
      <c r="EN52" s="250"/>
      <c r="EO52" s="250"/>
      <c r="EP52" s="250"/>
      <c r="EQ52" s="250"/>
      <c r="ER52" s="250"/>
      <c r="ES52" s="250"/>
      <c r="ET52" s="250"/>
      <c r="EU52" s="250"/>
      <c r="EV52" s="250"/>
      <c r="EW52" s="250"/>
      <c r="EX52" s="250"/>
      <c r="EY52" s="250"/>
      <c r="EZ52" s="250"/>
      <c r="FA52" s="250"/>
      <c r="FB52" s="250"/>
      <c r="FC52" s="250"/>
      <c r="FD52" s="250"/>
      <c r="FE52" s="250"/>
      <c r="FF52" s="250"/>
      <c r="FG52" s="250"/>
      <c r="FH52" s="250"/>
      <c r="FI52" s="250"/>
      <c r="FJ52" s="250"/>
      <c r="FK52" s="250"/>
      <c r="FL52" s="250"/>
      <c r="FM52" s="250"/>
      <c r="FN52" s="250"/>
      <c r="FO52" s="250"/>
      <c r="FP52" s="250"/>
      <c r="FQ52" s="250"/>
      <c r="FR52" s="250"/>
      <c r="FS52" s="250"/>
      <c r="FT52" s="250"/>
      <c r="FU52" s="250"/>
      <c r="FV52" s="250"/>
      <c r="FW52" s="250"/>
      <c r="FX52" s="250"/>
      <c r="FY52" s="250"/>
      <c r="FZ52" s="250"/>
      <c r="GA52" s="250"/>
      <c r="GB52" s="250"/>
      <c r="GC52" s="250"/>
      <c r="GD52" s="250"/>
      <c r="GE52" s="250"/>
      <c r="GF52" s="250"/>
      <c r="GG52" s="250"/>
      <c r="GH52" s="250"/>
      <c r="GI52" s="250"/>
      <c r="GJ52" s="250"/>
      <c r="GK52" s="250"/>
      <c r="GL52" s="250"/>
      <c r="GM52" s="250"/>
      <c r="GN52" s="250"/>
      <c r="GO52" s="250"/>
      <c r="GP52" s="250"/>
      <c r="GQ52" s="250"/>
      <c r="GR52" s="250"/>
      <c r="GS52" s="250"/>
      <c r="GT52" s="250"/>
      <c r="GU52" s="250"/>
      <c r="GV52" s="250"/>
      <c r="GW52" s="250"/>
      <c r="GX52" s="250"/>
      <c r="GY52" s="250"/>
      <c r="GZ52" s="250"/>
      <c r="HA52" s="250"/>
      <c r="HB52" s="250"/>
      <c r="HC52" s="250"/>
      <c r="HD52" s="250"/>
      <c r="HE52" s="250"/>
      <c r="HF52" s="250"/>
      <c r="HG52" s="250"/>
      <c r="HH52" s="250"/>
      <c r="HI52" s="250"/>
      <c r="HJ52" s="250"/>
      <c r="HK52" s="250"/>
      <c r="HL52" s="250"/>
      <c r="HM52" s="250"/>
      <c r="HN52" s="250"/>
      <c r="HO52" s="250"/>
      <c r="HP52" s="250"/>
      <c r="HQ52" s="250"/>
      <c r="HR52" s="250"/>
      <c r="HS52" s="250"/>
      <c r="HT52" s="250"/>
      <c r="HU52" s="250"/>
      <c r="HV52" s="250"/>
      <c r="HW52" s="250"/>
      <c r="HX52" s="250"/>
      <c r="HY52" s="250"/>
      <c r="HZ52" s="250"/>
      <c r="IA52" s="250"/>
      <c r="IB52" s="250"/>
      <c r="IC52" s="250"/>
      <c r="ID52" s="250"/>
      <c r="IE52" s="250"/>
      <c r="IF52" s="250"/>
      <c r="IG52" s="250"/>
      <c r="IH52" s="250"/>
      <c r="II52" s="250"/>
      <c r="IJ52" s="250"/>
      <c r="IK52" s="250"/>
      <c r="IL52" s="250"/>
      <c r="IM52" s="250"/>
      <c r="IN52" s="250"/>
      <c r="IO52" s="250"/>
      <c r="IP52" s="250"/>
      <c r="IQ52" s="250"/>
      <c r="IR52" s="250"/>
      <c r="IS52" s="250"/>
      <c r="IT52" s="250"/>
      <c r="IU52" s="250"/>
      <c r="IV52" s="250"/>
      <c r="IW52" s="250"/>
      <c r="IX52" s="250"/>
      <c r="IY52" s="250"/>
      <c r="IZ52" s="250"/>
      <c r="JA52" s="250"/>
      <c r="JB52" s="250"/>
      <c r="JC52" s="250"/>
      <c r="JD52" s="250"/>
      <c r="JE52" s="250"/>
      <c r="JF52" s="250"/>
      <c r="JG52" s="250"/>
      <c r="JH52" s="250"/>
      <c r="JI52" s="250"/>
      <c r="JJ52" s="250"/>
      <c r="JK52" s="250"/>
      <c r="JL52" s="250"/>
      <c r="JM52" s="250"/>
      <c r="JN52" s="250"/>
      <c r="JO52" s="250"/>
      <c r="JP52" s="250"/>
      <c r="JQ52" s="250"/>
      <c r="JR52" s="250"/>
      <c r="JS52" s="250"/>
      <c r="JT52" s="250"/>
      <c r="JU52" s="250"/>
      <c r="JV52" s="250"/>
      <c r="JW52" s="250"/>
      <c r="JX52" s="250"/>
      <c r="JY52" s="250"/>
      <c r="JZ52" s="250"/>
      <c r="KA52" s="250"/>
      <c r="KB52" s="250"/>
      <c r="KC52" s="250"/>
      <c r="KD52" s="250"/>
      <c r="KE52" s="250"/>
      <c r="KF52" s="250"/>
      <c r="KG52" s="250"/>
      <c r="KH52" s="250"/>
      <c r="KI52" s="250"/>
      <c r="KJ52" s="250"/>
      <c r="KK52" s="250"/>
      <c r="KL52" s="250"/>
      <c r="KM52" s="250"/>
      <c r="KN52" s="250"/>
      <c r="KO52" s="250"/>
      <c r="KP52" s="250"/>
      <c r="KQ52" s="250"/>
      <c r="KR52" s="250"/>
      <c r="KS52" s="250"/>
      <c r="KT52" s="250"/>
      <c r="KU52" s="250"/>
      <c r="KV52" s="250"/>
      <c r="KW52" s="250"/>
      <c r="KX52" s="250"/>
      <c r="KY52" s="250"/>
      <c r="KZ52" s="250"/>
      <c r="LA52" s="250"/>
      <c r="LB52" s="250"/>
      <c r="LC52" s="250"/>
      <c r="LD52" s="250"/>
      <c r="LE52" s="250"/>
      <c r="LF52" s="250"/>
      <c r="LG52" s="250"/>
      <c r="LH52" s="250"/>
      <c r="LI52" s="250"/>
      <c r="LJ52" s="250"/>
      <c r="LK52" s="250"/>
      <c r="LL52" s="250"/>
      <c r="LM52" s="250"/>
      <c r="LN52" s="250"/>
      <c r="LO52" s="250"/>
      <c r="LP52" s="250"/>
      <c r="LQ52" s="250"/>
      <c r="LR52" s="250"/>
      <c r="LS52" s="250"/>
      <c r="LT52" s="250"/>
      <c r="LU52" s="250"/>
      <c r="LV52" s="250"/>
      <c r="LW52" s="250"/>
      <c r="LX52" s="250"/>
      <c r="LY52" s="250"/>
      <c r="LZ52" s="250"/>
      <c r="MA52" s="250"/>
      <c r="MB52" s="250"/>
      <c r="MC52" s="250"/>
      <c r="MD52" s="250"/>
      <c r="ME52" s="250"/>
      <c r="MF52" s="250"/>
      <c r="MG52" s="250"/>
      <c r="MH52" s="250"/>
      <c r="MI52" s="250"/>
      <c r="MJ52" s="250"/>
      <c r="MK52" s="250"/>
      <c r="ML52" s="250"/>
      <c r="MM52" s="250"/>
      <c r="MN52" s="250"/>
      <c r="MO52" s="250"/>
      <c r="MP52" s="250"/>
      <c r="MQ52" s="250"/>
      <c r="MR52" s="250"/>
      <c r="MS52" s="250"/>
      <c r="MT52" s="250"/>
      <c r="MU52" s="250"/>
      <c r="MV52" s="250"/>
      <c r="MW52" s="250"/>
      <c r="MX52" s="250"/>
      <c r="MY52" s="250"/>
      <c r="MZ52" s="250"/>
      <c r="NA52" s="250"/>
      <c r="NB52" s="250"/>
      <c r="NC52" s="250"/>
      <c r="ND52" s="250"/>
      <c r="NE52" s="250"/>
      <c r="NF52" s="250"/>
      <c r="NG52" s="250"/>
      <c r="NH52" s="250"/>
      <c r="NI52" s="250"/>
      <c r="NJ52" s="250"/>
      <c r="NK52" s="250"/>
      <c r="NL52" s="250"/>
      <c r="NM52" s="250"/>
      <c r="NN52" s="250"/>
      <c r="NO52" s="250"/>
      <c r="NP52" s="250"/>
      <c r="NQ52" s="250"/>
      <c r="NR52" s="250"/>
      <c r="NS52" s="250"/>
      <c r="NT52" s="250"/>
      <c r="NU52" s="250"/>
      <c r="NV52" s="250"/>
      <c r="NW52" s="250"/>
      <c r="NX52" s="250"/>
      <c r="NY52" s="250"/>
      <c r="NZ52" s="250"/>
      <c r="OA52" s="250"/>
      <c r="OB52" s="250"/>
      <c r="OC52" s="250"/>
      <c r="OD52" s="250"/>
      <c r="OE52" s="250"/>
      <c r="OF52" s="250"/>
      <c r="OG52" s="250"/>
      <c r="OH52" s="250"/>
      <c r="OI52" s="250"/>
      <c r="OJ52" s="250"/>
      <c r="OK52" s="250"/>
      <c r="OL52" s="250"/>
      <c r="OM52" s="250"/>
      <c r="ON52" s="250"/>
      <c r="OO52" s="250"/>
      <c r="OP52" s="250"/>
      <c r="OQ52" s="250"/>
      <c r="OR52" s="250"/>
      <c r="OS52" s="250"/>
      <c r="OT52" s="250"/>
      <c r="OU52" s="250"/>
      <c r="OV52" s="250"/>
      <c r="OW52" s="250"/>
      <c r="OX52" s="250"/>
      <c r="OY52" s="250"/>
      <c r="OZ52" s="250"/>
      <c r="PA52" s="250"/>
      <c r="PB52" s="250"/>
      <c r="PC52" s="250"/>
      <c r="PD52" s="250"/>
      <c r="PE52" s="250"/>
      <c r="PF52" s="250"/>
      <c r="PG52" s="250"/>
      <c r="PH52" s="250"/>
      <c r="PI52" s="250"/>
      <c r="PJ52" s="250"/>
      <c r="PK52" s="250"/>
      <c r="PL52" s="250"/>
      <c r="PM52" s="250"/>
      <c r="PN52" s="250"/>
      <c r="PO52" s="250"/>
      <c r="PP52" s="250"/>
      <c r="PQ52" s="250"/>
      <c r="PR52" s="250"/>
      <c r="PS52" s="250"/>
      <c r="PT52" s="250"/>
      <c r="PU52" s="250"/>
      <c r="PV52" s="250"/>
      <c r="PW52" s="250"/>
      <c r="PX52" s="250"/>
      <c r="PY52" s="250"/>
      <c r="PZ52" s="250"/>
      <c r="QA52" s="250"/>
      <c r="QB52" s="250"/>
      <c r="QC52" s="250"/>
      <c r="QD52" s="250"/>
      <c r="QE52" s="250"/>
      <c r="QF52" s="250"/>
      <c r="QG52" s="250"/>
      <c r="QH52" s="250"/>
      <c r="QI52" s="250"/>
      <c r="QJ52" s="250"/>
      <c r="QK52" s="250"/>
      <c r="QL52" s="250"/>
      <c r="QM52" s="250"/>
      <c r="QN52" s="250"/>
      <c r="QO52" s="250"/>
      <c r="QP52" s="250"/>
      <c r="QQ52" s="250"/>
      <c r="QR52" s="250"/>
      <c r="QS52" s="250"/>
      <c r="QT52" s="250"/>
      <c r="QU52" s="250"/>
      <c r="QV52" s="250"/>
      <c r="QW52" s="250"/>
      <c r="QX52" s="250"/>
      <c r="QY52" s="250"/>
      <c r="QZ52" s="250"/>
      <c r="RA52" s="250"/>
      <c r="RB52" s="250"/>
      <c r="RC52" s="250"/>
      <c r="RD52" s="250"/>
      <c r="RE52" s="250"/>
      <c r="RF52" s="250"/>
      <c r="RG52" s="250"/>
      <c r="RH52" s="250"/>
      <c r="RI52" s="250"/>
      <c r="RJ52" s="250"/>
      <c r="RK52" s="250"/>
      <c r="RL52" s="250"/>
      <c r="RM52" s="250"/>
      <c r="RN52" s="250"/>
      <c r="RO52" s="250"/>
      <c r="RP52" s="250"/>
      <c r="RQ52" s="250"/>
      <c r="RR52" s="250"/>
      <c r="RS52" s="250"/>
      <c r="RT52" s="250"/>
      <c r="RU52" s="250"/>
      <c r="RV52" s="250"/>
      <c r="RW52" s="250"/>
      <c r="RX52" s="250"/>
      <c r="RY52" s="250"/>
      <c r="RZ52" s="250"/>
      <c r="SA52" s="250"/>
      <c r="SB52" s="250"/>
      <c r="SC52" s="250"/>
      <c r="SD52" s="250"/>
      <c r="SE52" s="250"/>
      <c r="SF52" s="250"/>
      <c r="SG52" s="250"/>
      <c r="SH52" s="250"/>
      <c r="SI52" s="250"/>
      <c r="SJ52" s="250"/>
      <c r="SK52" s="250"/>
      <c r="SL52" s="250"/>
      <c r="SM52" s="250"/>
      <c r="SN52" s="250"/>
      <c r="SO52" s="250"/>
      <c r="SP52" s="250"/>
      <c r="SQ52" s="250"/>
      <c r="SR52" s="250"/>
      <c r="SS52" s="250"/>
      <c r="ST52" s="250"/>
      <c r="SU52" s="250"/>
      <c r="SV52" s="250"/>
      <c r="SW52" s="250"/>
      <c r="SX52" s="250"/>
      <c r="SY52" s="250"/>
      <c r="SZ52" s="250"/>
      <c r="TA52" s="250"/>
      <c r="TB52" s="250"/>
      <c r="TC52" s="250"/>
    </row>
    <row r="53" spans="1:523" s="231" customFormat="1">
      <c r="A53" s="261" t="s">
        <v>557</v>
      </c>
      <c r="B53" s="602" t="s">
        <v>558</v>
      </c>
      <c r="C53" s="232" t="s">
        <v>1180</v>
      </c>
      <c r="D53" s="232" t="s">
        <v>852</v>
      </c>
      <c r="E53" s="251" t="s">
        <v>817</v>
      </c>
      <c r="F53" s="251" t="s">
        <v>996</v>
      </c>
      <c r="G53" s="226" t="s">
        <v>996</v>
      </c>
      <c r="H53" s="232" t="s">
        <v>1181</v>
      </c>
      <c r="I53" s="232" t="s">
        <v>760</v>
      </c>
      <c r="J53" s="252" t="s">
        <v>1182</v>
      </c>
      <c r="K53" s="259">
        <v>2610606</v>
      </c>
      <c r="L53" s="605">
        <v>5700</v>
      </c>
      <c r="M53" s="227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250"/>
      <c r="BA53" s="250"/>
      <c r="BB53" s="250"/>
      <c r="BC53" s="250"/>
      <c r="BD53" s="250"/>
      <c r="BE53" s="250"/>
      <c r="BF53" s="250"/>
      <c r="BG53" s="250"/>
      <c r="BH53" s="250"/>
      <c r="BI53" s="250"/>
      <c r="BJ53" s="250"/>
      <c r="BK53" s="250"/>
      <c r="BL53" s="250"/>
      <c r="BM53" s="250"/>
      <c r="BN53" s="250"/>
      <c r="BO53" s="250"/>
      <c r="BP53" s="250"/>
      <c r="BQ53" s="250"/>
      <c r="BR53" s="250"/>
      <c r="BS53" s="250"/>
      <c r="BT53" s="250"/>
      <c r="BU53" s="250"/>
      <c r="BV53" s="250"/>
      <c r="BW53" s="250"/>
      <c r="BX53" s="250"/>
      <c r="BY53" s="250"/>
      <c r="BZ53" s="250"/>
      <c r="CA53" s="250"/>
      <c r="CB53" s="250"/>
      <c r="CC53" s="250"/>
      <c r="CD53" s="250"/>
      <c r="CE53" s="250"/>
      <c r="CF53" s="250"/>
      <c r="CG53" s="250"/>
      <c r="CH53" s="250"/>
      <c r="CI53" s="250"/>
      <c r="CJ53" s="250"/>
      <c r="CK53" s="250"/>
      <c r="CL53" s="250"/>
      <c r="CM53" s="250"/>
      <c r="CN53" s="250"/>
      <c r="CO53" s="250"/>
      <c r="CP53" s="250"/>
      <c r="CQ53" s="250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0"/>
      <c r="EC53" s="250"/>
      <c r="ED53" s="250"/>
      <c r="EE53" s="250"/>
      <c r="EF53" s="250"/>
      <c r="EG53" s="250"/>
      <c r="EH53" s="250"/>
      <c r="EI53" s="250"/>
      <c r="EJ53" s="250"/>
      <c r="EK53" s="250"/>
      <c r="EL53" s="250"/>
      <c r="EM53" s="250"/>
      <c r="EN53" s="250"/>
      <c r="EO53" s="250"/>
      <c r="EP53" s="250"/>
      <c r="EQ53" s="250"/>
      <c r="ER53" s="250"/>
      <c r="ES53" s="250"/>
      <c r="ET53" s="250"/>
      <c r="EU53" s="250"/>
      <c r="EV53" s="250"/>
      <c r="EW53" s="250"/>
      <c r="EX53" s="250"/>
      <c r="EY53" s="250"/>
      <c r="EZ53" s="250"/>
      <c r="FA53" s="250"/>
      <c r="FB53" s="250"/>
      <c r="FC53" s="250"/>
      <c r="FD53" s="250"/>
      <c r="FE53" s="250"/>
      <c r="FF53" s="250"/>
      <c r="FG53" s="250"/>
      <c r="FH53" s="250"/>
      <c r="FI53" s="250"/>
      <c r="FJ53" s="250"/>
      <c r="FK53" s="250"/>
      <c r="FL53" s="250"/>
      <c r="FM53" s="250"/>
      <c r="FN53" s="250"/>
      <c r="FO53" s="250"/>
      <c r="FP53" s="250"/>
      <c r="FQ53" s="250"/>
      <c r="FR53" s="250"/>
      <c r="FS53" s="250"/>
      <c r="FT53" s="250"/>
      <c r="FU53" s="250"/>
      <c r="FV53" s="250"/>
      <c r="FW53" s="250"/>
      <c r="FX53" s="250"/>
      <c r="FY53" s="250"/>
      <c r="FZ53" s="250"/>
      <c r="GA53" s="250"/>
      <c r="GB53" s="250"/>
      <c r="GC53" s="250"/>
      <c r="GD53" s="250"/>
      <c r="GE53" s="250"/>
      <c r="GF53" s="250"/>
      <c r="GG53" s="250"/>
      <c r="GH53" s="250"/>
      <c r="GI53" s="250"/>
      <c r="GJ53" s="250"/>
      <c r="GK53" s="250"/>
      <c r="GL53" s="250"/>
      <c r="GM53" s="250"/>
      <c r="GN53" s="250"/>
      <c r="GO53" s="250"/>
      <c r="GP53" s="250"/>
      <c r="GQ53" s="250"/>
      <c r="GR53" s="250"/>
      <c r="GS53" s="250"/>
      <c r="GT53" s="250"/>
      <c r="GU53" s="250"/>
      <c r="GV53" s="250"/>
      <c r="GW53" s="250"/>
      <c r="GX53" s="250"/>
      <c r="GY53" s="250"/>
      <c r="GZ53" s="250"/>
      <c r="HA53" s="250"/>
      <c r="HB53" s="250"/>
      <c r="HC53" s="250"/>
      <c r="HD53" s="250"/>
      <c r="HE53" s="250"/>
      <c r="HF53" s="250"/>
      <c r="HG53" s="250"/>
      <c r="HH53" s="250"/>
      <c r="HI53" s="250"/>
      <c r="HJ53" s="250"/>
      <c r="HK53" s="250"/>
      <c r="HL53" s="250"/>
      <c r="HM53" s="250"/>
      <c r="HN53" s="250"/>
      <c r="HO53" s="250"/>
      <c r="HP53" s="250"/>
      <c r="HQ53" s="250"/>
      <c r="HR53" s="250"/>
      <c r="HS53" s="250"/>
      <c r="HT53" s="250"/>
      <c r="HU53" s="250"/>
      <c r="HV53" s="250"/>
      <c r="HW53" s="250"/>
      <c r="HX53" s="250"/>
      <c r="HY53" s="250"/>
      <c r="HZ53" s="250"/>
      <c r="IA53" s="250"/>
      <c r="IB53" s="250"/>
      <c r="IC53" s="250"/>
      <c r="ID53" s="250"/>
      <c r="IE53" s="250"/>
      <c r="IF53" s="250"/>
      <c r="IG53" s="250"/>
      <c r="IH53" s="250"/>
      <c r="II53" s="250"/>
      <c r="IJ53" s="250"/>
      <c r="IK53" s="250"/>
      <c r="IL53" s="250"/>
      <c r="IM53" s="250"/>
      <c r="IN53" s="250"/>
      <c r="IO53" s="250"/>
      <c r="IP53" s="250"/>
      <c r="IQ53" s="250"/>
      <c r="IR53" s="250"/>
      <c r="IS53" s="250"/>
      <c r="IT53" s="250"/>
      <c r="IU53" s="250"/>
      <c r="IV53" s="250"/>
      <c r="IW53" s="250"/>
      <c r="IX53" s="250"/>
      <c r="IY53" s="250"/>
      <c r="IZ53" s="250"/>
      <c r="JA53" s="250"/>
      <c r="JB53" s="250"/>
      <c r="JC53" s="250"/>
      <c r="JD53" s="250"/>
      <c r="JE53" s="250"/>
      <c r="JF53" s="250"/>
      <c r="JG53" s="250"/>
      <c r="JH53" s="250"/>
      <c r="JI53" s="250"/>
      <c r="JJ53" s="250"/>
      <c r="JK53" s="250"/>
      <c r="JL53" s="250"/>
      <c r="JM53" s="250"/>
      <c r="JN53" s="250"/>
      <c r="JO53" s="250"/>
      <c r="JP53" s="250"/>
      <c r="JQ53" s="250"/>
      <c r="JR53" s="250"/>
      <c r="JS53" s="250"/>
      <c r="JT53" s="250"/>
      <c r="JU53" s="250"/>
      <c r="JV53" s="250"/>
      <c r="JW53" s="250"/>
      <c r="JX53" s="250"/>
      <c r="JY53" s="250"/>
      <c r="JZ53" s="250"/>
      <c r="KA53" s="250"/>
      <c r="KB53" s="250"/>
      <c r="KC53" s="250"/>
      <c r="KD53" s="250"/>
      <c r="KE53" s="250"/>
      <c r="KF53" s="250"/>
      <c r="KG53" s="250"/>
      <c r="KH53" s="250"/>
      <c r="KI53" s="250"/>
      <c r="KJ53" s="250"/>
      <c r="KK53" s="250"/>
      <c r="KL53" s="250"/>
      <c r="KM53" s="250"/>
      <c r="KN53" s="250"/>
      <c r="KO53" s="250"/>
      <c r="KP53" s="250"/>
      <c r="KQ53" s="250"/>
      <c r="KR53" s="250"/>
      <c r="KS53" s="250"/>
      <c r="KT53" s="250"/>
      <c r="KU53" s="250"/>
      <c r="KV53" s="250"/>
      <c r="KW53" s="250"/>
      <c r="KX53" s="250"/>
      <c r="KY53" s="250"/>
      <c r="KZ53" s="250"/>
      <c r="LA53" s="250"/>
      <c r="LB53" s="250"/>
      <c r="LC53" s="250"/>
      <c r="LD53" s="250"/>
      <c r="LE53" s="250"/>
      <c r="LF53" s="250"/>
      <c r="LG53" s="250"/>
      <c r="LH53" s="250"/>
      <c r="LI53" s="250"/>
      <c r="LJ53" s="250"/>
      <c r="LK53" s="250"/>
      <c r="LL53" s="250"/>
      <c r="LM53" s="250"/>
      <c r="LN53" s="250"/>
      <c r="LO53" s="250"/>
      <c r="LP53" s="250"/>
      <c r="LQ53" s="250"/>
      <c r="LR53" s="250"/>
      <c r="LS53" s="250"/>
      <c r="LT53" s="250"/>
      <c r="LU53" s="250"/>
      <c r="LV53" s="250"/>
      <c r="LW53" s="250"/>
      <c r="LX53" s="250"/>
      <c r="LY53" s="250"/>
      <c r="LZ53" s="250"/>
      <c r="MA53" s="250"/>
      <c r="MB53" s="250"/>
      <c r="MC53" s="250"/>
      <c r="MD53" s="250"/>
      <c r="ME53" s="250"/>
      <c r="MF53" s="250"/>
      <c r="MG53" s="250"/>
      <c r="MH53" s="250"/>
      <c r="MI53" s="250"/>
      <c r="MJ53" s="250"/>
      <c r="MK53" s="250"/>
      <c r="ML53" s="250"/>
      <c r="MM53" s="250"/>
      <c r="MN53" s="250"/>
      <c r="MO53" s="250"/>
      <c r="MP53" s="250"/>
      <c r="MQ53" s="250"/>
      <c r="MR53" s="250"/>
      <c r="MS53" s="250"/>
      <c r="MT53" s="250"/>
      <c r="MU53" s="250"/>
      <c r="MV53" s="250"/>
      <c r="MW53" s="250"/>
      <c r="MX53" s="250"/>
      <c r="MY53" s="250"/>
      <c r="MZ53" s="250"/>
      <c r="NA53" s="250"/>
      <c r="NB53" s="250"/>
      <c r="NC53" s="250"/>
      <c r="ND53" s="250"/>
      <c r="NE53" s="250"/>
      <c r="NF53" s="250"/>
      <c r="NG53" s="250"/>
      <c r="NH53" s="250"/>
      <c r="NI53" s="250"/>
      <c r="NJ53" s="250"/>
      <c r="NK53" s="250"/>
      <c r="NL53" s="250"/>
      <c r="NM53" s="250"/>
      <c r="NN53" s="250"/>
      <c r="NO53" s="250"/>
      <c r="NP53" s="250"/>
      <c r="NQ53" s="250"/>
      <c r="NR53" s="250"/>
      <c r="NS53" s="250"/>
      <c r="NT53" s="250"/>
      <c r="NU53" s="250"/>
      <c r="NV53" s="250"/>
      <c r="NW53" s="250"/>
      <c r="NX53" s="250"/>
      <c r="NY53" s="250"/>
      <c r="NZ53" s="250"/>
      <c r="OA53" s="250"/>
      <c r="OB53" s="250"/>
      <c r="OC53" s="250"/>
      <c r="OD53" s="250"/>
      <c r="OE53" s="250"/>
      <c r="OF53" s="250"/>
      <c r="OG53" s="250"/>
      <c r="OH53" s="250"/>
      <c r="OI53" s="250"/>
      <c r="OJ53" s="250"/>
      <c r="OK53" s="250"/>
      <c r="OL53" s="250"/>
      <c r="OM53" s="250"/>
      <c r="ON53" s="250"/>
      <c r="OO53" s="250"/>
      <c r="OP53" s="250"/>
      <c r="OQ53" s="250"/>
      <c r="OR53" s="250"/>
      <c r="OS53" s="250"/>
      <c r="OT53" s="250"/>
      <c r="OU53" s="250"/>
      <c r="OV53" s="250"/>
      <c r="OW53" s="250"/>
      <c r="OX53" s="250"/>
      <c r="OY53" s="250"/>
      <c r="OZ53" s="250"/>
      <c r="PA53" s="250"/>
      <c r="PB53" s="250"/>
      <c r="PC53" s="250"/>
      <c r="PD53" s="250"/>
      <c r="PE53" s="250"/>
      <c r="PF53" s="250"/>
      <c r="PG53" s="250"/>
      <c r="PH53" s="250"/>
      <c r="PI53" s="250"/>
      <c r="PJ53" s="250"/>
      <c r="PK53" s="250"/>
      <c r="PL53" s="250"/>
      <c r="PM53" s="250"/>
      <c r="PN53" s="250"/>
      <c r="PO53" s="250"/>
      <c r="PP53" s="250"/>
      <c r="PQ53" s="250"/>
      <c r="PR53" s="250"/>
      <c r="PS53" s="250"/>
      <c r="PT53" s="250"/>
      <c r="PU53" s="250"/>
      <c r="PV53" s="250"/>
      <c r="PW53" s="250"/>
      <c r="PX53" s="250"/>
      <c r="PY53" s="250"/>
      <c r="PZ53" s="250"/>
      <c r="QA53" s="250"/>
      <c r="QB53" s="250"/>
      <c r="QC53" s="250"/>
      <c r="QD53" s="250"/>
      <c r="QE53" s="250"/>
      <c r="QF53" s="250"/>
      <c r="QG53" s="250"/>
      <c r="QH53" s="250"/>
      <c r="QI53" s="250"/>
      <c r="QJ53" s="250"/>
      <c r="QK53" s="250"/>
      <c r="QL53" s="250"/>
      <c r="QM53" s="250"/>
      <c r="QN53" s="250"/>
      <c r="QO53" s="250"/>
      <c r="QP53" s="250"/>
      <c r="QQ53" s="250"/>
      <c r="QR53" s="250"/>
      <c r="QS53" s="250"/>
      <c r="QT53" s="250"/>
      <c r="QU53" s="250"/>
      <c r="QV53" s="250"/>
      <c r="QW53" s="250"/>
      <c r="QX53" s="250"/>
      <c r="QY53" s="250"/>
      <c r="QZ53" s="250"/>
      <c r="RA53" s="250"/>
      <c r="RB53" s="250"/>
      <c r="RC53" s="250"/>
      <c r="RD53" s="250"/>
      <c r="RE53" s="250"/>
      <c r="RF53" s="250"/>
      <c r="RG53" s="250"/>
      <c r="RH53" s="250"/>
      <c r="RI53" s="250"/>
      <c r="RJ53" s="250"/>
      <c r="RK53" s="250"/>
      <c r="RL53" s="250"/>
      <c r="RM53" s="250"/>
      <c r="RN53" s="250"/>
      <c r="RO53" s="250"/>
      <c r="RP53" s="250"/>
      <c r="RQ53" s="250"/>
      <c r="RR53" s="250"/>
      <c r="RS53" s="250"/>
      <c r="RT53" s="250"/>
      <c r="RU53" s="250"/>
      <c r="RV53" s="250"/>
      <c r="RW53" s="250"/>
      <c r="RX53" s="250"/>
      <c r="RY53" s="250"/>
      <c r="RZ53" s="250"/>
      <c r="SA53" s="250"/>
      <c r="SB53" s="250"/>
      <c r="SC53" s="250"/>
      <c r="SD53" s="250"/>
      <c r="SE53" s="250"/>
      <c r="SF53" s="250"/>
      <c r="SG53" s="250"/>
      <c r="SH53" s="250"/>
      <c r="SI53" s="250"/>
      <c r="SJ53" s="250"/>
      <c r="SK53" s="250"/>
      <c r="SL53" s="250"/>
      <c r="SM53" s="250"/>
      <c r="SN53" s="250"/>
      <c r="SO53" s="250"/>
      <c r="SP53" s="250"/>
      <c r="SQ53" s="250"/>
      <c r="SR53" s="250"/>
      <c r="SS53" s="250"/>
      <c r="ST53" s="250"/>
      <c r="SU53" s="250"/>
      <c r="SV53" s="250"/>
      <c r="SW53" s="250"/>
      <c r="SX53" s="250"/>
      <c r="SY53" s="250"/>
      <c r="SZ53" s="250"/>
      <c r="TA53" s="250"/>
      <c r="TB53" s="250"/>
      <c r="TC53" s="250"/>
    </row>
    <row r="54" spans="1:523" s="231" customFormat="1">
      <c r="A54" s="261" t="s">
        <v>557</v>
      </c>
      <c r="B54" s="602" t="s">
        <v>558</v>
      </c>
      <c r="C54" s="232" t="s">
        <v>1180</v>
      </c>
      <c r="D54" s="232" t="s">
        <v>852</v>
      </c>
      <c r="E54" s="251" t="s">
        <v>817</v>
      </c>
      <c r="F54" s="251" t="s">
        <v>996</v>
      </c>
      <c r="G54" s="226" t="s">
        <v>996</v>
      </c>
      <c r="H54" s="232" t="s">
        <v>1183</v>
      </c>
      <c r="I54" s="232" t="s">
        <v>1157</v>
      </c>
      <c r="J54" s="252" t="s">
        <v>1184</v>
      </c>
      <c r="K54" s="259">
        <v>2610606</v>
      </c>
      <c r="L54" s="605">
        <v>3920</v>
      </c>
      <c r="M54" s="227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0"/>
      <c r="AV54" s="250"/>
      <c r="AW54" s="250"/>
      <c r="AX54" s="250"/>
      <c r="AY54" s="250"/>
      <c r="AZ54" s="250"/>
      <c r="BA54" s="250"/>
      <c r="BB54" s="250"/>
      <c r="BC54" s="250"/>
      <c r="BD54" s="250"/>
      <c r="BE54" s="250"/>
      <c r="BF54" s="250"/>
      <c r="BG54" s="250"/>
      <c r="BH54" s="250"/>
      <c r="BI54" s="250"/>
      <c r="BJ54" s="250"/>
      <c r="BK54" s="250"/>
      <c r="BL54" s="250"/>
      <c r="BM54" s="250"/>
      <c r="BN54" s="250"/>
      <c r="BO54" s="250"/>
      <c r="BP54" s="250"/>
      <c r="BQ54" s="250"/>
      <c r="BR54" s="250"/>
      <c r="BS54" s="250"/>
      <c r="BT54" s="250"/>
      <c r="BU54" s="250"/>
      <c r="BV54" s="250"/>
      <c r="BW54" s="250"/>
      <c r="BX54" s="250"/>
      <c r="BY54" s="250"/>
      <c r="BZ54" s="250"/>
      <c r="CA54" s="250"/>
      <c r="CB54" s="250"/>
      <c r="CC54" s="250"/>
      <c r="CD54" s="250"/>
      <c r="CE54" s="250"/>
      <c r="CF54" s="250"/>
      <c r="CG54" s="250"/>
      <c r="CH54" s="250"/>
      <c r="CI54" s="250"/>
      <c r="CJ54" s="250"/>
      <c r="CK54" s="250"/>
      <c r="CL54" s="250"/>
      <c r="CM54" s="250"/>
      <c r="CN54" s="250"/>
      <c r="CO54" s="250"/>
      <c r="CP54" s="250"/>
      <c r="CQ54" s="250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/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0"/>
      <c r="EC54" s="250"/>
      <c r="ED54" s="250"/>
      <c r="EE54" s="250"/>
      <c r="EF54" s="250"/>
      <c r="EG54" s="250"/>
      <c r="EH54" s="250"/>
      <c r="EI54" s="250"/>
      <c r="EJ54" s="250"/>
      <c r="EK54" s="250"/>
      <c r="EL54" s="250"/>
      <c r="EM54" s="250"/>
      <c r="EN54" s="250"/>
      <c r="EO54" s="250"/>
      <c r="EP54" s="250"/>
      <c r="EQ54" s="250"/>
      <c r="ER54" s="250"/>
      <c r="ES54" s="250"/>
      <c r="ET54" s="250"/>
      <c r="EU54" s="250"/>
      <c r="EV54" s="250"/>
      <c r="EW54" s="250"/>
      <c r="EX54" s="250"/>
      <c r="EY54" s="250"/>
      <c r="EZ54" s="250"/>
      <c r="FA54" s="250"/>
      <c r="FB54" s="250"/>
      <c r="FC54" s="250"/>
      <c r="FD54" s="250"/>
      <c r="FE54" s="250"/>
      <c r="FF54" s="250"/>
      <c r="FG54" s="250"/>
      <c r="FH54" s="250"/>
      <c r="FI54" s="250"/>
      <c r="FJ54" s="250"/>
      <c r="FK54" s="250"/>
      <c r="FL54" s="250"/>
      <c r="FM54" s="250"/>
      <c r="FN54" s="250"/>
      <c r="FO54" s="250"/>
      <c r="FP54" s="250"/>
      <c r="FQ54" s="250"/>
      <c r="FR54" s="250"/>
      <c r="FS54" s="250"/>
      <c r="FT54" s="250"/>
      <c r="FU54" s="250"/>
      <c r="FV54" s="250"/>
      <c r="FW54" s="250"/>
      <c r="FX54" s="250"/>
      <c r="FY54" s="250"/>
      <c r="FZ54" s="250"/>
      <c r="GA54" s="250"/>
      <c r="GB54" s="250"/>
      <c r="GC54" s="250"/>
      <c r="GD54" s="250"/>
      <c r="GE54" s="250"/>
      <c r="GF54" s="250"/>
      <c r="GG54" s="250"/>
      <c r="GH54" s="250"/>
      <c r="GI54" s="250"/>
      <c r="GJ54" s="250"/>
      <c r="GK54" s="250"/>
      <c r="GL54" s="250"/>
      <c r="GM54" s="250"/>
      <c r="GN54" s="250"/>
      <c r="GO54" s="250"/>
      <c r="GP54" s="250"/>
      <c r="GQ54" s="250"/>
      <c r="GR54" s="250"/>
      <c r="GS54" s="250"/>
      <c r="GT54" s="250"/>
      <c r="GU54" s="250"/>
      <c r="GV54" s="250"/>
      <c r="GW54" s="250"/>
      <c r="GX54" s="250"/>
      <c r="GY54" s="250"/>
      <c r="GZ54" s="250"/>
      <c r="HA54" s="250"/>
      <c r="HB54" s="250"/>
      <c r="HC54" s="250"/>
      <c r="HD54" s="250"/>
      <c r="HE54" s="250"/>
      <c r="HF54" s="250"/>
      <c r="HG54" s="250"/>
      <c r="HH54" s="250"/>
      <c r="HI54" s="250"/>
      <c r="HJ54" s="250"/>
      <c r="HK54" s="250"/>
      <c r="HL54" s="250"/>
      <c r="HM54" s="250"/>
      <c r="HN54" s="250"/>
      <c r="HO54" s="250"/>
      <c r="HP54" s="250"/>
      <c r="HQ54" s="250"/>
      <c r="HR54" s="250"/>
      <c r="HS54" s="250"/>
      <c r="HT54" s="250"/>
      <c r="HU54" s="250"/>
      <c r="HV54" s="250"/>
      <c r="HW54" s="250"/>
      <c r="HX54" s="250"/>
      <c r="HY54" s="250"/>
      <c r="HZ54" s="250"/>
      <c r="IA54" s="250"/>
      <c r="IB54" s="250"/>
      <c r="IC54" s="250"/>
      <c r="ID54" s="250"/>
      <c r="IE54" s="250"/>
      <c r="IF54" s="250"/>
      <c r="IG54" s="250"/>
      <c r="IH54" s="250"/>
      <c r="II54" s="250"/>
      <c r="IJ54" s="250"/>
      <c r="IK54" s="250"/>
      <c r="IL54" s="250"/>
      <c r="IM54" s="250"/>
      <c r="IN54" s="250"/>
      <c r="IO54" s="250"/>
      <c r="IP54" s="250"/>
      <c r="IQ54" s="250"/>
      <c r="IR54" s="250"/>
      <c r="IS54" s="250"/>
      <c r="IT54" s="250"/>
      <c r="IU54" s="250"/>
      <c r="IV54" s="250"/>
      <c r="IW54" s="250"/>
      <c r="IX54" s="250"/>
      <c r="IY54" s="250"/>
      <c r="IZ54" s="250"/>
      <c r="JA54" s="250"/>
      <c r="JB54" s="250"/>
      <c r="JC54" s="250"/>
      <c r="JD54" s="250"/>
      <c r="JE54" s="250"/>
      <c r="JF54" s="250"/>
      <c r="JG54" s="250"/>
      <c r="JH54" s="250"/>
      <c r="JI54" s="250"/>
      <c r="JJ54" s="250"/>
      <c r="JK54" s="250"/>
      <c r="JL54" s="250"/>
      <c r="JM54" s="250"/>
      <c r="JN54" s="250"/>
      <c r="JO54" s="250"/>
      <c r="JP54" s="250"/>
      <c r="JQ54" s="250"/>
      <c r="JR54" s="250"/>
      <c r="JS54" s="250"/>
      <c r="JT54" s="250"/>
      <c r="JU54" s="250"/>
      <c r="JV54" s="250"/>
      <c r="JW54" s="250"/>
      <c r="JX54" s="250"/>
      <c r="JY54" s="250"/>
      <c r="JZ54" s="250"/>
      <c r="KA54" s="250"/>
      <c r="KB54" s="250"/>
      <c r="KC54" s="250"/>
      <c r="KD54" s="250"/>
      <c r="KE54" s="250"/>
      <c r="KF54" s="250"/>
      <c r="KG54" s="250"/>
      <c r="KH54" s="250"/>
      <c r="KI54" s="250"/>
      <c r="KJ54" s="250"/>
      <c r="KK54" s="250"/>
      <c r="KL54" s="250"/>
      <c r="KM54" s="250"/>
      <c r="KN54" s="250"/>
      <c r="KO54" s="250"/>
      <c r="KP54" s="250"/>
      <c r="KQ54" s="250"/>
      <c r="KR54" s="250"/>
      <c r="KS54" s="250"/>
      <c r="KT54" s="250"/>
      <c r="KU54" s="250"/>
      <c r="KV54" s="250"/>
      <c r="KW54" s="250"/>
      <c r="KX54" s="250"/>
      <c r="KY54" s="250"/>
      <c r="KZ54" s="250"/>
      <c r="LA54" s="250"/>
      <c r="LB54" s="250"/>
      <c r="LC54" s="250"/>
      <c r="LD54" s="250"/>
      <c r="LE54" s="250"/>
      <c r="LF54" s="250"/>
      <c r="LG54" s="250"/>
      <c r="LH54" s="250"/>
      <c r="LI54" s="250"/>
      <c r="LJ54" s="250"/>
      <c r="LK54" s="250"/>
      <c r="LL54" s="250"/>
      <c r="LM54" s="250"/>
      <c r="LN54" s="250"/>
      <c r="LO54" s="250"/>
      <c r="LP54" s="250"/>
      <c r="LQ54" s="250"/>
      <c r="LR54" s="250"/>
      <c r="LS54" s="250"/>
      <c r="LT54" s="250"/>
      <c r="LU54" s="250"/>
      <c r="LV54" s="250"/>
      <c r="LW54" s="250"/>
      <c r="LX54" s="250"/>
      <c r="LY54" s="250"/>
      <c r="LZ54" s="250"/>
      <c r="MA54" s="250"/>
      <c r="MB54" s="250"/>
      <c r="MC54" s="250"/>
      <c r="MD54" s="250"/>
      <c r="ME54" s="250"/>
      <c r="MF54" s="250"/>
      <c r="MG54" s="250"/>
      <c r="MH54" s="250"/>
      <c r="MI54" s="250"/>
      <c r="MJ54" s="250"/>
      <c r="MK54" s="250"/>
      <c r="ML54" s="250"/>
      <c r="MM54" s="250"/>
      <c r="MN54" s="250"/>
      <c r="MO54" s="250"/>
      <c r="MP54" s="250"/>
      <c r="MQ54" s="250"/>
      <c r="MR54" s="250"/>
      <c r="MS54" s="250"/>
      <c r="MT54" s="250"/>
      <c r="MU54" s="250"/>
      <c r="MV54" s="250"/>
      <c r="MW54" s="250"/>
      <c r="MX54" s="250"/>
      <c r="MY54" s="250"/>
      <c r="MZ54" s="250"/>
      <c r="NA54" s="250"/>
      <c r="NB54" s="250"/>
      <c r="NC54" s="250"/>
      <c r="ND54" s="250"/>
      <c r="NE54" s="250"/>
      <c r="NF54" s="250"/>
      <c r="NG54" s="250"/>
      <c r="NH54" s="250"/>
      <c r="NI54" s="250"/>
      <c r="NJ54" s="250"/>
      <c r="NK54" s="250"/>
      <c r="NL54" s="250"/>
      <c r="NM54" s="250"/>
      <c r="NN54" s="250"/>
      <c r="NO54" s="250"/>
      <c r="NP54" s="250"/>
      <c r="NQ54" s="250"/>
      <c r="NR54" s="250"/>
      <c r="NS54" s="250"/>
      <c r="NT54" s="250"/>
      <c r="NU54" s="250"/>
      <c r="NV54" s="250"/>
      <c r="NW54" s="250"/>
      <c r="NX54" s="250"/>
      <c r="NY54" s="250"/>
      <c r="NZ54" s="250"/>
      <c r="OA54" s="250"/>
      <c r="OB54" s="250"/>
      <c r="OC54" s="250"/>
      <c r="OD54" s="250"/>
      <c r="OE54" s="250"/>
      <c r="OF54" s="250"/>
      <c r="OG54" s="250"/>
      <c r="OH54" s="250"/>
      <c r="OI54" s="250"/>
      <c r="OJ54" s="250"/>
      <c r="OK54" s="250"/>
      <c r="OL54" s="250"/>
      <c r="OM54" s="250"/>
      <c r="ON54" s="250"/>
      <c r="OO54" s="250"/>
      <c r="OP54" s="250"/>
      <c r="OQ54" s="250"/>
      <c r="OR54" s="250"/>
      <c r="OS54" s="250"/>
      <c r="OT54" s="250"/>
      <c r="OU54" s="250"/>
      <c r="OV54" s="250"/>
      <c r="OW54" s="250"/>
      <c r="OX54" s="250"/>
      <c r="OY54" s="250"/>
      <c r="OZ54" s="250"/>
      <c r="PA54" s="250"/>
      <c r="PB54" s="250"/>
      <c r="PC54" s="250"/>
      <c r="PD54" s="250"/>
      <c r="PE54" s="250"/>
      <c r="PF54" s="250"/>
      <c r="PG54" s="250"/>
      <c r="PH54" s="250"/>
      <c r="PI54" s="250"/>
      <c r="PJ54" s="250"/>
      <c r="PK54" s="250"/>
      <c r="PL54" s="250"/>
      <c r="PM54" s="250"/>
      <c r="PN54" s="250"/>
      <c r="PO54" s="250"/>
      <c r="PP54" s="250"/>
      <c r="PQ54" s="250"/>
      <c r="PR54" s="250"/>
      <c r="PS54" s="250"/>
      <c r="PT54" s="250"/>
      <c r="PU54" s="250"/>
      <c r="PV54" s="250"/>
      <c r="PW54" s="250"/>
      <c r="PX54" s="250"/>
      <c r="PY54" s="250"/>
      <c r="PZ54" s="250"/>
      <c r="QA54" s="250"/>
      <c r="QB54" s="250"/>
      <c r="QC54" s="250"/>
      <c r="QD54" s="250"/>
      <c r="QE54" s="250"/>
      <c r="QF54" s="250"/>
      <c r="QG54" s="250"/>
      <c r="QH54" s="250"/>
      <c r="QI54" s="250"/>
      <c r="QJ54" s="250"/>
      <c r="QK54" s="250"/>
      <c r="QL54" s="250"/>
      <c r="QM54" s="250"/>
      <c r="QN54" s="250"/>
      <c r="QO54" s="250"/>
      <c r="QP54" s="250"/>
      <c r="QQ54" s="250"/>
      <c r="QR54" s="250"/>
      <c r="QS54" s="250"/>
      <c r="QT54" s="250"/>
      <c r="QU54" s="250"/>
      <c r="QV54" s="250"/>
      <c r="QW54" s="250"/>
      <c r="QX54" s="250"/>
      <c r="QY54" s="250"/>
      <c r="QZ54" s="250"/>
      <c r="RA54" s="250"/>
      <c r="RB54" s="250"/>
      <c r="RC54" s="250"/>
      <c r="RD54" s="250"/>
      <c r="RE54" s="250"/>
      <c r="RF54" s="250"/>
      <c r="RG54" s="250"/>
      <c r="RH54" s="250"/>
      <c r="RI54" s="250"/>
      <c r="RJ54" s="250"/>
      <c r="RK54" s="250"/>
      <c r="RL54" s="250"/>
      <c r="RM54" s="250"/>
      <c r="RN54" s="250"/>
      <c r="RO54" s="250"/>
      <c r="RP54" s="250"/>
      <c r="RQ54" s="250"/>
      <c r="RR54" s="250"/>
      <c r="RS54" s="250"/>
      <c r="RT54" s="250"/>
      <c r="RU54" s="250"/>
      <c r="RV54" s="250"/>
      <c r="RW54" s="250"/>
      <c r="RX54" s="250"/>
      <c r="RY54" s="250"/>
      <c r="RZ54" s="250"/>
      <c r="SA54" s="250"/>
      <c r="SB54" s="250"/>
      <c r="SC54" s="250"/>
      <c r="SD54" s="250"/>
      <c r="SE54" s="250"/>
      <c r="SF54" s="250"/>
      <c r="SG54" s="250"/>
      <c r="SH54" s="250"/>
      <c r="SI54" s="250"/>
      <c r="SJ54" s="250"/>
      <c r="SK54" s="250"/>
      <c r="SL54" s="250"/>
      <c r="SM54" s="250"/>
      <c r="SN54" s="250"/>
      <c r="SO54" s="250"/>
      <c r="SP54" s="250"/>
      <c r="SQ54" s="250"/>
      <c r="SR54" s="250"/>
      <c r="SS54" s="250"/>
      <c r="ST54" s="250"/>
      <c r="SU54" s="250"/>
      <c r="SV54" s="250"/>
      <c r="SW54" s="250"/>
      <c r="SX54" s="250"/>
      <c r="SY54" s="250"/>
      <c r="SZ54" s="250"/>
      <c r="TA54" s="250"/>
      <c r="TB54" s="250"/>
      <c r="TC54" s="250"/>
    </row>
    <row r="55" spans="1:523" s="231" customFormat="1">
      <c r="A55" s="261" t="s">
        <v>557</v>
      </c>
      <c r="B55" s="602" t="s">
        <v>558</v>
      </c>
      <c r="C55" s="232" t="s">
        <v>1165</v>
      </c>
      <c r="D55" s="232" t="s">
        <v>1185</v>
      </c>
      <c r="E55" s="251" t="s">
        <v>1186</v>
      </c>
      <c r="F55" s="251" t="s">
        <v>996</v>
      </c>
      <c r="G55" s="226" t="s">
        <v>996</v>
      </c>
      <c r="H55" s="232" t="s">
        <v>1187</v>
      </c>
      <c r="I55" s="262" t="s">
        <v>1188</v>
      </c>
      <c r="J55" s="603" t="s">
        <v>1189</v>
      </c>
      <c r="K55" s="604" t="s">
        <v>1000</v>
      </c>
      <c r="L55" s="605">
        <v>2754.05</v>
      </c>
      <c r="M55" s="227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  <c r="BE55" s="250"/>
      <c r="BF55" s="250"/>
      <c r="BG55" s="250"/>
      <c r="BH55" s="250"/>
      <c r="BI55" s="250"/>
      <c r="BJ55" s="250"/>
      <c r="BK55" s="250"/>
      <c r="BL55" s="250"/>
      <c r="BM55" s="250"/>
      <c r="BN55" s="250"/>
      <c r="BO55" s="250"/>
      <c r="BP55" s="250"/>
      <c r="BQ55" s="250"/>
      <c r="BR55" s="250"/>
      <c r="BS55" s="250"/>
      <c r="BT55" s="250"/>
      <c r="BU55" s="250"/>
      <c r="BV55" s="250"/>
      <c r="BW55" s="250"/>
      <c r="BX55" s="250"/>
      <c r="BY55" s="250"/>
      <c r="BZ55" s="250"/>
      <c r="CA55" s="250"/>
      <c r="CB55" s="250"/>
      <c r="CC55" s="250"/>
      <c r="CD55" s="250"/>
      <c r="CE55" s="250"/>
      <c r="CF55" s="250"/>
      <c r="CG55" s="250"/>
      <c r="CH55" s="250"/>
      <c r="CI55" s="250"/>
      <c r="CJ55" s="250"/>
      <c r="CK55" s="250"/>
      <c r="CL55" s="250"/>
      <c r="CM55" s="250"/>
      <c r="CN55" s="250"/>
      <c r="CO55" s="250"/>
      <c r="CP55" s="250"/>
      <c r="CQ55" s="250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/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0"/>
      <c r="EC55" s="250"/>
      <c r="ED55" s="250"/>
      <c r="EE55" s="250"/>
      <c r="EF55" s="250"/>
      <c r="EG55" s="250"/>
      <c r="EH55" s="250"/>
      <c r="EI55" s="250"/>
      <c r="EJ55" s="250"/>
      <c r="EK55" s="250"/>
      <c r="EL55" s="250"/>
      <c r="EM55" s="250"/>
      <c r="EN55" s="250"/>
      <c r="EO55" s="250"/>
      <c r="EP55" s="250"/>
      <c r="EQ55" s="250"/>
      <c r="ER55" s="250"/>
      <c r="ES55" s="250"/>
      <c r="ET55" s="250"/>
      <c r="EU55" s="250"/>
      <c r="EV55" s="250"/>
      <c r="EW55" s="250"/>
      <c r="EX55" s="250"/>
      <c r="EY55" s="250"/>
      <c r="EZ55" s="250"/>
      <c r="FA55" s="250"/>
      <c r="FB55" s="250"/>
      <c r="FC55" s="250"/>
      <c r="FD55" s="250"/>
      <c r="FE55" s="250"/>
      <c r="FF55" s="250"/>
      <c r="FG55" s="250"/>
      <c r="FH55" s="250"/>
      <c r="FI55" s="250"/>
      <c r="FJ55" s="250"/>
      <c r="FK55" s="250"/>
      <c r="FL55" s="250"/>
      <c r="FM55" s="250"/>
      <c r="FN55" s="250"/>
      <c r="FO55" s="250"/>
      <c r="FP55" s="250"/>
      <c r="FQ55" s="250"/>
      <c r="FR55" s="250"/>
      <c r="FS55" s="250"/>
      <c r="FT55" s="250"/>
      <c r="FU55" s="250"/>
      <c r="FV55" s="250"/>
      <c r="FW55" s="250"/>
      <c r="FX55" s="250"/>
      <c r="FY55" s="250"/>
      <c r="FZ55" s="250"/>
      <c r="GA55" s="250"/>
      <c r="GB55" s="250"/>
      <c r="GC55" s="250"/>
      <c r="GD55" s="250"/>
      <c r="GE55" s="250"/>
      <c r="GF55" s="250"/>
      <c r="GG55" s="250"/>
      <c r="GH55" s="250"/>
      <c r="GI55" s="250"/>
      <c r="GJ55" s="250"/>
      <c r="GK55" s="250"/>
      <c r="GL55" s="250"/>
      <c r="GM55" s="250"/>
      <c r="GN55" s="250"/>
      <c r="GO55" s="250"/>
      <c r="GP55" s="250"/>
      <c r="GQ55" s="250"/>
      <c r="GR55" s="250"/>
      <c r="GS55" s="250"/>
      <c r="GT55" s="250"/>
      <c r="GU55" s="250"/>
      <c r="GV55" s="250"/>
      <c r="GW55" s="250"/>
      <c r="GX55" s="250"/>
      <c r="GY55" s="250"/>
      <c r="GZ55" s="250"/>
      <c r="HA55" s="250"/>
      <c r="HB55" s="250"/>
      <c r="HC55" s="250"/>
      <c r="HD55" s="250"/>
      <c r="HE55" s="250"/>
      <c r="HF55" s="250"/>
      <c r="HG55" s="250"/>
      <c r="HH55" s="250"/>
      <c r="HI55" s="250"/>
      <c r="HJ55" s="250"/>
      <c r="HK55" s="250"/>
      <c r="HL55" s="250"/>
      <c r="HM55" s="250"/>
      <c r="HN55" s="250"/>
      <c r="HO55" s="250"/>
      <c r="HP55" s="250"/>
      <c r="HQ55" s="250"/>
      <c r="HR55" s="250"/>
      <c r="HS55" s="250"/>
      <c r="HT55" s="250"/>
      <c r="HU55" s="250"/>
      <c r="HV55" s="250"/>
      <c r="HW55" s="250"/>
      <c r="HX55" s="250"/>
      <c r="HY55" s="250"/>
      <c r="HZ55" s="250"/>
      <c r="IA55" s="250"/>
      <c r="IB55" s="250"/>
      <c r="IC55" s="250"/>
      <c r="ID55" s="250"/>
      <c r="IE55" s="250"/>
      <c r="IF55" s="250"/>
      <c r="IG55" s="250"/>
      <c r="IH55" s="250"/>
      <c r="II55" s="250"/>
      <c r="IJ55" s="250"/>
      <c r="IK55" s="250"/>
      <c r="IL55" s="250"/>
      <c r="IM55" s="250"/>
      <c r="IN55" s="250"/>
      <c r="IO55" s="250"/>
      <c r="IP55" s="250"/>
      <c r="IQ55" s="250"/>
      <c r="IR55" s="250"/>
      <c r="IS55" s="250"/>
      <c r="IT55" s="250"/>
      <c r="IU55" s="250"/>
      <c r="IV55" s="250"/>
      <c r="IW55" s="250"/>
      <c r="IX55" s="250"/>
      <c r="IY55" s="250"/>
      <c r="IZ55" s="250"/>
      <c r="JA55" s="250"/>
      <c r="JB55" s="250"/>
      <c r="JC55" s="250"/>
      <c r="JD55" s="250"/>
      <c r="JE55" s="250"/>
      <c r="JF55" s="250"/>
      <c r="JG55" s="250"/>
      <c r="JH55" s="250"/>
      <c r="JI55" s="250"/>
      <c r="JJ55" s="250"/>
      <c r="JK55" s="250"/>
      <c r="JL55" s="250"/>
      <c r="JM55" s="250"/>
      <c r="JN55" s="250"/>
      <c r="JO55" s="250"/>
      <c r="JP55" s="250"/>
      <c r="JQ55" s="250"/>
      <c r="JR55" s="250"/>
      <c r="JS55" s="250"/>
      <c r="JT55" s="250"/>
      <c r="JU55" s="250"/>
      <c r="JV55" s="250"/>
      <c r="JW55" s="250"/>
      <c r="JX55" s="250"/>
      <c r="JY55" s="250"/>
      <c r="JZ55" s="250"/>
      <c r="KA55" s="250"/>
      <c r="KB55" s="250"/>
      <c r="KC55" s="250"/>
      <c r="KD55" s="250"/>
      <c r="KE55" s="250"/>
      <c r="KF55" s="250"/>
      <c r="KG55" s="250"/>
      <c r="KH55" s="250"/>
      <c r="KI55" s="250"/>
      <c r="KJ55" s="250"/>
      <c r="KK55" s="250"/>
      <c r="KL55" s="250"/>
      <c r="KM55" s="250"/>
      <c r="KN55" s="250"/>
      <c r="KO55" s="250"/>
      <c r="KP55" s="250"/>
      <c r="KQ55" s="250"/>
      <c r="KR55" s="250"/>
      <c r="KS55" s="250"/>
      <c r="KT55" s="250"/>
      <c r="KU55" s="250"/>
      <c r="KV55" s="250"/>
      <c r="KW55" s="250"/>
      <c r="KX55" s="250"/>
      <c r="KY55" s="250"/>
      <c r="KZ55" s="250"/>
      <c r="LA55" s="250"/>
      <c r="LB55" s="250"/>
      <c r="LC55" s="250"/>
      <c r="LD55" s="250"/>
      <c r="LE55" s="250"/>
      <c r="LF55" s="250"/>
      <c r="LG55" s="250"/>
      <c r="LH55" s="250"/>
      <c r="LI55" s="250"/>
      <c r="LJ55" s="250"/>
      <c r="LK55" s="250"/>
      <c r="LL55" s="250"/>
      <c r="LM55" s="250"/>
      <c r="LN55" s="250"/>
      <c r="LO55" s="250"/>
      <c r="LP55" s="250"/>
      <c r="LQ55" s="250"/>
      <c r="LR55" s="250"/>
      <c r="LS55" s="250"/>
      <c r="LT55" s="250"/>
      <c r="LU55" s="250"/>
      <c r="LV55" s="250"/>
      <c r="LW55" s="250"/>
      <c r="LX55" s="250"/>
      <c r="LY55" s="250"/>
      <c r="LZ55" s="250"/>
      <c r="MA55" s="250"/>
      <c r="MB55" s="250"/>
      <c r="MC55" s="250"/>
      <c r="MD55" s="250"/>
      <c r="ME55" s="250"/>
      <c r="MF55" s="250"/>
      <c r="MG55" s="250"/>
      <c r="MH55" s="250"/>
      <c r="MI55" s="250"/>
      <c r="MJ55" s="250"/>
      <c r="MK55" s="250"/>
      <c r="ML55" s="250"/>
      <c r="MM55" s="250"/>
      <c r="MN55" s="250"/>
      <c r="MO55" s="250"/>
      <c r="MP55" s="250"/>
      <c r="MQ55" s="250"/>
      <c r="MR55" s="250"/>
      <c r="MS55" s="250"/>
      <c r="MT55" s="250"/>
      <c r="MU55" s="250"/>
      <c r="MV55" s="250"/>
      <c r="MW55" s="250"/>
      <c r="MX55" s="250"/>
      <c r="MY55" s="250"/>
      <c r="MZ55" s="250"/>
      <c r="NA55" s="250"/>
      <c r="NB55" s="250"/>
      <c r="NC55" s="250"/>
      <c r="ND55" s="250"/>
      <c r="NE55" s="250"/>
      <c r="NF55" s="250"/>
      <c r="NG55" s="250"/>
      <c r="NH55" s="250"/>
      <c r="NI55" s="250"/>
      <c r="NJ55" s="250"/>
      <c r="NK55" s="250"/>
      <c r="NL55" s="250"/>
      <c r="NM55" s="250"/>
      <c r="NN55" s="250"/>
      <c r="NO55" s="250"/>
      <c r="NP55" s="250"/>
      <c r="NQ55" s="250"/>
      <c r="NR55" s="250"/>
      <c r="NS55" s="250"/>
      <c r="NT55" s="250"/>
      <c r="NU55" s="250"/>
      <c r="NV55" s="250"/>
      <c r="NW55" s="250"/>
      <c r="NX55" s="250"/>
      <c r="NY55" s="250"/>
      <c r="NZ55" s="250"/>
      <c r="OA55" s="250"/>
      <c r="OB55" s="250"/>
      <c r="OC55" s="250"/>
      <c r="OD55" s="250"/>
      <c r="OE55" s="250"/>
      <c r="OF55" s="250"/>
      <c r="OG55" s="250"/>
      <c r="OH55" s="250"/>
      <c r="OI55" s="250"/>
      <c r="OJ55" s="250"/>
      <c r="OK55" s="250"/>
      <c r="OL55" s="250"/>
      <c r="OM55" s="250"/>
      <c r="ON55" s="250"/>
      <c r="OO55" s="250"/>
      <c r="OP55" s="250"/>
      <c r="OQ55" s="250"/>
      <c r="OR55" s="250"/>
      <c r="OS55" s="250"/>
      <c r="OT55" s="250"/>
      <c r="OU55" s="250"/>
      <c r="OV55" s="250"/>
      <c r="OW55" s="250"/>
      <c r="OX55" s="250"/>
      <c r="OY55" s="250"/>
      <c r="OZ55" s="250"/>
      <c r="PA55" s="250"/>
      <c r="PB55" s="250"/>
      <c r="PC55" s="250"/>
      <c r="PD55" s="250"/>
      <c r="PE55" s="250"/>
      <c r="PF55" s="250"/>
      <c r="PG55" s="250"/>
      <c r="PH55" s="250"/>
      <c r="PI55" s="250"/>
      <c r="PJ55" s="250"/>
      <c r="PK55" s="250"/>
      <c r="PL55" s="250"/>
      <c r="PM55" s="250"/>
      <c r="PN55" s="250"/>
      <c r="PO55" s="250"/>
      <c r="PP55" s="250"/>
      <c r="PQ55" s="250"/>
      <c r="PR55" s="250"/>
      <c r="PS55" s="250"/>
      <c r="PT55" s="250"/>
      <c r="PU55" s="250"/>
      <c r="PV55" s="250"/>
      <c r="PW55" s="250"/>
      <c r="PX55" s="250"/>
      <c r="PY55" s="250"/>
      <c r="PZ55" s="250"/>
      <c r="QA55" s="250"/>
      <c r="QB55" s="250"/>
      <c r="QC55" s="250"/>
      <c r="QD55" s="250"/>
      <c r="QE55" s="250"/>
      <c r="QF55" s="250"/>
      <c r="QG55" s="250"/>
      <c r="QH55" s="250"/>
      <c r="QI55" s="250"/>
      <c r="QJ55" s="250"/>
      <c r="QK55" s="250"/>
      <c r="QL55" s="250"/>
      <c r="QM55" s="250"/>
      <c r="QN55" s="250"/>
      <c r="QO55" s="250"/>
      <c r="QP55" s="250"/>
      <c r="QQ55" s="250"/>
      <c r="QR55" s="250"/>
      <c r="QS55" s="250"/>
      <c r="QT55" s="250"/>
      <c r="QU55" s="250"/>
      <c r="QV55" s="250"/>
      <c r="QW55" s="250"/>
      <c r="QX55" s="250"/>
      <c r="QY55" s="250"/>
      <c r="QZ55" s="250"/>
      <c r="RA55" s="250"/>
      <c r="RB55" s="250"/>
      <c r="RC55" s="250"/>
      <c r="RD55" s="250"/>
      <c r="RE55" s="250"/>
      <c r="RF55" s="250"/>
      <c r="RG55" s="250"/>
      <c r="RH55" s="250"/>
      <c r="RI55" s="250"/>
      <c r="RJ55" s="250"/>
      <c r="RK55" s="250"/>
      <c r="RL55" s="250"/>
      <c r="RM55" s="250"/>
      <c r="RN55" s="250"/>
      <c r="RO55" s="250"/>
      <c r="RP55" s="250"/>
      <c r="RQ55" s="250"/>
      <c r="RR55" s="250"/>
      <c r="RS55" s="250"/>
      <c r="RT55" s="250"/>
      <c r="RU55" s="250"/>
      <c r="RV55" s="250"/>
      <c r="RW55" s="250"/>
      <c r="RX55" s="250"/>
      <c r="RY55" s="250"/>
      <c r="RZ55" s="250"/>
      <c r="SA55" s="250"/>
      <c r="SB55" s="250"/>
      <c r="SC55" s="250"/>
      <c r="SD55" s="250"/>
      <c r="SE55" s="250"/>
      <c r="SF55" s="250"/>
      <c r="SG55" s="250"/>
      <c r="SH55" s="250"/>
      <c r="SI55" s="250"/>
      <c r="SJ55" s="250"/>
      <c r="SK55" s="250"/>
      <c r="SL55" s="250"/>
      <c r="SM55" s="250"/>
      <c r="SN55" s="250"/>
      <c r="SO55" s="250"/>
      <c r="SP55" s="250"/>
      <c r="SQ55" s="250"/>
      <c r="SR55" s="250"/>
      <c r="SS55" s="250"/>
      <c r="ST55" s="250"/>
      <c r="SU55" s="250"/>
      <c r="SV55" s="250"/>
      <c r="SW55" s="250"/>
      <c r="SX55" s="250"/>
      <c r="SY55" s="250"/>
      <c r="SZ55" s="250"/>
      <c r="TA55" s="250"/>
      <c r="TB55" s="250"/>
      <c r="TC55" s="250"/>
    </row>
    <row r="56" spans="1:523" s="231" customFormat="1">
      <c r="A56" s="261" t="s">
        <v>557</v>
      </c>
      <c r="B56" s="602" t="s">
        <v>558</v>
      </c>
      <c r="C56" s="253" t="s">
        <v>1180</v>
      </c>
      <c r="D56" s="232" t="s">
        <v>1190</v>
      </c>
      <c r="E56" s="251" t="s">
        <v>1191</v>
      </c>
      <c r="F56" s="226" t="s">
        <v>996</v>
      </c>
      <c r="G56" s="226" t="s">
        <v>996</v>
      </c>
      <c r="H56" s="232" t="s">
        <v>1192</v>
      </c>
      <c r="I56" s="232" t="s">
        <v>1143</v>
      </c>
      <c r="J56" s="252" t="s">
        <v>1193</v>
      </c>
      <c r="K56" s="260">
        <v>2610606</v>
      </c>
      <c r="L56" s="605">
        <v>480</v>
      </c>
      <c r="M56" s="227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  <c r="BE56" s="250"/>
      <c r="BF56" s="250"/>
      <c r="BG56" s="250"/>
      <c r="BH56" s="250"/>
      <c r="BI56" s="250"/>
      <c r="BJ56" s="250"/>
      <c r="BK56" s="250"/>
      <c r="BL56" s="250"/>
      <c r="BM56" s="250"/>
      <c r="BN56" s="250"/>
      <c r="BO56" s="250"/>
      <c r="BP56" s="250"/>
      <c r="BQ56" s="250"/>
      <c r="BR56" s="250"/>
      <c r="BS56" s="250"/>
      <c r="BT56" s="250"/>
      <c r="BU56" s="250"/>
      <c r="BV56" s="250"/>
      <c r="BW56" s="250"/>
      <c r="BX56" s="250"/>
      <c r="BY56" s="250"/>
      <c r="BZ56" s="250"/>
      <c r="CA56" s="250"/>
      <c r="CB56" s="250"/>
      <c r="CC56" s="250"/>
      <c r="CD56" s="250"/>
      <c r="CE56" s="250"/>
      <c r="CF56" s="250"/>
      <c r="CG56" s="250"/>
      <c r="CH56" s="250"/>
      <c r="CI56" s="250"/>
      <c r="CJ56" s="250"/>
      <c r="CK56" s="250"/>
      <c r="CL56" s="250"/>
      <c r="CM56" s="250"/>
      <c r="CN56" s="250"/>
      <c r="CO56" s="250"/>
      <c r="CP56" s="250"/>
      <c r="CQ56" s="250"/>
      <c r="CR56" s="250"/>
      <c r="CS56" s="250"/>
      <c r="CT56" s="250"/>
      <c r="CU56" s="250"/>
      <c r="CV56" s="250"/>
      <c r="CW56" s="250"/>
      <c r="CX56" s="250"/>
      <c r="CY56" s="250"/>
      <c r="CZ56" s="250"/>
      <c r="DA56" s="250"/>
      <c r="DB56" s="250"/>
      <c r="DC56" s="250"/>
      <c r="DD56" s="250"/>
      <c r="DE56" s="250"/>
      <c r="DF56" s="250"/>
      <c r="DG56" s="250"/>
      <c r="DH56" s="250"/>
      <c r="DI56" s="250"/>
      <c r="DJ56" s="250"/>
      <c r="DK56" s="250"/>
      <c r="DL56" s="250"/>
      <c r="DM56" s="250"/>
      <c r="DN56" s="250"/>
      <c r="DO56" s="250"/>
      <c r="DP56" s="250"/>
      <c r="DQ56" s="250"/>
      <c r="DR56" s="250"/>
      <c r="DS56" s="250"/>
      <c r="DT56" s="250"/>
      <c r="DU56" s="250"/>
      <c r="DV56" s="250"/>
      <c r="DW56" s="250"/>
      <c r="DX56" s="250"/>
      <c r="DY56" s="250"/>
      <c r="DZ56" s="250"/>
      <c r="EA56" s="250"/>
      <c r="EB56" s="250"/>
      <c r="EC56" s="250"/>
      <c r="ED56" s="250"/>
      <c r="EE56" s="250"/>
      <c r="EF56" s="250"/>
      <c r="EG56" s="250"/>
      <c r="EH56" s="250"/>
      <c r="EI56" s="250"/>
      <c r="EJ56" s="250"/>
      <c r="EK56" s="250"/>
      <c r="EL56" s="250"/>
      <c r="EM56" s="250"/>
      <c r="EN56" s="250"/>
      <c r="EO56" s="250"/>
      <c r="EP56" s="250"/>
      <c r="EQ56" s="250"/>
      <c r="ER56" s="250"/>
      <c r="ES56" s="250"/>
      <c r="ET56" s="250"/>
      <c r="EU56" s="250"/>
      <c r="EV56" s="250"/>
      <c r="EW56" s="250"/>
      <c r="EX56" s="250"/>
      <c r="EY56" s="250"/>
      <c r="EZ56" s="250"/>
      <c r="FA56" s="250"/>
      <c r="FB56" s="250"/>
      <c r="FC56" s="250"/>
      <c r="FD56" s="250"/>
      <c r="FE56" s="250"/>
      <c r="FF56" s="250"/>
      <c r="FG56" s="250"/>
      <c r="FH56" s="250"/>
      <c r="FI56" s="250"/>
      <c r="FJ56" s="250"/>
      <c r="FK56" s="250"/>
      <c r="FL56" s="250"/>
      <c r="FM56" s="250"/>
      <c r="FN56" s="250"/>
      <c r="FO56" s="250"/>
      <c r="FP56" s="250"/>
      <c r="FQ56" s="250"/>
      <c r="FR56" s="250"/>
      <c r="FS56" s="250"/>
      <c r="FT56" s="250"/>
      <c r="FU56" s="250"/>
      <c r="FV56" s="250"/>
      <c r="FW56" s="250"/>
      <c r="FX56" s="250"/>
      <c r="FY56" s="250"/>
      <c r="FZ56" s="250"/>
      <c r="GA56" s="250"/>
      <c r="GB56" s="250"/>
      <c r="GC56" s="250"/>
      <c r="GD56" s="250"/>
      <c r="GE56" s="250"/>
      <c r="GF56" s="250"/>
      <c r="GG56" s="250"/>
      <c r="GH56" s="250"/>
      <c r="GI56" s="250"/>
      <c r="GJ56" s="250"/>
      <c r="GK56" s="250"/>
      <c r="GL56" s="250"/>
      <c r="GM56" s="250"/>
      <c r="GN56" s="250"/>
      <c r="GO56" s="250"/>
      <c r="GP56" s="250"/>
      <c r="GQ56" s="250"/>
      <c r="GR56" s="250"/>
      <c r="GS56" s="250"/>
      <c r="GT56" s="250"/>
      <c r="GU56" s="250"/>
      <c r="GV56" s="250"/>
      <c r="GW56" s="250"/>
      <c r="GX56" s="250"/>
      <c r="GY56" s="250"/>
      <c r="GZ56" s="250"/>
      <c r="HA56" s="250"/>
      <c r="HB56" s="250"/>
      <c r="HC56" s="250"/>
      <c r="HD56" s="250"/>
      <c r="HE56" s="250"/>
      <c r="HF56" s="250"/>
      <c r="HG56" s="250"/>
      <c r="HH56" s="250"/>
      <c r="HI56" s="250"/>
      <c r="HJ56" s="250"/>
      <c r="HK56" s="250"/>
      <c r="HL56" s="250"/>
      <c r="HM56" s="250"/>
      <c r="HN56" s="250"/>
      <c r="HO56" s="250"/>
      <c r="HP56" s="250"/>
      <c r="HQ56" s="250"/>
      <c r="HR56" s="250"/>
      <c r="HS56" s="250"/>
      <c r="HT56" s="250"/>
      <c r="HU56" s="250"/>
      <c r="HV56" s="250"/>
      <c r="HW56" s="250"/>
      <c r="HX56" s="250"/>
      <c r="HY56" s="250"/>
      <c r="HZ56" s="250"/>
      <c r="IA56" s="250"/>
      <c r="IB56" s="250"/>
      <c r="IC56" s="250"/>
      <c r="ID56" s="250"/>
      <c r="IE56" s="250"/>
      <c r="IF56" s="250"/>
      <c r="IG56" s="250"/>
      <c r="IH56" s="250"/>
      <c r="II56" s="250"/>
      <c r="IJ56" s="250"/>
      <c r="IK56" s="250"/>
      <c r="IL56" s="250"/>
      <c r="IM56" s="250"/>
      <c r="IN56" s="250"/>
      <c r="IO56" s="250"/>
      <c r="IP56" s="250"/>
      <c r="IQ56" s="250"/>
      <c r="IR56" s="250"/>
      <c r="IS56" s="250"/>
      <c r="IT56" s="250"/>
      <c r="IU56" s="250"/>
      <c r="IV56" s="250"/>
      <c r="IW56" s="250"/>
      <c r="IX56" s="250"/>
      <c r="IY56" s="250"/>
      <c r="IZ56" s="250"/>
      <c r="JA56" s="250"/>
      <c r="JB56" s="250"/>
      <c r="JC56" s="250"/>
      <c r="JD56" s="250"/>
      <c r="JE56" s="250"/>
      <c r="JF56" s="250"/>
      <c r="JG56" s="250"/>
      <c r="JH56" s="250"/>
      <c r="JI56" s="250"/>
      <c r="JJ56" s="250"/>
      <c r="JK56" s="250"/>
      <c r="JL56" s="250"/>
      <c r="JM56" s="250"/>
      <c r="JN56" s="250"/>
      <c r="JO56" s="250"/>
      <c r="JP56" s="250"/>
      <c r="JQ56" s="250"/>
      <c r="JR56" s="250"/>
      <c r="JS56" s="250"/>
      <c r="JT56" s="250"/>
      <c r="JU56" s="250"/>
      <c r="JV56" s="250"/>
      <c r="JW56" s="250"/>
      <c r="JX56" s="250"/>
      <c r="JY56" s="250"/>
      <c r="JZ56" s="250"/>
      <c r="KA56" s="250"/>
      <c r="KB56" s="250"/>
      <c r="KC56" s="250"/>
      <c r="KD56" s="250"/>
      <c r="KE56" s="250"/>
      <c r="KF56" s="250"/>
      <c r="KG56" s="250"/>
      <c r="KH56" s="250"/>
      <c r="KI56" s="250"/>
      <c r="KJ56" s="250"/>
      <c r="KK56" s="250"/>
      <c r="KL56" s="250"/>
      <c r="KM56" s="250"/>
      <c r="KN56" s="250"/>
      <c r="KO56" s="250"/>
      <c r="KP56" s="250"/>
      <c r="KQ56" s="250"/>
      <c r="KR56" s="250"/>
      <c r="KS56" s="250"/>
      <c r="KT56" s="250"/>
      <c r="KU56" s="250"/>
      <c r="KV56" s="250"/>
      <c r="KW56" s="250"/>
      <c r="KX56" s="250"/>
      <c r="KY56" s="250"/>
      <c r="KZ56" s="250"/>
      <c r="LA56" s="250"/>
      <c r="LB56" s="250"/>
      <c r="LC56" s="250"/>
      <c r="LD56" s="250"/>
      <c r="LE56" s="250"/>
      <c r="LF56" s="250"/>
      <c r="LG56" s="250"/>
      <c r="LH56" s="250"/>
      <c r="LI56" s="250"/>
      <c r="LJ56" s="250"/>
      <c r="LK56" s="250"/>
      <c r="LL56" s="250"/>
      <c r="LM56" s="250"/>
      <c r="LN56" s="250"/>
      <c r="LO56" s="250"/>
      <c r="LP56" s="250"/>
      <c r="LQ56" s="250"/>
      <c r="LR56" s="250"/>
      <c r="LS56" s="250"/>
      <c r="LT56" s="250"/>
      <c r="LU56" s="250"/>
      <c r="LV56" s="250"/>
      <c r="LW56" s="250"/>
      <c r="LX56" s="250"/>
      <c r="LY56" s="250"/>
      <c r="LZ56" s="250"/>
      <c r="MA56" s="250"/>
      <c r="MB56" s="250"/>
      <c r="MC56" s="250"/>
      <c r="MD56" s="250"/>
      <c r="ME56" s="250"/>
      <c r="MF56" s="250"/>
      <c r="MG56" s="250"/>
      <c r="MH56" s="250"/>
      <c r="MI56" s="250"/>
      <c r="MJ56" s="250"/>
      <c r="MK56" s="250"/>
      <c r="ML56" s="250"/>
      <c r="MM56" s="250"/>
      <c r="MN56" s="250"/>
      <c r="MO56" s="250"/>
      <c r="MP56" s="250"/>
      <c r="MQ56" s="250"/>
      <c r="MR56" s="250"/>
      <c r="MS56" s="250"/>
      <c r="MT56" s="250"/>
      <c r="MU56" s="250"/>
      <c r="MV56" s="250"/>
      <c r="MW56" s="250"/>
      <c r="MX56" s="250"/>
      <c r="MY56" s="250"/>
      <c r="MZ56" s="250"/>
      <c r="NA56" s="250"/>
      <c r="NB56" s="250"/>
      <c r="NC56" s="250"/>
      <c r="ND56" s="250"/>
      <c r="NE56" s="250"/>
      <c r="NF56" s="250"/>
      <c r="NG56" s="250"/>
      <c r="NH56" s="250"/>
      <c r="NI56" s="250"/>
      <c r="NJ56" s="250"/>
      <c r="NK56" s="250"/>
      <c r="NL56" s="250"/>
      <c r="NM56" s="250"/>
      <c r="NN56" s="250"/>
      <c r="NO56" s="250"/>
      <c r="NP56" s="250"/>
      <c r="NQ56" s="250"/>
      <c r="NR56" s="250"/>
      <c r="NS56" s="250"/>
      <c r="NT56" s="250"/>
      <c r="NU56" s="250"/>
      <c r="NV56" s="250"/>
      <c r="NW56" s="250"/>
      <c r="NX56" s="250"/>
      <c r="NY56" s="250"/>
      <c r="NZ56" s="250"/>
      <c r="OA56" s="250"/>
      <c r="OB56" s="250"/>
      <c r="OC56" s="250"/>
      <c r="OD56" s="250"/>
      <c r="OE56" s="250"/>
      <c r="OF56" s="250"/>
      <c r="OG56" s="250"/>
      <c r="OH56" s="250"/>
      <c r="OI56" s="250"/>
      <c r="OJ56" s="250"/>
      <c r="OK56" s="250"/>
      <c r="OL56" s="250"/>
      <c r="OM56" s="250"/>
      <c r="ON56" s="250"/>
      <c r="OO56" s="250"/>
      <c r="OP56" s="250"/>
      <c r="OQ56" s="250"/>
      <c r="OR56" s="250"/>
      <c r="OS56" s="250"/>
      <c r="OT56" s="250"/>
      <c r="OU56" s="250"/>
      <c r="OV56" s="250"/>
      <c r="OW56" s="250"/>
      <c r="OX56" s="250"/>
      <c r="OY56" s="250"/>
      <c r="OZ56" s="250"/>
      <c r="PA56" s="250"/>
      <c r="PB56" s="250"/>
      <c r="PC56" s="250"/>
      <c r="PD56" s="250"/>
      <c r="PE56" s="250"/>
      <c r="PF56" s="250"/>
      <c r="PG56" s="250"/>
      <c r="PH56" s="250"/>
      <c r="PI56" s="250"/>
      <c r="PJ56" s="250"/>
      <c r="PK56" s="250"/>
      <c r="PL56" s="250"/>
      <c r="PM56" s="250"/>
      <c r="PN56" s="250"/>
      <c r="PO56" s="250"/>
      <c r="PP56" s="250"/>
      <c r="PQ56" s="250"/>
      <c r="PR56" s="250"/>
      <c r="PS56" s="250"/>
      <c r="PT56" s="250"/>
      <c r="PU56" s="250"/>
      <c r="PV56" s="250"/>
      <c r="PW56" s="250"/>
      <c r="PX56" s="250"/>
      <c r="PY56" s="250"/>
      <c r="PZ56" s="250"/>
      <c r="QA56" s="250"/>
      <c r="QB56" s="250"/>
      <c r="QC56" s="250"/>
      <c r="QD56" s="250"/>
      <c r="QE56" s="250"/>
      <c r="QF56" s="250"/>
      <c r="QG56" s="250"/>
      <c r="QH56" s="250"/>
      <c r="QI56" s="250"/>
      <c r="QJ56" s="250"/>
      <c r="QK56" s="250"/>
      <c r="QL56" s="250"/>
      <c r="QM56" s="250"/>
      <c r="QN56" s="250"/>
      <c r="QO56" s="250"/>
      <c r="QP56" s="250"/>
      <c r="QQ56" s="250"/>
      <c r="QR56" s="250"/>
      <c r="QS56" s="250"/>
      <c r="QT56" s="250"/>
      <c r="QU56" s="250"/>
      <c r="QV56" s="250"/>
      <c r="QW56" s="250"/>
      <c r="QX56" s="250"/>
      <c r="QY56" s="250"/>
      <c r="QZ56" s="250"/>
      <c r="RA56" s="250"/>
      <c r="RB56" s="250"/>
      <c r="RC56" s="250"/>
      <c r="RD56" s="250"/>
      <c r="RE56" s="250"/>
      <c r="RF56" s="250"/>
      <c r="RG56" s="250"/>
      <c r="RH56" s="250"/>
      <c r="RI56" s="250"/>
      <c r="RJ56" s="250"/>
      <c r="RK56" s="250"/>
      <c r="RL56" s="250"/>
      <c r="RM56" s="250"/>
      <c r="RN56" s="250"/>
      <c r="RO56" s="250"/>
      <c r="RP56" s="250"/>
      <c r="RQ56" s="250"/>
      <c r="RR56" s="250"/>
      <c r="RS56" s="250"/>
      <c r="RT56" s="250"/>
      <c r="RU56" s="250"/>
      <c r="RV56" s="250"/>
      <c r="RW56" s="250"/>
      <c r="RX56" s="250"/>
      <c r="RY56" s="250"/>
      <c r="RZ56" s="250"/>
      <c r="SA56" s="250"/>
      <c r="SB56" s="250"/>
      <c r="SC56" s="250"/>
      <c r="SD56" s="250"/>
      <c r="SE56" s="250"/>
      <c r="SF56" s="250"/>
      <c r="SG56" s="250"/>
      <c r="SH56" s="250"/>
      <c r="SI56" s="250"/>
      <c r="SJ56" s="250"/>
      <c r="SK56" s="250"/>
      <c r="SL56" s="250"/>
      <c r="SM56" s="250"/>
      <c r="SN56" s="250"/>
      <c r="SO56" s="250"/>
      <c r="SP56" s="250"/>
      <c r="SQ56" s="250"/>
      <c r="SR56" s="250"/>
      <c r="SS56" s="250"/>
      <c r="ST56" s="250"/>
      <c r="SU56" s="250"/>
      <c r="SV56" s="250"/>
      <c r="SW56" s="250"/>
      <c r="SX56" s="250"/>
      <c r="SY56" s="250"/>
      <c r="SZ56" s="250"/>
      <c r="TA56" s="250"/>
      <c r="TB56" s="250"/>
      <c r="TC56" s="250"/>
    </row>
    <row r="57" spans="1:523" s="228" customFormat="1">
      <c r="A57" s="261" t="s">
        <v>557</v>
      </c>
      <c r="B57" s="602" t="s">
        <v>558</v>
      </c>
      <c r="C57" s="253" t="s">
        <v>1170</v>
      </c>
      <c r="D57" s="232" t="s">
        <v>775</v>
      </c>
      <c r="E57" s="614" t="s">
        <v>1194</v>
      </c>
      <c r="F57" s="226" t="s">
        <v>996</v>
      </c>
      <c r="G57" s="226" t="s">
        <v>996</v>
      </c>
      <c r="H57" s="614">
        <v>740</v>
      </c>
      <c r="I57" s="608">
        <v>44960</v>
      </c>
      <c r="J57" s="252" t="s">
        <v>1195</v>
      </c>
      <c r="K57" s="257">
        <v>2607901</v>
      </c>
      <c r="L57" s="611">
        <v>300</v>
      </c>
      <c r="M57" s="227"/>
    </row>
    <row r="58" spans="1:523" s="228" customFormat="1" ht="15.75">
      <c r="A58" s="261" t="s">
        <v>557</v>
      </c>
      <c r="B58" s="602" t="s">
        <v>558</v>
      </c>
      <c r="C58" s="253" t="s">
        <v>1125</v>
      </c>
      <c r="D58" s="232" t="s">
        <v>795</v>
      </c>
      <c r="E58" s="614" t="s">
        <v>1196</v>
      </c>
      <c r="F58" s="226" t="s">
        <v>996</v>
      </c>
      <c r="G58" s="226" t="s">
        <v>996</v>
      </c>
      <c r="H58" s="607">
        <v>140532</v>
      </c>
      <c r="I58" s="608">
        <v>44958</v>
      </c>
      <c r="J58" s="252" t="s">
        <v>752</v>
      </c>
      <c r="K58" s="257">
        <v>2611309</v>
      </c>
      <c r="L58" s="610">
        <v>1334.59</v>
      </c>
      <c r="M58" s="227"/>
    </row>
    <row r="59" spans="1:523" s="228" customFormat="1">
      <c r="A59" s="261" t="s">
        <v>557</v>
      </c>
      <c r="B59" s="602" t="s">
        <v>558</v>
      </c>
      <c r="C59" s="232" t="s">
        <v>1149</v>
      </c>
      <c r="D59" s="232" t="s">
        <v>860</v>
      </c>
      <c r="E59" s="251" t="s">
        <v>861</v>
      </c>
      <c r="F59" s="251" t="s">
        <v>996</v>
      </c>
      <c r="G59" s="226" t="s">
        <v>996</v>
      </c>
      <c r="H59" s="232" t="s">
        <v>1197</v>
      </c>
      <c r="I59" s="232" t="s">
        <v>1198</v>
      </c>
      <c r="J59" s="252" t="s">
        <v>1199</v>
      </c>
      <c r="K59" s="259">
        <v>2607901</v>
      </c>
      <c r="L59" s="613">
        <v>3150</v>
      </c>
      <c r="M59" s="227"/>
    </row>
    <row r="60" spans="1:523" s="228" customFormat="1">
      <c r="A60" s="261" t="s">
        <v>557</v>
      </c>
      <c r="B60" s="602" t="s">
        <v>558</v>
      </c>
      <c r="C60" s="232" t="s">
        <v>1200</v>
      </c>
      <c r="D60" s="232" t="s">
        <v>898</v>
      </c>
      <c r="E60" s="614" t="s">
        <v>1201</v>
      </c>
      <c r="F60" s="251" t="s">
        <v>996</v>
      </c>
      <c r="G60" s="251" t="s">
        <v>996</v>
      </c>
      <c r="H60" s="614">
        <v>492022</v>
      </c>
      <c r="I60" s="608">
        <v>44956</v>
      </c>
      <c r="J60" s="252" t="s">
        <v>752</v>
      </c>
      <c r="K60" s="258">
        <v>2610606</v>
      </c>
      <c r="L60" s="611">
        <v>13000</v>
      </c>
      <c r="M60" s="227"/>
    </row>
    <row r="61" spans="1:523" s="228" customFormat="1">
      <c r="A61" s="261" t="s">
        <v>557</v>
      </c>
      <c r="B61" s="602" t="s">
        <v>558</v>
      </c>
      <c r="C61" s="232" t="s">
        <v>1170</v>
      </c>
      <c r="D61" s="232" t="s">
        <v>1202</v>
      </c>
      <c r="E61" s="251" t="s">
        <v>1203</v>
      </c>
      <c r="F61" s="263" t="s">
        <v>996</v>
      </c>
      <c r="G61" s="226" t="s">
        <v>996</v>
      </c>
      <c r="H61" s="232" t="s">
        <v>1204</v>
      </c>
      <c r="I61" s="232" t="s">
        <v>1205</v>
      </c>
      <c r="J61" s="252" t="s">
        <v>752</v>
      </c>
      <c r="K61" s="260">
        <v>2611606</v>
      </c>
      <c r="L61" s="605">
        <v>18266.7</v>
      </c>
      <c r="M61" s="227"/>
    </row>
    <row r="62" spans="1:523" s="228" customFormat="1">
      <c r="A62" s="261" t="s">
        <v>557</v>
      </c>
      <c r="B62" s="602" t="s">
        <v>558</v>
      </c>
      <c r="C62" s="232" t="s">
        <v>1206</v>
      </c>
      <c r="D62" s="232" t="s">
        <v>1207</v>
      </c>
      <c r="E62" s="251" t="s">
        <v>1208</v>
      </c>
      <c r="F62" s="251" t="s">
        <v>996</v>
      </c>
      <c r="G62" s="226" t="s">
        <v>996</v>
      </c>
      <c r="H62" s="262" t="s">
        <v>1209</v>
      </c>
      <c r="I62" s="262" t="s">
        <v>760</v>
      </c>
      <c r="J62" s="603" t="s">
        <v>752</v>
      </c>
      <c r="K62" s="604" t="s">
        <v>1210</v>
      </c>
      <c r="L62" s="613">
        <v>1574.63</v>
      </c>
      <c r="M62" s="227"/>
    </row>
    <row r="63" spans="1:523" s="228" customFormat="1">
      <c r="A63" s="261" t="s">
        <v>557</v>
      </c>
      <c r="B63" s="602" t="s">
        <v>558</v>
      </c>
      <c r="C63" s="232" t="s">
        <v>969</v>
      </c>
      <c r="D63" s="232" t="s">
        <v>1211</v>
      </c>
      <c r="E63" s="251" t="s">
        <v>1212</v>
      </c>
      <c r="F63" s="251" t="s">
        <v>996</v>
      </c>
      <c r="G63" s="226" t="s">
        <v>996</v>
      </c>
      <c r="H63" s="232" t="s">
        <v>1213</v>
      </c>
      <c r="I63" s="232" t="s">
        <v>1157</v>
      </c>
      <c r="J63" s="252" t="s">
        <v>1214</v>
      </c>
      <c r="K63" s="258">
        <v>2610606</v>
      </c>
      <c r="L63" s="605">
        <v>4000</v>
      </c>
      <c r="M63" s="227"/>
    </row>
    <row r="64" spans="1:523" s="228" customFormat="1">
      <c r="A64" s="261" t="s">
        <v>557</v>
      </c>
      <c r="B64" s="602" t="s">
        <v>558</v>
      </c>
      <c r="C64" s="232" t="s">
        <v>1180</v>
      </c>
      <c r="D64" s="232" t="s">
        <v>889</v>
      </c>
      <c r="E64" s="251" t="s">
        <v>809</v>
      </c>
      <c r="F64" s="251" t="s">
        <v>996</v>
      </c>
      <c r="G64" s="226" t="s">
        <v>996</v>
      </c>
      <c r="H64" s="232" t="s">
        <v>1215</v>
      </c>
      <c r="I64" s="232" t="s">
        <v>1198</v>
      </c>
      <c r="J64" s="252" t="s">
        <v>1216</v>
      </c>
      <c r="K64" s="257">
        <v>2611606</v>
      </c>
      <c r="L64" s="605">
        <v>14547.17</v>
      </c>
      <c r="M64" s="227"/>
    </row>
    <row r="65" spans="1:13" s="228" customFormat="1">
      <c r="A65" s="261" t="s">
        <v>557</v>
      </c>
      <c r="B65" s="602" t="s">
        <v>558</v>
      </c>
      <c r="C65" s="255" t="s">
        <v>1144</v>
      </c>
      <c r="D65" s="255" t="s">
        <v>925</v>
      </c>
      <c r="E65" s="256" t="s">
        <v>1217</v>
      </c>
      <c r="F65" s="251" t="s">
        <v>996</v>
      </c>
      <c r="G65" s="226" t="s">
        <v>996</v>
      </c>
      <c r="H65" s="232" t="s">
        <v>1218</v>
      </c>
      <c r="I65" s="232" t="s">
        <v>1219</v>
      </c>
      <c r="J65" s="252" t="s">
        <v>1220</v>
      </c>
      <c r="K65" s="259">
        <v>2610004</v>
      </c>
      <c r="L65" s="613">
        <v>12356.59</v>
      </c>
      <c r="M65" s="227"/>
    </row>
    <row r="66" spans="1:13" s="228" customFormat="1">
      <c r="A66" s="261" t="s">
        <v>557</v>
      </c>
      <c r="B66" s="602" t="s">
        <v>558</v>
      </c>
      <c r="C66" s="253" t="s">
        <v>969</v>
      </c>
      <c r="D66" s="232" t="s">
        <v>768</v>
      </c>
      <c r="E66" s="614" t="s">
        <v>769</v>
      </c>
      <c r="F66" s="226" t="s">
        <v>996</v>
      </c>
      <c r="G66" s="226" t="s">
        <v>996</v>
      </c>
      <c r="H66" s="607">
        <v>1539</v>
      </c>
      <c r="I66" s="608">
        <v>44962</v>
      </c>
      <c r="J66" s="252" t="s">
        <v>1221</v>
      </c>
      <c r="K66" s="257">
        <v>2607901</v>
      </c>
      <c r="L66" s="616">
        <v>500</v>
      </c>
      <c r="M66" s="227"/>
    </row>
    <row r="67" spans="1:13" s="228" customFormat="1">
      <c r="A67" s="261" t="s">
        <v>557</v>
      </c>
      <c r="B67" s="602" t="s">
        <v>558</v>
      </c>
      <c r="C67" s="232" t="s">
        <v>1149</v>
      </c>
      <c r="D67" s="232" t="s">
        <v>1222</v>
      </c>
      <c r="E67" s="251" t="s">
        <v>1223</v>
      </c>
      <c r="F67" s="226" t="s">
        <v>996</v>
      </c>
      <c r="G67" s="226" t="s">
        <v>996</v>
      </c>
      <c r="H67" s="232" t="s">
        <v>1329</v>
      </c>
      <c r="I67" s="232" t="s">
        <v>1157</v>
      </c>
      <c r="J67" s="252" t="s">
        <v>752</v>
      </c>
      <c r="K67" s="258">
        <v>2605905</v>
      </c>
      <c r="L67" s="605">
        <v>10000</v>
      </c>
      <c r="M67" s="227"/>
    </row>
    <row r="68" spans="1:13" s="228" customFormat="1">
      <c r="A68" s="261" t="s">
        <v>557</v>
      </c>
      <c r="B68" s="602" t="s">
        <v>558</v>
      </c>
      <c r="C68" s="232" t="s">
        <v>1149</v>
      </c>
      <c r="D68" s="232" t="s">
        <v>1225</v>
      </c>
      <c r="E68" s="251" t="s">
        <v>1226</v>
      </c>
      <c r="F68" s="226" t="s">
        <v>996</v>
      </c>
      <c r="G68" s="226" t="s">
        <v>996</v>
      </c>
      <c r="H68" s="232" t="s">
        <v>1330</v>
      </c>
      <c r="I68" s="232" t="s">
        <v>1143</v>
      </c>
      <c r="J68" s="252" t="s">
        <v>1331</v>
      </c>
      <c r="K68" s="257">
        <v>2927408</v>
      </c>
      <c r="L68" s="605">
        <v>10000</v>
      </c>
      <c r="M68" s="227"/>
    </row>
    <row r="69" spans="1:13" s="228" customFormat="1">
      <c r="A69" s="261" t="s">
        <v>557</v>
      </c>
      <c r="B69" s="602" t="s">
        <v>558</v>
      </c>
      <c r="C69" s="232" t="s">
        <v>1170</v>
      </c>
      <c r="D69" s="232" t="s">
        <v>1228</v>
      </c>
      <c r="E69" s="251" t="s">
        <v>1229</v>
      </c>
      <c r="F69" s="226" t="s">
        <v>996</v>
      </c>
      <c r="G69" s="226" t="s">
        <v>996</v>
      </c>
      <c r="H69" s="232" t="s">
        <v>1332</v>
      </c>
      <c r="I69" s="232" t="s">
        <v>1333</v>
      </c>
      <c r="J69" s="252" t="s">
        <v>752</v>
      </c>
      <c r="K69" s="257">
        <v>2611606</v>
      </c>
      <c r="L69" s="605">
        <v>928</v>
      </c>
      <c r="M69" s="227"/>
    </row>
    <row r="70" spans="1:13" s="228" customFormat="1">
      <c r="A70" s="261" t="s">
        <v>557</v>
      </c>
      <c r="B70" s="602" t="s">
        <v>558</v>
      </c>
      <c r="C70" s="253" t="s">
        <v>1170</v>
      </c>
      <c r="D70" s="232" t="s">
        <v>1230</v>
      </c>
      <c r="E70" s="251" t="s">
        <v>1231</v>
      </c>
      <c r="F70" s="226" t="s">
        <v>996</v>
      </c>
      <c r="G70" s="226" t="s">
        <v>996</v>
      </c>
      <c r="H70" s="232" t="s">
        <v>1334</v>
      </c>
      <c r="I70" s="232" t="s">
        <v>1333</v>
      </c>
      <c r="J70" s="252" t="s">
        <v>752</v>
      </c>
      <c r="K70" s="259">
        <v>2611606</v>
      </c>
      <c r="L70" s="611">
        <v>15387.04</v>
      </c>
      <c r="M70" s="227"/>
    </row>
    <row r="71" spans="1:13" s="228" customFormat="1">
      <c r="A71" s="261" t="s">
        <v>557</v>
      </c>
      <c r="B71" s="602" t="s">
        <v>558</v>
      </c>
      <c r="C71" s="232" t="s">
        <v>1149</v>
      </c>
      <c r="D71" s="232" t="s">
        <v>1232</v>
      </c>
      <c r="E71" s="251" t="s">
        <v>1233</v>
      </c>
      <c r="F71" s="251" t="s">
        <v>996</v>
      </c>
      <c r="G71" s="226" t="s">
        <v>996</v>
      </c>
      <c r="H71" s="232">
        <v>2972</v>
      </c>
      <c r="I71" s="232" t="s">
        <v>754</v>
      </c>
      <c r="J71" s="252" t="s">
        <v>1335</v>
      </c>
      <c r="K71" s="260">
        <v>2927408</v>
      </c>
      <c r="L71" s="605">
        <v>5000</v>
      </c>
      <c r="M71" s="227"/>
    </row>
    <row r="72" spans="1:13" s="228" customFormat="1">
      <c r="A72" s="261" t="s">
        <v>557</v>
      </c>
      <c r="B72" s="602" t="s">
        <v>558</v>
      </c>
      <c r="C72" s="232" t="s">
        <v>1149</v>
      </c>
      <c r="D72" s="232" t="s">
        <v>946</v>
      </c>
      <c r="E72" s="251" t="s">
        <v>1236</v>
      </c>
      <c r="F72" s="226" t="s">
        <v>996</v>
      </c>
      <c r="G72" s="226" t="s">
        <v>996</v>
      </c>
      <c r="H72" s="617">
        <v>70</v>
      </c>
      <c r="I72" s="618">
        <v>44959</v>
      </c>
      <c r="J72" s="252" t="s">
        <v>1336</v>
      </c>
      <c r="K72" s="259">
        <v>2927408</v>
      </c>
      <c r="L72" s="611">
        <v>10000</v>
      </c>
      <c r="M72" s="227"/>
    </row>
    <row r="73" spans="1:13" s="228" customFormat="1">
      <c r="A73" s="261" t="s">
        <v>557</v>
      </c>
      <c r="B73" s="602" t="s">
        <v>558</v>
      </c>
      <c r="C73" s="232" t="s">
        <v>144</v>
      </c>
      <c r="D73" s="232" t="s">
        <v>1237</v>
      </c>
      <c r="E73" s="614" t="s">
        <v>1238</v>
      </c>
      <c r="F73" s="251" t="s">
        <v>995</v>
      </c>
      <c r="G73" s="226" t="s">
        <v>996</v>
      </c>
      <c r="H73" s="619">
        <v>891</v>
      </c>
      <c r="I73" s="618">
        <v>44904</v>
      </c>
      <c r="J73" s="252" t="s">
        <v>1239</v>
      </c>
      <c r="K73" s="260">
        <v>2607901</v>
      </c>
      <c r="L73" s="613">
        <v>734.39</v>
      </c>
      <c r="M73" s="227"/>
    </row>
    <row r="74" spans="1:13" s="228" customFormat="1">
      <c r="A74" s="261" t="s">
        <v>557</v>
      </c>
      <c r="B74" s="602" t="s">
        <v>558</v>
      </c>
      <c r="C74" s="232" t="s">
        <v>144</v>
      </c>
      <c r="D74" s="232" t="s">
        <v>1237</v>
      </c>
      <c r="E74" s="628" t="s">
        <v>1238</v>
      </c>
      <c r="F74" s="226" t="s">
        <v>995</v>
      </c>
      <c r="G74" s="226" t="s">
        <v>996</v>
      </c>
      <c r="H74" s="607">
        <v>456</v>
      </c>
      <c r="I74" s="608">
        <v>44825</v>
      </c>
      <c r="J74" s="252" t="s">
        <v>1240</v>
      </c>
      <c r="K74" s="259">
        <v>2607901</v>
      </c>
      <c r="L74" s="613">
        <v>734.39</v>
      </c>
      <c r="M74" s="227"/>
    </row>
    <row r="75" spans="1:13" s="228" customFormat="1">
      <c r="A75" s="261" t="s">
        <v>557</v>
      </c>
      <c r="B75" s="602" t="s">
        <v>558</v>
      </c>
      <c r="C75" s="232" t="s">
        <v>144</v>
      </c>
      <c r="D75" s="232" t="s">
        <v>1237</v>
      </c>
      <c r="E75" s="614" t="s">
        <v>1238</v>
      </c>
      <c r="F75" s="251" t="s">
        <v>995</v>
      </c>
      <c r="G75" s="226" t="s">
        <v>996</v>
      </c>
      <c r="H75" s="619" t="s">
        <v>1241</v>
      </c>
      <c r="I75" s="618" t="s">
        <v>1227</v>
      </c>
      <c r="J75" s="252" t="s">
        <v>1242</v>
      </c>
      <c r="K75" s="260">
        <v>2607901</v>
      </c>
      <c r="L75" s="613">
        <v>1773.38</v>
      </c>
      <c r="M75" s="227"/>
    </row>
    <row r="76" spans="1:13" s="228" customFormat="1">
      <c r="A76" s="261" t="s">
        <v>557</v>
      </c>
      <c r="B76" s="602" t="s">
        <v>558</v>
      </c>
      <c r="C76" s="232" t="s">
        <v>144</v>
      </c>
      <c r="D76" s="232" t="s">
        <v>1237</v>
      </c>
      <c r="E76" s="628" t="s">
        <v>1238</v>
      </c>
      <c r="F76" s="226" t="s">
        <v>995</v>
      </c>
      <c r="G76" s="226" t="s">
        <v>996</v>
      </c>
      <c r="H76" s="607" t="s">
        <v>1243</v>
      </c>
      <c r="I76" s="618" t="s">
        <v>1188</v>
      </c>
      <c r="J76" s="252" t="s">
        <v>1244</v>
      </c>
      <c r="K76" s="260">
        <v>2607901</v>
      </c>
      <c r="L76" s="613">
        <v>1323.66</v>
      </c>
      <c r="M76" s="227"/>
    </row>
    <row r="77" spans="1:13" s="228" customFormat="1">
      <c r="A77" s="261" t="s">
        <v>557</v>
      </c>
      <c r="B77" s="602" t="s">
        <v>558</v>
      </c>
      <c r="C77" s="255" t="s">
        <v>144</v>
      </c>
      <c r="D77" s="232" t="s">
        <v>1237</v>
      </c>
      <c r="E77" s="251" t="s">
        <v>1238</v>
      </c>
      <c r="F77" s="226" t="s">
        <v>995</v>
      </c>
      <c r="G77" s="226" t="s">
        <v>996</v>
      </c>
      <c r="H77" s="567">
        <v>972</v>
      </c>
      <c r="I77" s="618">
        <v>44917</v>
      </c>
      <c r="J77" s="252" t="s">
        <v>1245</v>
      </c>
      <c r="K77" s="257">
        <v>2607901</v>
      </c>
      <c r="L77" s="613">
        <v>886.69</v>
      </c>
      <c r="M77" s="227"/>
    </row>
    <row r="78" spans="1:13" s="228" customFormat="1">
      <c r="A78" s="261" t="s">
        <v>557</v>
      </c>
      <c r="B78" s="602" t="s">
        <v>558</v>
      </c>
      <c r="C78" s="232" t="s">
        <v>144</v>
      </c>
      <c r="D78" s="232" t="s">
        <v>1237</v>
      </c>
      <c r="E78" s="251" t="s">
        <v>1238</v>
      </c>
      <c r="F78" s="226" t="s">
        <v>995</v>
      </c>
      <c r="G78" s="226" t="s">
        <v>996</v>
      </c>
      <c r="H78" s="567" t="s">
        <v>1246</v>
      </c>
      <c r="I78" s="618" t="s">
        <v>1247</v>
      </c>
      <c r="J78" s="252" t="s">
        <v>1248</v>
      </c>
      <c r="K78" s="258">
        <v>2607901</v>
      </c>
      <c r="L78" s="613">
        <v>886.69</v>
      </c>
      <c r="M78" s="227"/>
    </row>
    <row r="79" spans="1:13" s="228" customFormat="1">
      <c r="A79" s="261" t="s">
        <v>557</v>
      </c>
      <c r="B79" s="602" t="s">
        <v>558</v>
      </c>
      <c r="C79" s="232" t="s">
        <v>144</v>
      </c>
      <c r="D79" s="232" t="s">
        <v>1237</v>
      </c>
      <c r="E79" s="251" t="s">
        <v>1238</v>
      </c>
      <c r="F79" s="226" t="s">
        <v>995</v>
      </c>
      <c r="G79" s="226" t="s">
        <v>996</v>
      </c>
      <c r="H79" s="232" t="s">
        <v>1249</v>
      </c>
      <c r="I79" s="232" t="s">
        <v>1250</v>
      </c>
      <c r="J79" s="252" t="s">
        <v>1251</v>
      </c>
      <c r="K79" s="259">
        <v>2607901</v>
      </c>
      <c r="L79" s="605">
        <v>2210.36</v>
      </c>
      <c r="M79" s="227"/>
    </row>
    <row r="80" spans="1:13" s="228" customFormat="1">
      <c r="A80" s="261" t="s">
        <v>557</v>
      </c>
      <c r="B80" s="602" t="s">
        <v>558</v>
      </c>
      <c r="C80" s="232" t="s">
        <v>144</v>
      </c>
      <c r="D80" s="232" t="s">
        <v>1237</v>
      </c>
      <c r="E80" s="251" t="s">
        <v>1238</v>
      </c>
      <c r="F80" s="226" t="s">
        <v>995</v>
      </c>
      <c r="G80" s="226" t="s">
        <v>996</v>
      </c>
      <c r="H80" s="232" t="s">
        <v>1252</v>
      </c>
      <c r="I80" s="232" t="s">
        <v>998</v>
      </c>
      <c r="J80" s="252" t="s">
        <v>1253</v>
      </c>
      <c r="K80" s="259">
        <v>2607901</v>
      </c>
      <c r="L80" s="613">
        <v>886.69</v>
      </c>
      <c r="M80" s="227"/>
    </row>
    <row r="81" spans="1:13" s="228" customFormat="1">
      <c r="A81" s="261" t="s">
        <v>557</v>
      </c>
      <c r="B81" s="602" t="s">
        <v>558</v>
      </c>
      <c r="C81" s="232" t="s">
        <v>144</v>
      </c>
      <c r="D81" s="232" t="s">
        <v>1237</v>
      </c>
      <c r="E81" s="251" t="s">
        <v>1238</v>
      </c>
      <c r="F81" s="226" t="s">
        <v>995</v>
      </c>
      <c r="G81" s="226" t="s">
        <v>996</v>
      </c>
      <c r="H81" s="607" t="s">
        <v>1254</v>
      </c>
      <c r="I81" s="608" t="s">
        <v>1029</v>
      </c>
      <c r="J81" s="252" t="s">
        <v>1255</v>
      </c>
      <c r="K81" s="260">
        <v>2607901</v>
      </c>
      <c r="L81" s="616">
        <v>1323.66</v>
      </c>
      <c r="M81" s="227"/>
    </row>
    <row r="82" spans="1:13" s="228" customFormat="1">
      <c r="A82" s="261" t="s">
        <v>557</v>
      </c>
      <c r="B82" s="602" t="s">
        <v>558</v>
      </c>
      <c r="C82" s="232" t="s">
        <v>144</v>
      </c>
      <c r="D82" s="232" t="s">
        <v>1237</v>
      </c>
      <c r="E82" s="251" t="s">
        <v>1238</v>
      </c>
      <c r="F82" s="226" t="s">
        <v>995</v>
      </c>
      <c r="G82" s="226" t="s">
        <v>996</v>
      </c>
      <c r="H82" s="262" t="s">
        <v>1256</v>
      </c>
      <c r="I82" s="262" t="s">
        <v>1029</v>
      </c>
      <c r="J82" s="603" t="s">
        <v>1257</v>
      </c>
      <c r="K82" s="257">
        <v>2607901</v>
      </c>
      <c r="L82" s="613">
        <v>449.73</v>
      </c>
      <c r="M82" s="227"/>
    </row>
    <row r="83" spans="1:13" s="228" customFormat="1">
      <c r="A83" s="261" t="s">
        <v>557</v>
      </c>
      <c r="B83" s="602" t="s">
        <v>558</v>
      </c>
      <c r="C83" s="232" t="s">
        <v>144</v>
      </c>
      <c r="D83" s="232" t="s">
        <v>1237</v>
      </c>
      <c r="E83" s="251" t="s">
        <v>1238</v>
      </c>
      <c r="F83" s="226" t="s">
        <v>995</v>
      </c>
      <c r="G83" s="226" t="s">
        <v>996</v>
      </c>
      <c r="H83" s="232" t="s">
        <v>1258</v>
      </c>
      <c r="I83" s="232" t="s">
        <v>1021</v>
      </c>
      <c r="J83" s="252" t="s">
        <v>1259</v>
      </c>
      <c r="K83" s="258">
        <v>2607901</v>
      </c>
      <c r="L83" s="605">
        <v>873.93</v>
      </c>
      <c r="M83" s="227"/>
    </row>
    <row r="84" spans="1:13" s="228" customFormat="1" ht="15.75">
      <c r="A84" s="261" t="s">
        <v>557</v>
      </c>
      <c r="B84" s="602" t="s">
        <v>558</v>
      </c>
      <c r="C84" s="232" t="s">
        <v>144</v>
      </c>
      <c r="D84" s="232" t="s">
        <v>1237</v>
      </c>
      <c r="E84" s="251" t="s">
        <v>1238</v>
      </c>
      <c r="F84" s="226" t="s">
        <v>995</v>
      </c>
      <c r="G84" s="226" t="s">
        <v>996</v>
      </c>
      <c r="H84" s="232">
        <v>1132</v>
      </c>
      <c r="I84" s="232" t="s">
        <v>1341</v>
      </c>
      <c r="J84" s="252" t="s">
        <v>1260</v>
      </c>
      <c r="K84" s="257">
        <v>2607901</v>
      </c>
      <c r="L84" s="610">
        <v>878.27</v>
      </c>
      <c r="M84" s="227"/>
    </row>
    <row r="85" spans="1:13" s="228" customFormat="1">
      <c r="A85" s="261" t="s">
        <v>557</v>
      </c>
      <c r="B85" s="602" t="s">
        <v>558</v>
      </c>
      <c r="C85" s="232" t="s">
        <v>144</v>
      </c>
      <c r="D85" s="232" t="s">
        <v>1237</v>
      </c>
      <c r="E85" s="251" t="s">
        <v>1238</v>
      </c>
      <c r="F85" s="226" t="s">
        <v>995</v>
      </c>
      <c r="G85" s="226" t="s">
        <v>996</v>
      </c>
      <c r="H85" s="232" t="s">
        <v>1261</v>
      </c>
      <c r="I85" s="232" t="s">
        <v>1134</v>
      </c>
      <c r="J85" s="252" t="s">
        <v>1262</v>
      </c>
      <c r="K85" s="259">
        <v>2607901</v>
      </c>
      <c r="L85" s="611">
        <v>1330.16</v>
      </c>
      <c r="M85" s="227"/>
    </row>
    <row r="86" spans="1:13" s="228" customFormat="1">
      <c r="A86" s="261" t="s">
        <v>557</v>
      </c>
      <c r="B86" s="602" t="s">
        <v>558</v>
      </c>
      <c r="C86" s="232" t="s">
        <v>144</v>
      </c>
      <c r="D86" s="232" t="s">
        <v>1237</v>
      </c>
      <c r="E86" s="251" t="s">
        <v>1238</v>
      </c>
      <c r="F86" s="226" t="s">
        <v>995</v>
      </c>
      <c r="G86" s="226" t="s">
        <v>996</v>
      </c>
      <c r="H86" s="232" t="s">
        <v>1263</v>
      </c>
      <c r="I86" s="232" t="s">
        <v>1264</v>
      </c>
      <c r="J86" s="252" t="s">
        <v>1265</v>
      </c>
      <c r="K86" s="259">
        <v>2607901</v>
      </c>
      <c r="L86" s="605">
        <v>891.01</v>
      </c>
      <c r="M86" s="227"/>
    </row>
    <row r="87" spans="1:13" s="228" customFormat="1">
      <c r="A87" s="261" t="s">
        <v>557</v>
      </c>
      <c r="B87" s="602" t="s">
        <v>558</v>
      </c>
      <c r="C87" s="232" t="s">
        <v>144</v>
      </c>
      <c r="D87" s="232" t="s">
        <v>1237</v>
      </c>
      <c r="E87" s="251" t="s">
        <v>1238</v>
      </c>
      <c r="F87" s="226" t="s">
        <v>995</v>
      </c>
      <c r="G87" s="226" t="s">
        <v>996</v>
      </c>
      <c r="H87" s="232">
        <v>1106</v>
      </c>
      <c r="I87" s="232" t="s">
        <v>1264</v>
      </c>
      <c r="J87" s="252" t="s">
        <v>1266</v>
      </c>
      <c r="K87" s="260">
        <v>2607901</v>
      </c>
      <c r="L87" s="605">
        <v>78.010000000000005</v>
      </c>
      <c r="M87" s="227"/>
    </row>
    <row r="88" spans="1:13" s="228" customFormat="1">
      <c r="A88" s="261" t="s">
        <v>557</v>
      </c>
      <c r="B88" s="602" t="s">
        <v>558</v>
      </c>
      <c r="C88" s="232" t="s">
        <v>144</v>
      </c>
      <c r="D88" s="232" t="s">
        <v>1237</v>
      </c>
      <c r="E88" s="251" t="s">
        <v>1238</v>
      </c>
      <c r="F88" s="226" t="s">
        <v>995</v>
      </c>
      <c r="G88" s="226" t="s">
        <v>996</v>
      </c>
      <c r="H88" s="617" t="s">
        <v>1267</v>
      </c>
      <c r="I88" s="618" t="s">
        <v>1268</v>
      </c>
      <c r="J88" s="252" t="s">
        <v>1269</v>
      </c>
      <c r="K88" s="257">
        <v>2607901</v>
      </c>
      <c r="L88" s="605">
        <v>886.69</v>
      </c>
      <c r="M88" s="227"/>
    </row>
    <row r="89" spans="1:13" s="228" customFormat="1">
      <c r="A89" s="261" t="s">
        <v>557</v>
      </c>
      <c r="B89" s="602" t="s">
        <v>558</v>
      </c>
      <c r="C89" s="232" t="s">
        <v>144</v>
      </c>
      <c r="D89" s="232" t="s">
        <v>1237</v>
      </c>
      <c r="E89" s="251" t="s">
        <v>1238</v>
      </c>
      <c r="F89" s="226" t="s">
        <v>995</v>
      </c>
      <c r="G89" s="226" t="s">
        <v>996</v>
      </c>
      <c r="H89" s="232" t="s">
        <v>1270</v>
      </c>
      <c r="I89" s="232" t="s">
        <v>1271</v>
      </c>
      <c r="J89" s="252" t="s">
        <v>1272</v>
      </c>
      <c r="K89" s="258">
        <v>2607901</v>
      </c>
      <c r="L89" s="605">
        <v>891.01</v>
      </c>
      <c r="M89" s="227"/>
    </row>
    <row r="90" spans="1:13">
      <c r="A90" s="261" t="s">
        <v>557</v>
      </c>
      <c r="B90" s="602" t="s">
        <v>558</v>
      </c>
      <c r="C90" s="232" t="s">
        <v>144</v>
      </c>
      <c r="D90" s="232" t="s">
        <v>1237</v>
      </c>
      <c r="E90" s="251" t="s">
        <v>1238</v>
      </c>
      <c r="F90" s="226" t="s">
        <v>995</v>
      </c>
      <c r="G90" s="226" t="s">
        <v>996</v>
      </c>
      <c r="H90" s="232" t="s">
        <v>1273</v>
      </c>
      <c r="I90" s="232" t="s">
        <v>1274</v>
      </c>
      <c r="J90" s="252" t="s">
        <v>1275</v>
      </c>
      <c r="K90" s="257">
        <v>2607901</v>
      </c>
      <c r="L90" s="605">
        <v>878.27</v>
      </c>
      <c r="M90" s="2"/>
    </row>
    <row r="91" spans="1:13">
      <c r="A91" s="261" t="s">
        <v>557</v>
      </c>
      <c r="B91" s="602" t="s">
        <v>558</v>
      </c>
      <c r="C91" s="232" t="s">
        <v>144</v>
      </c>
      <c r="D91" s="232" t="s">
        <v>1237</v>
      </c>
      <c r="E91" s="251" t="s">
        <v>1238</v>
      </c>
      <c r="F91" s="226" t="s">
        <v>995</v>
      </c>
      <c r="G91" s="226" t="s">
        <v>996</v>
      </c>
      <c r="H91" s="619" t="s">
        <v>1276</v>
      </c>
      <c r="I91" s="618" t="s">
        <v>1024</v>
      </c>
      <c r="J91" s="252" t="s">
        <v>1277</v>
      </c>
      <c r="K91" s="258">
        <v>2607901</v>
      </c>
      <c r="L91" s="605">
        <v>1323.66</v>
      </c>
      <c r="M91" s="2"/>
    </row>
    <row r="92" spans="1:13">
      <c r="A92" s="261" t="s">
        <v>557</v>
      </c>
      <c r="B92" s="602" t="s">
        <v>558</v>
      </c>
      <c r="C92" s="232" t="s">
        <v>144</v>
      </c>
      <c r="D92" s="232" t="s">
        <v>1237</v>
      </c>
      <c r="E92" s="251" t="s">
        <v>1238</v>
      </c>
      <c r="F92" s="226" t="s">
        <v>995</v>
      </c>
      <c r="G92" s="226" t="s">
        <v>996</v>
      </c>
      <c r="H92" s="262" t="s">
        <v>1278</v>
      </c>
      <c r="I92" s="262" t="s">
        <v>1168</v>
      </c>
      <c r="J92" s="603" t="s">
        <v>1279</v>
      </c>
      <c r="K92" s="259">
        <v>2607901</v>
      </c>
      <c r="L92" s="605">
        <v>436.96</v>
      </c>
      <c r="M92" s="2"/>
    </row>
    <row r="93" spans="1:13">
      <c r="A93" s="261" t="s">
        <v>557</v>
      </c>
      <c r="B93" s="602" t="s">
        <v>558</v>
      </c>
      <c r="C93" s="232" t="s">
        <v>144</v>
      </c>
      <c r="D93" s="232" t="s">
        <v>1237</v>
      </c>
      <c r="E93" s="251" t="s">
        <v>1238</v>
      </c>
      <c r="F93" s="226" t="s">
        <v>995</v>
      </c>
      <c r="G93" s="226" t="s">
        <v>996</v>
      </c>
      <c r="H93" s="232" t="s">
        <v>1280</v>
      </c>
      <c r="I93" s="232" t="s">
        <v>1205</v>
      </c>
      <c r="J93" s="252" t="s">
        <v>1281</v>
      </c>
      <c r="K93" s="259">
        <v>2607901</v>
      </c>
      <c r="L93" s="605">
        <v>1773.38</v>
      </c>
      <c r="M93" s="2"/>
    </row>
    <row r="94" spans="1:13">
      <c r="A94" s="261" t="s">
        <v>557</v>
      </c>
      <c r="B94" s="602" t="s">
        <v>558</v>
      </c>
      <c r="C94" s="232" t="s">
        <v>144</v>
      </c>
      <c r="D94" s="232" t="s">
        <v>1237</v>
      </c>
      <c r="E94" s="251" t="s">
        <v>1238</v>
      </c>
      <c r="F94" s="226" t="s">
        <v>995</v>
      </c>
      <c r="G94" s="226" t="s">
        <v>996</v>
      </c>
      <c r="H94" s="262" t="s">
        <v>1282</v>
      </c>
      <c r="I94" s="262" t="s">
        <v>1283</v>
      </c>
      <c r="J94" s="603" t="s">
        <v>1284</v>
      </c>
      <c r="K94" s="260">
        <v>2607901</v>
      </c>
      <c r="L94" s="605">
        <v>891.01</v>
      </c>
      <c r="M94" s="2"/>
    </row>
    <row r="95" spans="1:13">
      <c r="A95" s="261" t="s">
        <v>557</v>
      </c>
      <c r="B95" s="602" t="s">
        <v>558</v>
      </c>
      <c r="C95" s="232" t="s">
        <v>144</v>
      </c>
      <c r="D95" s="232" t="s">
        <v>1237</v>
      </c>
      <c r="E95" s="251" t="s">
        <v>1238</v>
      </c>
      <c r="F95" s="226" t="s">
        <v>995</v>
      </c>
      <c r="G95" s="226" t="s">
        <v>996</v>
      </c>
      <c r="H95" s="232" t="s">
        <v>1285</v>
      </c>
      <c r="I95" s="232" t="s">
        <v>1286</v>
      </c>
      <c r="J95" s="252" t="s">
        <v>1287</v>
      </c>
      <c r="K95" s="257">
        <v>2607901</v>
      </c>
      <c r="L95" s="605">
        <v>1769.31</v>
      </c>
      <c r="M95" s="2"/>
    </row>
    <row r="96" spans="1:13">
      <c r="A96" s="261" t="s">
        <v>557</v>
      </c>
      <c r="B96" s="602" t="s">
        <v>558</v>
      </c>
      <c r="C96" s="232" t="s">
        <v>144</v>
      </c>
      <c r="D96" s="232" t="s">
        <v>1237</v>
      </c>
      <c r="E96" s="251" t="s">
        <v>1238</v>
      </c>
      <c r="F96" s="226" t="s">
        <v>995</v>
      </c>
      <c r="G96" s="226" t="s">
        <v>996</v>
      </c>
      <c r="H96" s="262" t="s">
        <v>1288</v>
      </c>
      <c r="I96" s="262" t="s">
        <v>1289</v>
      </c>
      <c r="J96" s="603" t="s">
        <v>1290</v>
      </c>
      <c r="K96" s="258">
        <v>2607901</v>
      </c>
      <c r="L96" s="605">
        <v>439.12</v>
      </c>
      <c r="M96" s="2"/>
    </row>
    <row r="97" spans="1:13">
      <c r="A97" s="261" t="s">
        <v>557</v>
      </c>
      <c r="B97" s="602" t="s">
        <v>558</v>
      </c>
      <c r="C97" s="232" t="s">
        <v>144</v>
      </c>
      <c r="D97" s="232" t="s">
        <v>1237</v>
      </c>
      <c r="E97" s="251" t="s">
        <v>1238</v>
      </c>
      <c r="F97" s="226" t="s">
        <v>995</v>
      </c>
      <c r="G97" s="226" t="s">
        <v>996</v>
      </c>
      <c r="H97" s="262" t="s">
        <v>1291</v>
      </c>
      <c r="I97" s="262" t="s">
        <v>1072</v>
      </c>
      <c r="J97" s="603" t="s">
        <v>1292</v>
      </c>
      <c r="K97" s="257">
        <v>2607901</v>
      </c>
      <c r="L97" s="605">
        <v>891.01</v>
      </c>
      <c r="M97" s="2"/>
    </row>
    <row r="98" spans="1:13">
      <c r="A98" s="261" t="s">
        <v>557</v>
      </c>
      <c r="B98" s="602" t="s">
        <v>558</v>
      </c>
      <c r="C98" s="232" t="s">
        <v>144</v>
      </c>
      <c r="D98" s="232" t="s">
        <v>1237</v>
      </c>
      <c r="E98" s="251" t="s">
        <v>1238</v>
      </c>
      <c r="F98" s="226" t="s">
        <v>995</v>
      </c>
      <c r="G98" s="226" t="s">
        <v>996</v>
      </c>
      <c r="H98" s="262" t="s">
        <v>1293</v>
      </c>
      <c r="I98" s="262" t="s">
        <v>1294</v>
      </c>
      <c r="J98" s="603" t="s">
        <v>1295</v>
      </c>
      <c r="K98" s="259">
        <v>2607901</v>
      </c>
      <c r="L98" s="605">
        <v>1330.16</v>
      </c>
      <c r="M98" s="2"/>
    </row>
    <row r="99" spans="1:13">
      <c r="A99" s="261" t="s">
        <v>557</v>
      </c>
      <c r="B99" s="602" t="s">
        <v>558</v>
      </c>
      <c r="C99" s="232" t="s">
        <v>148</v>
      </c>
      <c r="D99" s="232" t="s">
        <v>993</v>
      </c>
      <c r="E99" s="251" t="s">
        <v>994</v>
      </c>
      <c r="F99" s="226" t="s">
        <v>995</v>
      </c>
      <c r="G99" s="226" t="s">
        <v>996</v>
      </c>
      <c r="H99" s="262" t="s">
        <v>1296</v>
      </c>
      <c r="I99" s="262" t="s">
        <v>1289</v>
      </c>
      <c r="J99" s="603" t="s">
        <v>1297</v>
      </c>
      <c r="K99" s="259">
        <v>2607901</v>
      </c>
      <c r="L99" s="605">
        <v>421.1</v>
      </c>
      <c r="M99" s="2"/>
    </row>
    <row r="100" spans="1:13">
      <c r="A100" s="261" t="s">
        <v>557</v>
      </c>
      <c r="B100" s="602" t="s">
        <v>558</v>
      </c>
      <c r="C100" s="232" t="s">
        <v>148</v>
      </c>
      <c r="D100" s="232" t="s">
        <v>993</v>
      </c>
      <c r="E100" s="251" t="s">
        <v>994</v>
      </c>
      <c r="F100" s="226" t="s">
        <v>995</v>
      </c>
      <c r="G100" s="226" t="s">
        <v>996</v>
      </c>
      <c r="H100" s="262" t="s">
        <v>1298</v>
      </c>
      <c r="I100" s="262" t="s">
        <v>1289</v>
      </c>
      <c r="J100" s="603" t="s">
        <v>1299</v>
      </c>
      <c r="K100" s="260">
        <v>2607901</v>
      </c>
      <c r="L100" s="605">
        <v>8686.7999999999993</v>
      </c>
      <c r="M100" s="2"/>
    </row>
    <row r="101" spans="1:13">
      <c r="A101" s="261" t="s">
        <v>557</v>
      </c>
      <c r="B101" s="602" t="s">
        <v>558</v>
      </c>
      <c r="C101" s="232" t="s">
        <v>1003</v>
      </c>
      <c r="D101" s="232" t="s">
        <v>1300</v>
      </c>
      <c r="E101" s="251" t="s">
        <v>1301</v>
      </c>
      <c r="F101" s="226" t="s">
        <v>995</v>
      </c>
      <c r="G101" s="226" t="s">
        <v>996</v>
      </c>
      <c r="H101" s="262" t="s">
        <v>1302</v>
      </c>
      <c r="I101" s="262" t="s">
        <v>1303</v>
      </c>
      <c r="J101" s="603" t="s">
        <v>1304</v>
      </c>
      <c r="K101" s="257" t="s">
        <v>1210</v>
      </c>
      <c r="L101" s="605">
        <v>544</v>
      </c>
      <c r="M101" s="2"/>
    </row>
    <row r="102" spans="1:13">
      <c r="A102" s="261" t="s">
        <v>557</v>
      </c>
      <c r="B102" s="602" t="s">
        <v>558</v>
      </c>
      <c r="C102" s="232" t="s">
        <v>1149</v>
      </c>
      <c r="D102" s="232" t="s">
        <v>1305</v>
      </c>
      <c r="E102" s="251" t="s">
        <v>1306</v>
      </c>
      <c r="F102" s="226" t="s">
        <v>996</v>
      </c>
      <c r="G102" s="226" t="s">
        <v>996</v>
      </c>
      <c r="H102" s="262" t="s">
        <v>1307</v>
      </c>
      <c r="I102" s="262" t="s">
        <v>1294</v>
      </c>
      <c r="J102" s="603" t="s">
        <v>1308</v>
      </c>
      <c r="K102" s="258" t="s">
        <v>1210</v>
      </c>
      <c r="L102" s="605">
        <v>2000</v>
      </c>
      <c r="M102" s="2"/>
    </row>
    <row r="103" spans="1:13">
      <c r="A103" s="261" t="s">
        <v>557</v>
      </c>
      <c r="B103" s="602" t="s">
        <v>558</v>
      </c>
      <c r="C103" s="262" t="s">
        <v>1149</v>
      </c>
      <c r="D103" s="262" t="s">
        <v>1309</v>
      </c>
      <c r="E103" s="263" t="s">
        <v>1310</v>
      </c>
      <c r="F103" s="251" t="s">
        <v>996</v>
      </c>
      <c r="G103" s="226" t="s">
        <v>996</v>
      </c>
      <c r="H103" s="262" t="s">
        <v>1311</v>
      </c>
      <c r="I103" s="262" t="s">
        <v>1224</v>
      </c>
      <c r="J103" s="603" t="s">
        <v>1312</v>
      </c>
      <c r="K103" s="259" t="s">
        <v>1313</v>
      </c>
      <c r="L103" s="605">
        <v>10000</v>
      </c>
      <c r="M103" s="2"/>
    </row>
    <row r="104" spans="1:13">
      <c r="A104" s="261" t="s">
        <v>557</v>
      </c>
      <c r="B104" s="602" t="s">
        <v>558</v>
      </c>
      <c r="C104" s="262" t="s">
        <v>1170</v>
      </c>
      <c r="D104" s="262" t="s">
        <v>1202</v>
      </c>
      <c r="E104" s="263" t="s">
        <v>1203</v>
      </c>
      <c r="F104" s="251" t="s">
        <v>996</v>
      </c>
      <c r="G104" s="226" t="s">
        <v>996</v>
      </c>
      <c r="H104" s="262" t="s">
        <v>1314</v>
      </c>
      <c r="I104" s="262" t="s">
        <v>1143</v>
      </c>
      <c r="J104" s="603" t="s">
        <v>752</v>
      </c>
      <c r="K104" s="260">
        <v>2611606</v>
      </c>
      <c r="L104" s="605">
        <v>18178.12</v>
      </c>
      <c r="M104" s="2"/>
    </row>
    <row r="105" spans="1:13">
      <c r="A105" s="261" t="s">
        <v>557</v>
      </c>
      <c r="B105" s="602" t="s">
        <v>558</v>
      </c>
      <c r="C105" s="262" t="s">
        <v>1149</v>
      </c>
      <c r="D105" s="262" t="s">
        <v>1315</v>
      </c>
      <c r="E105" s="263" t="s">
        <v>1316</v>
      </c>
      <c r="F105" s="251" t="s">
        <v>996</v>
      </c>
      <c r="G105" s="226" t="s">
        <v>996</v>
      </c>
      <c r="H105" s="262" t="s">
        <v>1317</v>
      </c>
      <c r="I105" s="262" t="s">
        <v>1224</v>
      </c>
      <c r="J105" s="603" t="s">
        <v>752</v>
      </c>
      <c r="K105" s="620" t="s">
        <v>1318</v>
      </c>
      <c r="L105" s="605">
        <v>5000</v>
      </c>
      <c r="M105" s="2"/>
    </row>
    <row r="106" spans="1:13">
      <c r="A106" s="261" t="s">
        <v>557</v>
      </c>
      <c r="B106" s="602" t="s">
        <v>558</v>
      </c>
      <c r="C106" s="262" t="s">
        <v>1319</v>
      </c>
      <c r="D106" s="262" t="s">
        <v>1320</v>
      </c>
      <c r="E106" s="263" t="s">
        <v>971</v>
      </c>
      <c r="F106" s="251" t="s">
        <v>996</v>
      </c>
      <c r="G106" s="226" t="s">
        <v>996</v>
      </c>
      <c r="H106" s="262" t="s">
        <v>970</v>
      </c>
      <c r="I106" s="262" t="s">
        <v>1289</v>
      </c>
      <c r="J106" s="603" t="s">
        <v>1321</v>
      </c>
      <c r="K106" s="620" t="s">
        <v>1322</v>
      </c>
      <c r="L106" s="605">
        <v>180</v>
      </c>
      <c r="M106" s="2"/>
    </row>
    <row r="107" spans="1:13">
      <c r="A107" s="261" t="s">
        <v>557</v>
      </c>
      <c r="B107" s="602" t="s">
        <v>558</v>
      </c>
      <c r="C107" s="262" t="s">
        <v>1003</v>
      </c>
      <c r="D107" s="262" t="s">
        <v>1323</v>
      </c>
      <c r="E107" s="263" t="s">
        <v>974</v>
      </c>
      <c r="F107" s="251" t="s">
        <v>995</v>
      </c>
      <c r="G107" s="226" t="s">
        <v>996</v>
      </c>
      <c r="H107" s="262" t="s">
        <v>973</v>
      </c>
      <c r="I107" s="262" t="s">
        <v>1268</v>
      </c>
      <c r="J107" s="603" t="s">
        <v>1324</v>
      </c>
      <c r="K107" s="620" t="s">
        <v>1000</v>
      </c>
      <c r="L107" s="605">
        <v>100</v>
      </c>
      <c r="M107" s="2"/>
    </row>
    <row r="108" spans="1:13">
      <c r="A108" s="261" t="s">
        <v>557</v>
      </c>
      <c r="B108" s="602" t="s">
        <v>558</v>
      </c>
      <c r="C108" s="232" t="s">
        <v>1170</v>
      </c>
      <c r="D108" s="232" t="s">
        <v>1234</v>
      </c>
      <c r="E108" s="251" t="s">
        <v>1235</v>
      </c>
      <c r="F108" s="263" t="s">
        <v>996</v>
      </c>
      <c r="G108" s="226" t="s">
        <v>996</v>
      </c>
      <c r="H108" s="232" t="s">
        <v>977</v>
      </c>
      <c r="I108" s="232" t="s">
        <v>1024</v>
      </c>
      <c r="J108" s="252" t="s">
        <v>752</v>
      </c>
      <c r="K108" s="260">
        <v>3534401</v>
      </c>
      <c r="L108" s="605">
        <v>65.959999999999994</v>
      </c>
      <c r="M108" s="2"/>
    </row>
    <row r="109" spans="1:13">
      <c r="A109" s="261" t="s">
        <v>557</v>
      </c>
      <c r="B109" s="602" t="s">
        <v>558</v>
      </c>
      <c r="C109" s="262" t="s">
        <v>1170</v>
      </c>
      <c r="D109" s="262" t="s">
        <v>1234</v>
      </c>
      <c r="E109" s="263" t="s">
        <v>1235</v>
      </c>
      <c r="F109" s="251" t="s">
        <v>996</v>
      </c>
      <c r="G109" s="226" t="s">
        <v>996</v>
      </c>
      <c r="H109" s="262" t="s">
        <v>980</v>
      </c>
      <c r="I109" s="262" t="s">
        <v>1289</v>
      </c>
      <c r="J109" s="603" t="s">
        <v>752</v>
      </c>
      <c r="K109" s="620">
        <v>3534401</v>
      </c>
      <c r="L109" s="605">
        <v>29.9</v>
      </c>
      <c r="M109" s="2"/>
    </row>
    <row r="110" spans="1:13">
      <c r="A110" s="261" t="s">
        <v>557</v>
      </c>
      <c r="B110" s="602" t="s">
        <v>558</v>
      </c>
      <c r="C110" s="262" t="s">
        <v>1170</v>
      </c>
      <c r="D110" s="262" t="s">
        <v>1325</v>
      </c>
      <c r="E110" s="562" t="s">
        <v>1326</v>
      </c>
      <c r="F110" s="251" t="s">
        <v>996</v>
      </c>
      <c r="G110" s="226" t="s">
        <v>996</v>
      </c>
      <c r="H110" s="563" t="s">
        <v>982</v>
      </c>
      <c r="I110" s="563" t="s">
        <v>1289</v>
      </c>
      <c r="J110" s="603" t="s">
        <v>752</v>
      </c>
      <c r="K110" s="620">
        <v>3534401</v>
      </c>
      <c r="L110" s="565">
        <v>41.46</v>
      </c>
      <c r="M110" s="2"/>
    </row>
    <row r="111" spans="1:13">
      <c r="A111" s="261" t="s">
        <v>557</v>
      </c>
      <c r="B111" s="602" t="s">
        <v>558</v>
      </c>
      <c r="C111" s="262" t="s">
        <v>1149</v>
      </c>
      <c r="D111" s="262" t="s">
        <v>1327</v>
      </c>
      <c r="E111" s="562" t="s">
        <v>986</v>
      </c>
      <c r="F111" s="251" t="s">
        <v>996</v>
      </c>
      <c r="G111" s="226" t="s">
        <v>996</v>
      </c>
      <c r="H111" s="563" t="s">
        <v>985</v>
      </c>
      <c r="I111" s="563" t="s">
        <v>1219</v>
      </c>
      <c r="J111" s="603" t="s">
        <v>1328</v>
      </c>
      <c r="K111" s="620" t="s">
        <v>1210</v>
      </c>
      <c r="L111" s="565">
        <v>200</v>
      </c>
      <c r="M111" s="2"/>
    </row>
    <row r="112" spans="1:13">
      <c r="A112" s="261" t="s">
        <v>557</v>
      </c>
      <c r="B112" s="602" t="s">
        <v>558</v>
      </c>
      <c r="C112" s="262" t="s">
        <v>1149</v>
      </c>
      <c r="D112" s="262" t="s">
        <v>1309</v>
      </c>
      <c r="E112" s="607" t="s">
        <v>1310</v>
      </c>
      <c r="F112" s="251" t="s">
        <v>996</v>
      </c>
      <c r="G112" s="226" t="s">
        <v>996</v>
      </c>
      <c r="H112" s="563" t="s">
        <v>1337</v>
      </c>
      <c r="I112" s="563" t="s">
        <v>1143</v>
      </c>
      <c r="J112" s="603" t="s">
        <v>1338</v>
      </c>
      <c r="K112" s="260" t="s">
        <v>1313</v>
      </c>
      <c r="L112" s="568">
        <v>10000</v>
      </c>
      <c r="M112" s="2"/>
    </row>
    <row r="113" spans="1:13">
      <c r="A113" s="261" t="s">
        <v>557</v>
      </c>
      <c r="B113" s="602" t="s">
        <v>558</v>
      </c>
      <c r="C113" s="262" t="s">
        <v>1170</v>
      </c>
      <c r="D113" s="262" t="s">
        <v>1230</v>
      </c>
      <c r="E113" s="607" t="s">
        <v>1231</v>
      </c>
      <c r="F113" s="251" t="s">
        <v>996</v>
      </c>
      <c r="G113" s="226" t="s">
        <v>996</v>
      </c>
      <c r="H113" s="569" t="s">
        <v>1339</v>
      </c>
      <c r="I113" s="561" t="s">
        <v>1205</v>
      </c>
      <c r="J113" s="603" t="s">
        <v>752</v>
      </c>
      <c r="K113" s="260">
        <v>2611606</v>
      </c>
      <c r="L113" s="568">
        <v>289.2</v>
      </c>
      <c r="M113" s="2"/>
    </row>
    <row r="114" spans="1:13">
      <c r="A114" s="261"/>
      <c r="B114" s="602"/>
      <c r="C114" s="253"/>
      <c r="D114" s="232"/>
      <c r="E114" s="607"/>
      <c r="F114" s="226"/>
      <c r="G114" s="226"/>
      <c r="H114" s="563"/>
      <c r="I114" s="561"/>
      <c r="J114" s="252"/>
      <c r="K114" s="257"/>
      <c r="L114" s="568">
        <v>0</v>
      </c>
      <c r="M114" s="2"/>
    </row>
    <row r="115" spans="1:13">
      <c r="A115" s="261"/>
      <c r="B115" s="602"/>
      <c r="C115" s="262"/>
      <c r="D115" s="262"/>
      <c r="E115" s="562"/>
      <c r="F115" s="251"/>
      <c r="G115" s="226"/>
      <c r="H115" s="563"/>
      <c r="I115" s="561"/>
      <c r="J115" s="603"/>
      <c r="K115" s="620"/>
      <c r="L115" s="565">
        <v>0</v>
      </c>
      <c r="M115" s="2"/>
    </row>
    <row r="116" spans="1:13">
      <c r="A116" s="621"/>
      <c r="B116" s="263"/>
      <c r="C116" s="262"/>
      <c r="D116" s="262"/>
      <c r="E116" s="263"/>
      <c r="F116" s="251"/>
      <c r="G116" s="226"/>
      <c r="H116" s="262"/>
      <c r="I116" s="262"/>
      <c r="J116" s="603"/>
      <c r="K116" s="620"/>
      <c r="L116" s="605">
        <v>0</v>
      </c>
      <c r="M116" s="2"/>
    </row>
    <row r="117" spans="1:13">
      <c r="A117" s="621"/>
      <c r="B117" s="263"/>
      <c r="C117" s="262"/>
      <c r="D117" s="262"/>
      <c r="E117" s="263"/>
      <c r="F117" s="251"/>
      <c r="G117" s="226"/>
      <c r="H117" s="262"/>
      <c r="I117" s="262"/>
      <c r="J117" s="603"/>
      <c r="K117" s="620"/>
      <c r="L117" s="605">
        <v>0</v>
      </c>
      <c r="M117" s="2"/>
    </row>
    <row r="118" spans="1:13">
      <c r="A118" s="621"/>
      <c r="B118" s="263"/>
      <c r="C118" s="262"/>
      <c r="D118" s="262"/>
      <c r="E118" s="263"/>
      <c r="F118" s="251"/>
      <c r="G118" s="226"/>
      <c r="H118" s="262"/>
      <c r="I118" s="262"/>
      <c r="J118" s="603"/>
      <c r="K118" s="620"/>
      <c r="L118" s="605">
        <v>0</v>
      </c>
      <c r="M118" s="2"/>
    </row>
    <row r="119" spans="1:13">
      <c r="A119" s="621"/>
      <c r="B119" s="263"/>
      <c r="C119" s="262"/>
      <c r="D119" s="262"/>
      <c r="E119" s="263"/>
      <c r="F119" s="251"/>
      <c r="G119" s="226"/>
      <c r="H119" s="262"/>
      <c r="I119" s="262"/>
      <c r="J119" s="603"/>
      <c r="K119" s="620"/>
      <c r="L119" s="605">
        <v>0</v>
      </c>
      <c r="M119" s="2"/>
    </row>
    <row r="120" spans="1:13">
      <c r="A120" s="621"/>
      <c r="B120" s="263"/>
      <c r="C120" s="262"/>
      <c r="D120" s="262"/>
      <c r="E120" s="263"/>
      <c r="F120" s="251"/>
      <c r="G120" s="226"/>
      <c r="H120" s="262"/>
      <c r="I120" s="262"/>
      <c r="J120" s="603"/>
      <c r="K120" s="262"/>
      <c r="L120" s="605">
        <v>0</v>
      </c>
      <c r="M120" s="2"/>
    </row>
    <row r="121" spans="1:13">
      <c r="A121" s="621"/>
      <c r="B121" s="263"/>
      <c r="C121" s="262"/>
      <c r="D121" s="262"/>
      <c r="E121" s="263"/>
      <c r="F121" s="251"/>
      <c r="G121" s="226"/>
      <c r="H121" s="262"/>
      <c r="I121" s="262"/>
      <c r="J121" s="603"/>
      <c r="K121" s="262"/>
      <c r="L121" s="605">
        <v>0</v>
      </c>
      <c r="M121" s="2"/>
    </row>
    <row r="122" spans="1:13">
      <c r="A122" s="621"/>
      <c r="B122" s="263"/>
      <c r="C122" s="262"/>
      <c r="D122" s="262"/>
      <c r="E122" s="263"/>
      <c r="F122" s="251"/>
      <c r="G122" s="226"/>
      <c r="H122" s="262"/>
      <c r="I122" s="262"/>
      <c r="J122" s="603"/>
      <c r="K122" s="262"/>
      <c r="L122" s="605">
        <v>0</v>
      </c>
      <c r="M122" s="2"/>
    </row>
    <row r="123" spans="1:13">
      <c r="A123" s="621"/>
      <c r="B123" s="263"/>
      <c r="C123" s="262"/>
      <c r="D123" s="262"/>
      <c r="E123" s="263"/>
      <c r="F123" s="251"/>
      <c r="G123" s="226"/>
      <c r="H123" s="262"/>
      <c r="I123" s="262"/>
      <c r="J123" s="603"/>
      <c r="K123" s="262"/>
      <c r="L123" s="605">
        <v>0</v>
      </c>
      <c r="M123" s="2"/>
    </row>
    <row r="124" spans="1:13">
      <c r="A124" s="621"/>
      <c r="B124" s="263"/>
      <c r="C124" s="262"/>
      <c r="D124" s="262"/>
      <c r="E124" s="263"/>
      <c r="F124" s="251"/>
      <c r="G124" s="226"/>
      <c r="H124" s="262"/>
      <c r="I124" s="262"/>
      <c r="J124" s="603"/>
      <c r="K124" s="262"/>
      <c r="L124" s="605">
        <v>0</v>
      </c>
      <c r="M124" s="2"/>
    </row>
    <row r="125" spans="1:13">
      <c r="A125" s="621"/>
      <c r="B125" s="263"/>
      <c r="C125" s="262"/>
      <c r="D125" s="262"/>
      <c r="E125" s="263"/>
      <c r="F125" s="251"/>
      <c r="G125" s="226"/>
      <c r="H125" s="262"/>
      <c r="I125" s="262"/>
      <c r="J125" s="603"/>
      <c r="K125" s="262"/>
      <c r="L125" s="605">
        <v>0</v>
      </c>
      <c r="M125" s="2"/>
    </row>
    <row r="126" spans="1:13">
      <c r="A126" s="621"/>
      <c r="B126" s="263"/>
      <c r="C126" s="262"/>
      <c r="D126" s="262"/>
      <c r="E126" s="263"/>
      <c r="F126" s="251"/>
      <c r="G126" s="226"/>
      <c r="H126" s="262"/>
      <c r="I126" s="262"/>
      <c r="J126" s="603"/>
      <c r="K126" s="262"/>
      <c r="L126" s="605">
        <v>0</v>
      </c>
      <c r="M126" s="2"/>
    </row>
    <row r="127" spans="1:13">
      <c r="A127" s="621"/>
      <c r="B127" s="263"/>
      <c r="C127" s="262"/>
      <c r="D127" s="262"/>
      <c r="E127" s="263"/>
      <c r="F127" s="251"/>
      <c r="G127" s="226"/>
      <c r="H127" s="262"/>
      <c r="I127" s="262"/>
      <c r="J127" s="603"/>
      <c r="K127" s="262"/>
      <c r="L127" s="605">
        <v>0</v>
      </c>
      <c r="M127" s="2"/>
    </row>
    <row r="128" spans="1:13">
      <c r="A128" s="621"/>
      <c r="B128" s="263"/>
      <c r="C128" s="262"/>
      <c r="D128" s="262"/>
      <c r="E128" s="263"/>
      <c r="F128" s="251"/>
      <c r="G128" s="226"/>
      <c r="H128" s="262"/>
      <c r="I128" s="262"/>
      <c r="J128" s="603"/>
      <c r="K128" s="262"/>
      <c r="L128" s="605">
        <v>0</v>
      </c>
      <c r="M128" s="2"/>
    </row>
    <row r="129" spans="1:13">
      <c r="A129" s="621"/>
      <c r="B129" s="263"/>
      <c r="C129" s="262"/>
      <c r="D129" s="262"/>
      <c r="E129" s="263"/>
      <c r="F129" s="251"/>
      <c r="G129" s="226"/>
      <c r="H129" s="262"/>
      <c r="I129" s="262"/>
      <c r="J129" s="603"/>
      <c r="K129" s="262"/>
      <c r="L129" s="605">
        <v>0</v>
      </c>
      <c r="M129" s="2"/>
    </row>
    <row r="130" spans="1:13">
      <c r="A130" s="621"/>
      <c r="B130" s="263"/>
      <c r="C130" s="262"/>
      <c r="D130" s="262"/>
      <c r="E130" s="263"/>
      <c r="F130" s="251"/>
      <c r="G130" s="226"/>
      <c r="H130" s="262"/>
      <c r="I130" s="262"/>
      <c r="J130" s="603"/>
      <c r="K130" s="262"/>
      <c r="L130" s="605">
        <v>0</v>
      </c>
      <c r="M130" s="2"/>
    </row>
    <row r="131" spans="1:13">
      <c r="A131" s="621"/>
      <c r="B131" s="263"/>
      <c r="C131" s="262"/>
      <c r="D131" s="262"/>
      <c r="E131" s="263"/>
      <c r="F131" s="251"/>
      <c r="G131" s="226"/>
      <c r="H131" s="262"/>
      <c r="I131" s="262"/>
      <c r="J131" s="603"/>
      <c r="K131" s="262"/>
      <c r="L131" s="605">
        <v>0</v>
      </c>
      <c r="M131" s="2"/>
    </row>
    <row r="132" spans="1:13">
      <c r="A132" s="621"/>
      <c r="B132" s="263"/>
      <c r="C132" s="262"/>
      <c r="D132" s="262"/>
      <c r="E132" s="263"/>
      <c r="F132" s="251"/>
      <c r="G132" s="226"/>
      <c r="H132" s="262"/>
      <c r="I132" s="262"/>
      <c r="J132" s="603"/>
      <c r="K132" s="262"/>
      <c r="L132" s="605">
        <v>0</v>
      </c>
      <c r="M132" s="2"/>
    </row>
    <row r="133" spans="1:13">
      <c r="A133" s="621"/>
      <c r="B133" s="263"/>
      <c r="C133" s="262"/>
      <c r="D133" s="262"/>
      <c r="E133" s="263"/>
      <c r="F133" s="251"/>
      <c r="G133" s="226"/>
      <c r="H133" s="262"/>
      <c r="I133" s="262"/>
      <c r="J133" s="603"/>
      <c r="K133" s="262"/>
      <c r="L133" s="605">
        <v>0</v>
      </c>
      <c r="M133" s="2"/>
    </row>
    <row r="134" spans="1:13">
      <c r="A134" s="621"/>
      <c r="B134" s="263"/>
      <c r="C134" s="262"/>
      <c r="D134" s="262"/>
      <c r="E134" s="263"/>
      <c r="F134" s="251"/>
      <c r="G134" s="226"/>
      <c r="H134" s="262"/>
      <c r="I134" s="262"/>
      <c r="J134" s="603"/>
      <c r="K134" s="262"/>
      <c r="L134" s="605">
        <v>0</v>
      </c>
      <c r="M134" s="2"/>
    </row>
    <row r="135" spans="1:13">
      <c r="A135" s="621"/>
      <c r="B135" s="263"/>
      <c r="C135" s="262"/>
      <c r="D135" s="262"/>
      <c r="E135" s="263"/>
      <c r="F135" s="251"/>
      <c r="G135" s="226"/>
      <c r="H135" s="262"/>
      <c r="I135" s="262"/>
      <c r="J135" s="603"/>
      <c r="K135" s="262"/>
      <c r="L135" s="605">
        <v>0</v>
      </c>
      <c r="M135" s="2"/>
    </row>
    <row r="136" spans="1:13" ht="15.75">
      <c r="A136" s="621"/>
      <c r="B136" s="263"/>
      <c r="C136" s="262"/>
      <c r="D136" s="262"/>
      <c r="E136" s="263"/>
      <c r="F136" s="251"/>
      <c r="G136" s="226"/>
      <c r="H136" s="262"/>
      <c r="I136" s="262"/>
      <c r="J136" s="603"/>
      <c r="K136" s="262"/>
      <c r="L136" s="622">
        <v>0</v>
      </c>
      <c r="M136" s="2"/>
    </row>
    <row r="137" spans="1:13" ht="15.75">
      <c r="A137" s="621"/>
      <c r="B137" s="263"/>
      <c r="C137" s="262"/>
      <c r="D137" s="262"/>
      <c r="E137" s="263"/>
      <c r="F137" s="251"/>
      <c r="G137" s="226"/>
      <c r="H137" s="262"/>
      <c r="I137" s="262"/>
      <c r="J137" s="603"/>
      <c r="K137" s="262"/>
      <c r="L137" s="622">
        <v>0</v>
      </c>
      <c r="M137" s="2"/>
    </row>
    <row r="138" spans="1:13" ht="15.75">
      <c r="A138" s="621"/>
      <c r="B138" s="263"/>
      <c r="C138" s="262"/>
      <c r="D138" s="262"/>
      <c r="E138" s="263"/>
      <c r="F138" s="251"/>
      <c r="G138" s="226"/>
      <c r="H138" s="262"/>
      <c r="I138" s="262"/>
      <c r="J138" s="603"/>
      <c r="K138" s="262"/>
      <c r="L138" s="622">
        <v>0</v>
      </c>
      <c r="M138" s="2"/>
    </row>
    <row r="139" spans="1:13" ht="15.75">
      <c r="A139" s="621"/>
      <c r="B139" s="263"/>
      <c r="C139" s="262"/>
      <c r="D139" s="262"/>
      <c r="E139" s="263"/>
      <c r="F139" s="251"/>
      <c r="G139" s="226"/>
      <c r="H139" s="262"/>
      <c r="I139" s="262"/>
      <c r="J139" s="603"/>
      <c r="K139" s="262"/>
      <c r="L139" s="622">
        <v>0</v>
      </c>
      <c r="M139" s="2"/>
    </row>
    <row r="140" spans="1:13" ht="15.75">
      <c r="A140" s="621"/>
      <c r="B140" s="263"/>
      <c r="C140" s="262"/>
      <c r="D140" s="262"/>
      <c r="E140" s="263"/>
      <c r="F140" s="251"/>
      <c r="G140" s="226"/>
      <c r="H140" s="262"/>
      <c r="I140" s="262"/>
      <c r="J140" s="603"/>
      <c r="K140" s="262"/>
      <c r="L140" s="622">
        <v>0</v>
      </c>
      <c r="M140" s="2"/>
    </row>
    <row r="141" spans="1:13" ht="15.75">
      <c r="A141" s="621"/>
      <c r="B141" s="263"/>
      <c r="C141" s="262"/>
      <c r="D141" s="262"/>
      <c r="E141" s="263"/>
      <c r="F141" s="251"/>
      <c r="G141" s="226"/>
      <c r="H141" s="262"/>
      <c r="I141" s="262"/>
      <c r="J141" s="603"/>
      <c r="K141" s="262"/>
      <c r="L141" s="622">
        <v>0</v>
      </c>
      <c r="M141" s="2"/>
    </row>
    <row r="142" spans="1:13" ht="15.75">
      <c r="A142" s="621"/>
      <c r="B142" s="263"/>
      <c r="C142" s="262"/>
      <c r="D142" s="262"/>
      <c r="E142" s="263"/>
      <c r="F142" s="251"/>
      <c r="G142" s="226"/>
      <c r="H142" s="262"/>
      <c r="I142" s="262"/>
      <c r="J142" s="603"/>
      <c r="K142" s="262"/>
      <c r="L142" s="622">
        <v>0</v>
      </c>
      <c r="M142" s="2"/>
    </row>
    <row r="143" spans="1:13" ht="15.75">
      <c r="A143" s="621"/>
      <c r="B143" s="263"/>
      <c r="C143" s="262"/>
      <c r="D143" s="262"/>
      <c r="E143" s="263"/>
      <c r="F143" s="251"/>
      <c r="G143" s="226"/>
      <c r="H143" s="262"/>
      <c r="I143" s="262"/>
      <c r="J143" s="603"/>
      <c r="K143" s="262"/>
      <c r="L143" s="622">
        <v>0</v>
      </c>
      <c r="M143" s="2"/>
    </row>
    <row r="144" spans="1:13" ht="15.75">
      <c r="A144" s="621"/>
      <c r="B144" s="263"/>
      <c r="C144" s="262"/>
      <c r="D144" s="262"/>
      <c r="E144" s="263"/>
      <c r="F144" s="251"/>
      <c r="G144" s="226"/>
      <c r="H144" s="262"/>
      <c r="I144" s="262"/>
      <c r="J144" s="603"/>
      <c r="K144" s="262"/>
      <c r="L144" s="622">
        <v>0</v>
      </c>
      <c r="M144" s="2"/>
    </row>
    <row r="145" spans="1:13" ht="15.75">
      <c r="A145" s="621"/>
      <c r="B145" s="263"/>
      <c r="C145" s="262"/>
      <c r="D145" s="262"/>
      <c r="E145" s="263"/>
      <c r="F145" s="251"/>
      <c r="G145" s="226"/>
      <c r="H145" s="262"/>
      <c r="I145" s="262"/>
      <c r="J145" s="603"/>
      <c r="K145" s="262"/>
      <c r="L145" s="622">
        <v>0</v>
      </c>
      <c r="M145" s="2"/>
    </row>
    <row r="146" spans="1:13" ht="15.75">
      <c r="A146" s="621"/>
      <c r="B146" s="263"/>
      <c r="C146" s="262"/>
      <c r="D146" s="262"/>
      <c r="E146" s="263"/>
      <c r="F146" s="251"/>
      <c r="G146" s="226"/>
      <c r="H146" s="262"/>
      <c r="I146" s="262"/>
      <c r="J146" s="603"/>
      <c r="K146" s="262"/>
      <c r="L146" s="622">
        <v>0</v>
      </c>
      <c r="M146" s="2"/>
    </row>
    <row r="147" spans="1:13" ht="15.75">
      <c r="A147" s="621"/>
      <c r="B147" s="263"/>
      <c r="C147" s="262"/>
      <c r="D147" s="262"/>
      <c r="E147" s="263"/>
      <c r="F147" s="251"/>
      <c r="G147" s="226"/>
      <c r="H147" s="262"/>
      <c r="I147" s="262"/>
      <c r="J147" s="603"/>
      <c r="K147" s="262"/>
      <c r="L147" s="622">
        <v>0</v>
      </c>
      <c r="M147" s="2"/>
    </row>
    <row r="148" spans="1:13" ht="15.75">
      <c r="A148" s="621"/>
      <c r="B148" s="263"/>
      <c r="C148" s="262"/>
      <c r="D148" s="262"/>
      <c r="E148" s="263"/>
      <c r="F148" s="251"/>
      <c r="G148" s="226"/>
      <c r="H148" s="262"/>
      <c r="I148" s="262"/>
      <c r="J148" s="603"/>
      <c r="K148" s="262"/>
      <c r="L148" s="622">
        <v>0</v>
      </c>
      <c r="M148" s="2"/>
    </row>
    <row r="149" spans="1:13" ht="15.75">
      <c r="A149" s="621"/>
      <c r="B149" s="263"/>
      <c r="C149" s="262"/>
      <c r="D149" s="262"/>
      <c r="E149" s="263"/>
      <c r="F149" s="251"/>
      <c r="G149" s="226"/>
      <c r="H149" s="262"/>
      <c r="I149" s="262"/>
      <c r="J149" s="603"/>
      <c r="K149" s="262"/>
      <c r="L149" s="622">
        <v>0</v>
      </c>
      <c r="M149" s="2"/>
    </row>
    <row r="150" spans="1:13" ht="15.75">
      <c r="A150" s="621"/>
      <c r="B150" s="263"/>
      <c r="C150" s="262"/>
      <c r="D150" s="262"/>
      <c r="E150" s="263"/>
      <c r="F150" s="251"/>
      <c r="G150" s="226"/>
      <c r="H150" s="262"/>
      <c r="I150" s="262"/>
      <c r="J150" s="603"/>
      <c r="K150" s="262"/>
      <c r="L150" s="622">
        <v>0</v>
      </c>
      <c r="M150" s="2"/>
    </row>
    <row r="151" spans="1:13" ht="15.75">
      <c r="A151" s="621"/>
      <c r="B151" s="263"/>
      <c r="C151" s="262"/>
      <c r="D151" s="262"/>
      <c r="E151" s="263"/>
      <c r="F151" s="251"/>
      <c r="G151" s="226"/>
      <c r="H151" s="262"/>
      <c r="I151" s="262"/>
      <c r="J151" s="603"/>
      <c r="K151" s="262"/>
      <c r="L151" s="622">
        <v>0</v>
      </c>
      <c r="M151" s="2"/>
    </row>
    <row r="152" spans="1:13" ht="15.75">
      <c r="A152" s="621"/>
      <c r="B152" s="263"/>
      <c r="C152" s="262"/>
      <c r="D152" s="262"/>
      <c r="E152" s="263"/>
      <c r="F152" s="251"/>
      <c r="G152" s="226"/>
      <c r="H152" s="262"/>
      <c r="I152" s="262"/>
      <c r="J152" s="603"/>
      <c r="K152" s="262"/>
      <c r="L152" s="622">
        <v>0</v>
      </c>
      <c r="M152" s="2"/>
    </row>
    <row r="153" spans="1:13" ht="15.75">
      <c r="A153" s="621"/>
      <c r="B153" s="263"/>
      <c r="C153" s="262"/>
      <c r="D153" s="262"/>
      <c r="E153" s="263"/>
      <c r="F153" s="251"/>
      <c r="G153" s="226"/>
      <c r="H153" s="262"/>
      <c r="I153" s="262"/>
      <c r="J153" s="603"/>
      <c r="K153" s="262"/>
      <c r="L153" s="622">
        <v>0</v>
      </c>
      <c r="M153" s="2"/>
    </row>
    <row r="154" spans="1:13" ht="15.75">
      <c r="A154" s="621"/>
      <c r="B154" s="263"/>
      <c r="C154" s="262"/>
      <c r="D154" s="262"/>
      <c r="E154" s="263"/>
      <c r="F154" s="251"/>
      <c r="G154" s="226"/>
      <c r="H154" s="262"/>
      <c r="I154" s="262"/>
      <c r="J154" s="603"/>
      <c r="K154" s="262"/>
      <c r="L154" s="622">
        <v>0</v>
      </c>
      <c r="M154" s="2"/>
    </row>
    <row r="155" spans="1:13" ht="15.75">
      <c r="A155" s="621"/>
      <c r="B155" s="263"/>
      <c r="C155" s="262"/>
      <c r="D155" s="262"/>
      <c r="E155" s="263"/>
      <c r="F155" s="251"/>
      <c r="G155" s="226"/>
      <c r="H155" s="262"/>
      <c r="I155" s="262"/>
      <c r="J155" s="603"/>
      <c r="K155" s="262"/>
      <c r="L155" s="622">
        <v>0</v>
      </c>
      <c r="M155" s="2"/>
    </row>
    <row r="156" spans="1:13" ht="15.75">
      <c r="A156" s="621"/>
      <c r="B156" s="263"/>
      <c r="C156" s="262"/>
      <c r="D156" s="262"/>
      <c r="E156" s="263"/>
      <c r="F156" s="251"/>
      <c r="G156" s="226"/>
      <c r="H156" s="262"/>
      <c r="I156" s="262"/>
      <c r="J156" s="603"/>
      <c r="K156" s="262"/>
      <c r="L156" s="622">
        <v>0</v>
      </c>
      <c r="M156" s="2"/>
    </row>
    <row r="157" spans="1:13" ht="15.75">
      <c r="A157" s="621"/>
      <c r="B157" s="263"/>
      <c r="C157" s="262"/>
      <c r="D157" s="262"/>
      <c r="E157" s="263"/>
      <c r="F157" s="251"/>
      <c r="G157" s="226"/>
      <c r="H157" s="262"/>
      <c r="I157" s="262"/>
      <c r="J157" s="603"/>
      <c r="K157" s="262"/>
      <c r="L157" s="622">
        <v>0</v>
      </c>
      <c r="M157" s="2"/>
    </row>
    <row r="158" spans="1:13" ht="15.75">
      <c r="A158" s="621"/>
      <c r="B158" s="263"/>
      <c r="C158" s="207"/>
      <c r="D158" s="207"/>
      <c r="E158" s="623"/>
      <c r="F158" s="624"/>
      <c r="G158" s="226"/>
      <c r="H158" s="207"/>
      <c r="I158" s="207"/>
      <c r="J158" s="625"/>
      <c r="K158" s="207"/>
      <c r="L158" s="622">
        <v>0</v>
      </c>
      <c r="M158" s="2"/>
    </row>
    <row r="159" spans="1:13" ht="15.75">
      <c r="A159" s="621"/>
      <c r="B159" s="263"/>
      <c r="C159" s="207"/>
      <c r="D159" s="207"/>
      <c r="E159" s="623"/>
      <c r="F159" s="624"/>
      <c r="G159" s="226"/>
      <c r="H159" s="207"/>
      <c r="I159" s="207"/>
      <c r="J159" s="625"/>
      <c r="K159" s="207"/>
      <c r="L159" s="622">
        <v>0</v>
      </c>
      <c r="M159" s="2"/>
    </row>
    <row r="160" spans="1:13" ht="15.75">
      <c r="A160" s="621"/>
      <c r="B160" s="263"/>
      <c r="C160" s="207"/>
      <c r="D160" s="207"/>
      <c r="E160" s="623"/>
      <c r="F160" s="624"/>
      <c r="G160" s="226"/>
      <c r="H160" s="207"/>
      <c r="I160" s="207"/>
      <c r="J160" s="625"/>
      <c r="K160" s="207"/>
      <c r="L160" s="622">
        <v>0</v>
      </c>
      <c r="M160" s="2"/>
    </row>
    <row r="161" spans="1:13" ht="15.75">
      <c r="A161" s="621"/>
      <c r="B161" s="263"/>
      <c r="C161" s="207"/>
      <c r="D161" s="207"/>
      <c r="E161" s="623"/>
      <c r="F161" s="624"/>
      <c r="G161" s="226"/>
      <c r="H161" s="207"/>
      <c r="I161" s="207"/>
      <c r="J161" s="625"/>
      <c r="K161" s="207"/>
      <c r="L161" s="622">
        <v>0</v>
      </c>
      <c r="M161" s="2"/>
    </row>
    <row r="162" spans="1:13" ht="15.75">
      <c r="A162" s="621"/>
      <c r="B162" s="263"/>
      <c r="C162" s="207"/>
      <c r="D162" s="207"/>
      <c r="E162" s="623"/>
      <c r="F162" s="624"/>
      <c r="G162" s="226"/>
      <c r="H162" s="207"/>
      <c r="I162" s="207"/>
      <c r="J162" s="625"/>
      <c r="K162" s="207"/>
      <c r="L162" s="622">
        <v>0</v>
      </c>
      <c r="M162" s="2"/>
    </row>
    <row r="163" spans="1:13" ht="15.75">
      <c r="A163" s="621"/>
      <c r="B163" s="263"/>
      <c r="C163" s="207"/>
      <c r="D163" s="207"/>
      <c r="E163" s="623"/>
      <c r="F163" s="624"/>
      <c r="G163" s="226"/>
      <c r="H163" s="207"/>
      <c r="I163" s="207"/>
      <c r="J163" s="625"/>
      <c r="K163" s="207"/>
      <c r="L163" s="622">
        <v>0</v>
      </c>
      <c r="M163" s="2"/>
    </row>
    <row r="164" spans="1:13" ht="15.75">
      <c r="A164" s="621"/>
      <c r="B164" s="263"/>
      <c r="C164" s="207"/>
      <c r="D164" s="207"/>
      <c r="E164" s="623"/>
      <c r="F164" s="624"/>
      <c r="G164" s="226"/>
      <c r="H164" s="207"/>
      <c r="I164" s="207"/>
      <c r="J164" s="625"/>
      <c r="K164" s="207"/>
      <c r="L164" s="622">
        <v>0</v>
      </c>
      <c r="M164" s="2"/>
    </row>
    <row r="165" spans="1:13" ht="15.75">
      <c r="A165" s="621"/>
      <c r="B165" s="263"/>
      <c r="C165" s="207"/>
      <c r="D165" s="207"/>
      <c r="E165" s="623"/>
      <c r="F165" s="624"/>
      <c r="G165" s="226"/>
      <c r="H165" s="207"/>
      <c r="I165" s="207"/>
      <c r="J165" s="625"/>
      <c r="K165" s="207"/>
      <c r="L165" s="622">
        <v>0</v>
      </c>
      <c r="M165" s="2"/>
    </row>
    <row r="166" spans="1:13" ht="15.75">
      <c r="A166" s="621"/>
      <c r="B166" s="263"/>
      <c r="C166" s="207"/>
      <c r="D166" s="207"/>
      <c r="E166" s="623"/>
      <c r="F166" s="624"/>
      <c r="G166" s="226"/>
      <c r="H166" s="207"/>
      <c r="I166" s="207"/>
      <c r="J166" s="625"/>
      <c r="K166" s="207"/>
      <c r="L166" s="622">
        <v>0</v>
      </c>
      <c r="M166" s="2"/>
    </row>
    <row r="167" spans="1:13" ht="15.75">
      <c r="A167" s="621"/>
      <c r="B167" s="263"/>
      <c r="C167" s="207"/>
      <c r="D167" s="207"/>
      <c r="E167" s="623"/>
      <c r="F167" s="624"/>
      <c r="G167" s="226"/>
      <c r="H167" s="207"/>
      <c r="I167" s="207"/>
      <c r="J167" s="625"/>
      <c r="K167" s="207"/>
      <c r="L167" s="622">
        <v>0</v>
      </c>
      <c r="M167" s="2"/>
    </row>
    <row r="168" spans="1:13" ht="15.75">
      <c r="A168" s="621"/>
      <c r="B168" s="263"/>
      <c r="C168" s="207"/>
      <c r="D168" s="207"/>
      <c r="E168" s="623"/>
      <c r="F168" s="624"/>
      <c r="G168" s="226"/>
      <c r="H168" s="207"/>
      <c r="I168" s="207"/>
      <c r="J168" s="625"/>
      <c r="K168" s="207"/>
      <c r="L168" s="622">
        <v>0</v>
      </c>
      <c r="M168" s="2"/>
    </row>
    <row r="169" spans="1:13" ht="15.75">
      <c r="A169" s="621"/>
      <c r="B169" s="263"/>
      <c r="C169" s="207"/>
      <c r="D169" s="207"/>
      <c r="E169" s="623"/>
      <c r="F169" s="624"/>
      <c r="G169" s="226"/>
      <c r="H169" s="207"/>
      <c r="I169" s="207"/>
      <c r="J169" s="625"/>
      <c r="K169" s="207"/>
      <c r="L169" s="622">
        <v>0</v>
      </c>
      <c r="M169" s="2"/>
    </row>
    <row r="170" spans="1:13" ht="15.75">
      <c r="A170" s="621"/>
      <c r="B170" s="263"/>
      <c r="C170" s="207"/>
      <c r="D170" s="207"/>
      <c r="E170" s="623"/>
      <c r="F170" s="624"/>
      <c r="G170" s="226"/>
      <c r="H170" s="207"/>
      <c r="I170" s="207"/>
      <c r="J170" s="625"/>
      <c r="K170" s="207"/>
      <c r="L170" s="622">
        <v>0</v>
      </c>
      <c r="M170" s="2"/>
    </row>
    <row r="171" spans="1:13" ht="15.75">
      <c r="A171" s="621"/>
      <c r="B171" s="263"/>
      <c r="C171" s="207"/>
      <c r="D171" s="207"/>
      <c r="E171" s="623"/>
      <c r="F171" s="624"/>
      <c r="G171" s="226"/>
      <c r="H171" s="207"/>
      <c r="I171" s="207"/>
      <c r="J171" s="625"/>
      <c r="K171" s="207"/>
      <c r="L171" s="622">
        <v>0</v>
      </c>
      <c r="M171" s="2"/>
    </row>
    <row r="172" spans="1:13" ht="15.75">
      <c r="A172" s="621"/>
      <c r="B172" s="263"/>
      <c r="C172" s="207"/>
      <c r="D172" s="207"/>
      <c r="E172" s="623"/>
      <c r="F172" s="624"/>
      <c r="G172" s="226"/>
      <c r="H172" s="207"/>
      <c r="I172" s="207"/>
      <c r="J172" s="625"/>
      <c r="K172" s="207"/>
      <c r="L172" s="622">
        <v>0</v>
      </c>
      <c r="M172" s="2"/>
    </row>
    <row r="173" spans="1:13" ht="15.75">
      <c r="A173" s="621"/>
      <c r="B173" s="263"/>
      <c r="C173" s="207"/>
      <c r="D173" s="207"/>
      <c r="E173" s="623"/>
      <c r="F173" s="624"/>
      <c r="G173" s="226"/>
      <c r="H173" s="207"/>
      <c r="I173" s="207"/>
      <c r="J173" s="625"/>
      <c r="K173" s="207"/>
      <c r="L173" s="622">
        <v>0</v>
      </c>
      <c r="M173" s="2"/>
    </row>
    <row r="174" spans="1:13" ht="15.75">
      <c r="A174" s="621"/>
      <c r="B174" s="263"/>
      <c r="C174" s="207"/>
      <c r="D174" s="207"/>
      <c r="E174" s="623"/>
      <c r="F174" s="624"/>
      <c r="G174" s="226"/>
      <c r="H174" s="207"/>
      <c r="I174" s="207"/>
      <c r="J174" s="625"/>
      <c r="K174" s="207"/>
      <c r="L174" s="622">
        <v>0</v>
      </c>
      <c r="M174" s="2"/>
    </row>
    <row r="175" spans="1:13" ht="15.75">
      <c r="A175" s="621"/>
      <c r="B175" s="263"/>
      <c r="C175" s="207"/>
      <c r="D175" s="207"/>
      <c r="E175" s="623"/>
      <c r="F175" s="624"/>
      <c r="G175" s="226"/>
      <c r="H175" s="207"/>
      <c r="I175" s="207"/>
      <c r="J175" s="625"/>
      <c r="K175" s="207"/>
      <c r="L175" s="622">
        <v>0</v>
      </c>
      <c r="M175" s="2"/>
    </row>
    <row r="176" spans="1:13" ht="15.75">
      <c r="A176" s="626"/>
      <c r="B176" s="623"/>
      <c r="C176" s="207"/>
      <c r="D176" s="207"/>
      <c r="E176" s="623"/>
      <c r="F176" s="624"/>
      <c r="G176" s="226"/>
      <c r="H176" s="207"/>
      <c r="I176" s="207"/>
      <c r="J176" s="625"/>
      <c r="K176" s="207"/>
      <c r="L176" s="622">
        <v>0</v>
      </c>
      <c r="M176" s="2"/>
    </row>
    <row r="177" spans="1:13" ht="15.75">
      <c r="A177" s="626"/>
      <c r="B177" s="623"/>
      <c r="C177" s="207"/>
      <c r="D177" s="207"/>
      <c r="E177" s="623"/>
      <c r="F177" s="624"/>
      <c r="G177" s="226"/>
      <c r="H177" s="207"/>
      <c r="I177" s="207"/>
      <c r="J177" s="625"/>
      <c r="K177" s="207"/>
      <c r="L177" s="622">
        <v>0</v>
      </c>
      <c r="M177" s="2"/>
    </row>
    <row r="178" spans="1:13" ht="15.75">
      <c r="A178" s="626"/>
      <c r="B178" s="623"/>
      <c r="C178" s="207"/>
      <c r="D178" s="207"/>
      <c r="E178" s="623"/>
      <c r="F178" s="624"/>
      <c r="G178" s="226"/>
      <c r="H178" s="207"/>
      <c r="I178" s="207"/>
      <c r="J178" s="625"/>
      <c r="K178" s="207"/>
      <c r="L178" s="622">
        <v>0</v>
      </c>
      <c r="M178" s="2"/>
    </row>
    <row r="179" spans="1:13" ht="15.75">
      <c r="A179" s="626"/>
      <c r="B179" s="623"/>
      <c r="C179" s="207"/>
      <c r="D179" s="207"/>
      <c r="E179" s="623"/>
      <c r="F179" s="624"/>
      <c r="G179" s="226"/>
      <c r="H179" s="207"/>
      <c r="I179" s="207"/>
      <c r="J179" s="625"/>
      <c r="K179" s="207"/>
      <c r="L179" s="622">
        <v>0</v>
      </c>
      <c r="M179" s="2"/>
    </row>
    <row r="180" spans="1:13" ht="15.75">
      <c r="A180" s="626"/>
      <c r="B180" s="623"/>
      <c r="C180" s="207"/>
      <c r="D180" s="207"/>
      <c r="E180" s="623"/>
      <c r="F180" s="624"/>
      <c r="G180" s="226"/>
      <c r="H180" s="207"/>
      <c r="I180" s="207"/>
      <c r="J180" s="625"/>
      <c r="K180" s="207"/>
      <c r="L180" s="622">
        <v>0</v>
      </c>
      <c r="M180" s="2"/>
    </row>
    <row r="181" spans="1:13" ht="15.75">
      <c r="A181" s="626"/>
      <c r="B181" s="623"/>
      <c r="C181" s="207"/>
      <c r="D181" s="207"/>
      <c r="E181" s="623"/>
      <c r="F181" s="624"/>
      <c r="G181" s="226"/>
      <c r="H181" s="207"/>
      <c r="I181" s="207"/>
      <c r="J181" s="625"/>
      <c r="K181" s="207"/>
      <c r="L181" s="622">
        <v>0</v>
      </c>
      <c r="M181" s="2"/>
    </row>
    <row r="182" spans="1:13" ht="15.75">
      <c r="A182" s="626"/>
      <c r="B182" s="623"/>
      <c r="C182" s="207"/>
      <c r="D182" s="207"/>
      <c r="E182" s="623"/>
      <c r="F182" s="624"/>
      <c r="G182" s="226"/>
      <c r="H182" s="207"/>
      <c r="I182" s="207"/>
      <c r="J182" s="625"/>
      <c r="K182" s="207"/>
      <c r="L182" s="622">
        <v>0</v>
      </c>
      <c r="M182" s="2"/>
    </row>
    <row r="183" spans="1:13" ht="15.75">
      <c r="A183" s="626"/>
      <c r="B183" s="623"/>
      <c r="C183" s="207"/>
      <c r="D183" s="207"/>
      <c r="E183" s="623"/>
      <c r="F183" s="624"/>
      <c r="G183" s="226"/>
      <c r="H183" s="207"/>
      <c r="I183" s="207"/>
      <c r="J183" s="625"/>
      <c r="K183" s="207"/>
      <c r="L183" s="622">
        <v>0</v>
      </c>
      <c r="M183" s="2"/>
    </row>
    <row r="184" spans="1:13" ht="15.75">
      <c r="A184" s="626"/>
      <c r="B184" s="623"/>
      <c r="C184" s="207"/>
      <c r="D184" s="207"/>
      <c r="E184" s="623"/>
      <c r="F184" s="624"/>
      <c r="G184" s="226"/>
      <c r="H184" s="207"/>
      <c r="I184" s="207"/>
      <c r="J184" s="625"/>
      <c r="K184" s="207"/>
      <c r="L184" s="622">
        <v>0</v>
      </c>
      <c r="M184" s="2"/>
    </row>
    <row r="185" spans="1:13" ht="15.75">
      <c r="A185" s="626"/>
      <c r="B185" s="623"/>
      <c r="C185" s="207"/>
      <c r="D185" s="207"/>
      <c r="E185" s="623"/>
      <c r="F185" s="624"/>
      <c r="G185" s="226"/>
      <c r="H185" s="207"/>
      <c r="I185" s="207"/>
      <c r="J185" s="625"/>
      <c r="K185" s="207"/>
      <c r="L185" s="622">
        <v>0</v>
      </c>
      <c r="M185" s="2"/>
    </row>
    <row r="186" spans="1:13" ht="15.75">
      <c r="A186" s="626"/>
      <c r="B186" s="623"/>
      <c r="C186" s="207"/>
      <c r="D186" s="207"/>
      <c r="E186" s="623"/>
      <c r="F186" s="624"/>
      <c r="G186" s="226"/>
      <c r="H186" s="207"/>
      <c r="I186" s="207"/>
      <c r="J186" s="625"/>
      <c r="K186" s="207"/>
      <c r="L186" s="622">
        <v>0</v>
      </c>
      <c r="M186" s="2"/>
    </row>
    <row r="187" spans="1:13" ht="15.75">
      <c r="A187" s="626"/>
      <c r="B187" s="623"/>
      <c r="C187" s="207"/>
      <c r="D187" s="207"/>
      <c r="E187" s="623"/>
      <c r="F187" s="624"/>
      <c r="G187" s="226"/>
      <c r="H187" s="207"/>
      <c r="I187" s="207"/>
      <c r="J187" s="625"/>
      <c r="K187" s="207"/>
      <c r="L187" s="622">
        <v>0</v>
      </c>
      <c r="M187" s="2"/>
    </row>
    <row r="188" spans="1:13" ht="15.75">
      <c r="A188" s="626"/>
      <c r="B188" s="623"/>
      <c r="C188" s="207"/>
      <c r="D188" s="207"/>
      <c r="E188" s="623"/>
      <c r="F188" s="624"/>
      <c r="G188" s="226"/>
      <c r="H188" s="207"/>
      <c r="I188" s="207"/>
      <c r="J188" s="625"/>
      <c r="K188" s="207"/>
      <c r="L188" s="622">
        <v>0</v>
      </c>
      <c r="M188" s="2"/>
    </row>
    <row r="189" spans="1:13" ht="15.75">
      <c r="A189" s="626"/>
      <c r="B189" s="623"/>
      <c r="C189" s="207"/>
      <c r="D189" s="207"/>
      <c r="E189" s="623"/>
      <c r="F189" s="624"/>
      <c r="G189" s="226"/>
      <c r="H189" s="207"/>
      <c r="I189" s="207"/>
      <c r="J189" s="625"/>
      <c r="K189" s="207"/>
      <c r="L189" s="622">
        <v>0</v>
      </c>
      <c r="M189" s="2"/>
    </row>
    <row r="190" spans="1:13" ht="15.75">
      <c r="A190" s="626"/>
      <c r="B190" s="623"/>
      <c r="C190" s="207"/>
      <c r="D190" s="207"/>
      <c r="E190" s="623"/>
      <c r="F190" s="624"/>
      <c r="G190" s="226"/>
      <c r="H190" s="207"/>
      <c r="I190" s="207"/>
      <c r="J190" s="625"/>
      <c r="K190" s="207"/>
      <c r="L190" s="622">
        <v>0</v>
      </c>
      <c r="M190" s="2"/>
    </row>
    <row r="191" spans="1:13" ht="15.75">
      <c r="A191" s="626"/>
      <c r="B191" s="623"/>
      <c r="C191" s="207"/>
      <c r="D191" s="207"/>
      <c r="E191" s="623"/>
      <c r="F191" s="624"/>
      <c r="G191" s="226"/>
      <c r="H191" s="207"/>
      <c r="I191" s="207"/>
      <c r="J191" s="625"/>
      <c r="K191" s="207"/>
      <c r="L191" s="622">
        <v>0</v>
      </c>
      <c r="M191" s="2"/>
    </row>
    <row r="192" spans="1:13" ht="15.75">
      <c r="A192" s="626"/>
      <c r="B192" s="623"/>
      <c r="C192" s="207"/>
      <c r="D192" s="207"/>
      <c r="E192" s="623"/>
      <c r="F192" s="624"/>
      <c r="G192" s="226"/>
      <c r="H192" s="207"/>
      <c r="I192" s="207"/>
      <c r="J192" s="625"/>
      <c r="K192" s="207"/>
      <c r="L192" s="622">
        <v>0</v>
      </c>
      <c r="M192" s="2"/>
    </row>
    <row r="193" spans="1:13" ht="15.75">
      <c r="A193" s="626"/>
      <c r="B193" s="623"/>
      <c r="C193" s="207"/>
      <c r="D193" s="207"/>
      <c r="E193" s="623"/>
      <c r="F193" s="624"/>
      <c r="G193" s="226"/>
      <c r="H193" s="207"/>
      <c r="I193" s="207"/>
      <c r="J193" s="625"/>
      <c r="K193" s="207"/>
      <c r="L193" s="622">
        <v>0</v>
      </c>
      <c r="M193" s="2"/>
    </row>
    <row r="194" spans="1:13" ht="15.75">
      <c r="A194" s="626"/>
      <c r="B194" s="623"/>
      <c r="C194" s="207"/>
      <c r="D194" s="207"/>
      <c r="E194" s="623"/>
      <c r="F194" s="624"/>
      <c r="G194" s="226"/>
      <c r="H194" s="207"/>
      <c r="I194" s="207"/>
      <c r="J194" s="625"/>
      <c r="K194" s="207"/>
      <c r="L194" s="622">
        <v>0</v>
      </c>
      <c r="M194" s="2"/>
    </row>
    <row r="195" spans="1:13" ht="15.75">
      <c r="A195" s="626"/>
      <c r="B195" s="623"/>
      <c r="C195" s="207"/>
      <c r="D195" s="207"/>
      <c r="E195" s="623"/>
      <c r="F195" s="624"/>
      <c r="G195" s="226"/>
      <c r="H195" s="207"/>
      <c r="I195" s="207"/>
      <c r="J195" s="625"/>
      <c r="K195" s="207"/>
      <c r="L195" s="622">
        <v>0</v>
      </c>
      <c r="M195" s="2"/>
    </row>
    <row r="196" spans="1:13" ht="15.75">
      <c r="A196" s="626"/>
      <c r="B196" s="623"/>
      <c r="C196" s="207"/>
      <c r="D196" s="207"/>
      <c r="E196" s="623"/>
      <c r="F196" s="624"/>
      <c r="G196" s="226"/>
      <c r="H196" s="207"/>
      <c r="I196" s="207"/>
      <c r="J196" s="625"/>
      <c r="K196" s="207"/>
      <c r="L196" s="622">
        <v>0</v>
      </c>
      <c r="M196" s="2"/>
    </row>
    <row r="197" spans="1:13" ht="15.75">
      <c r="A197" s="626"/>
      <c r="B197" s="623"/>
      <c r="C197" s="207"/>
      <c r="D197" s="207"/>
      <c r="E197" s="623"/>
      <c r="F197" s="624"/>
      <c r="G197" s="226"/>
      <c r="H197" s="207"/>
      <c r="I197" s="207"/>
      <c r="J197" s="625"/>
      <c r="K197" s="207"/>
      <c r="L197" s="233">
        <v>0</v>
      </c>
      <c r="M197" s="2"/>
    </row>
    <row r="198" spans="1:13" ht="15.75">
      <c r="A198" s="626"/>
      <c r="B198" s="623"/>
      <c r="C198" s="207"/>
      <c r="D198" s="207"/>
      <c r="E198" s="623"/>
      <c r="F198" s="624"/>
      <c r="G198" s="226"/>
      <c r="H198" s="207"/>
      <c r="I198" s="207"/>
      <c r="J198" s="625"/>
      <c r="K198" s="207"/>
      <c r="L198" s="233">
        <v>0</v>
      </c>
      <c r="M198" s="2"/>
    </row>
    <row r="199" spans="1:13" ht="15.75">
      <c r="A199" s="626"/>
      <c r="B199" s="623"/>
      <c r="C199" s="207"/>
      <c r="D199" s="207"/>
      <c r="E199" s="623"/>
      <c r="F199" s="624"/>
      <c r="G199" s="226"/>
      <c r="H199" s="207"/>
      <c r="I199" s="207"/>
      <c r="J199" s="625"/>
      <c r="K199" s="207"/>
      <c r="L199" s="233">
        <v>0</v>
      </c>
      <c r="M199" s="2"/>
    </row>
    <row r="200" spans="1:13" ht="15.75">
      <c r="A200" s="626"/>
      <c r="B200" s="623"/>
      <c r="C200" s="207"/>
      <c r="D200" s="207"/>
      <c r="E200" s="623"/>
      <c r="F200" s="624"/>
      <c r="G200" s="226"/>
      <c r="H200" s="207"/>
      <c r="I200" s="207"/>
      <c r="J200" s="625"/>
      <c r="K200" s="207"/>
      <c r="L200" s="233">
        <v>0</v>
      </c>
      <c r="M200" s="2"/>
    </row>
    <row r="201" spans="1:13" ht="15.75">
      <c r="A201" s="626"/>
      <c r="B201" s="623"/>
      <c r="C201" s="207"/>
      <c r="D201" s="207"/>
      <c r="E201" s="623"/>
      <c r="F201" s="624"/>
      <c r="G201" s="226"/>
      <c r="H201" s="207"/>
      <c r="I201" s="207"/>
      <c r="J201" s="625"/>
      <c r="K201" s="207"/>
      <c r="L201" s="233">
        <v>0</v>
      </c>
      <c r="M201" s="2"/>
    </row>
    <row r="202" spans="1:13" ht="15.75">
      <c r="A202" s="626"/>
      <c r="B202" s="623"/>
      <c r="C202" s="207"/>
      <c r="D202" s="207"/>
      <c r="E202" s="623"/>
      <c r="F202" s="624"/>
      <c r="G202" s="226"/>
      <c r="H202" s="207"/>
      <c r="I202" s="207"/>
      <c r="J202" s="625"/>
      <c r="K202" s="207"/>
      <c r="L202" s="233">
        <v>0</v>
      </c>
      <c r="M202" s="2"/>
    </row>
    <row r="203" spans="1:13" ht="15.75">
      <c r="A203" s="626"/>
      <c r="B203" s="623"/>
      <c r="C203" s="207"/>
      <c r="D203" s="207"/>
      <c r="E203" s="623"/>
      <c r="F203" s="624"/>
      <c r="G203" s="226"/>
      <c r="H203" s="207"/>
      <c r="I203" s="207"/>
      <c r="J203" s="625"/>
      <c r="K203" s="207"/>
      <c r="L203" s="233">
        <v>0</v>
      </c>
      <c r="M203" s="2"/>
    </row>
    <row r="204" spans="1:13" ht="15.75">
      <c r="A204" s="626"/>
      <c r="B204" s="623"/>
      <c r="C204" s="207"/>
      <c r="D204" s="207"/>
      <c r="E204" s="623"/>
      <c r="F204" s="624"/>
      <c r="G204" s="226"/>
      <c r="H204" s="207"/>
      <c r="I204" s="207"/>
      <c r="J204" s="625"/>
      <c r="K204" s="207"/>
      <c r="L204" s="233">
        <v>0</v>
      </c>
      <c r="M204" s="2"/>
    </row>
    <row r="205" spans="1:13" ht="15.75">
      <c r="A205" s="626"/>
      <c r="B205" s="623"/>
      <c r="C205" s="207"/>
      <c r="D205" s="207"/>
      <c r="E205" s="623"/>
      <c r="F205" s="624"/>
      <c r="G205" s="226"/>
      <c r="H205" s="207"/>
      <c r="I205" s="207"/>
      <c r="J205" s="625"/>
      <c r="K205" s="207"/>
      <c r="L205" s="233">
        <v>0</v>
      </c>
      <c r="M205" s="2"/>
    </row>
    <row r="206" spans="1:13" ht="15.75">
      <c r="A206" s="626"/>
      <c r="B206" s="623"/>
      <c r="C206" s="207"/>
      <c r="D206" s="207"/>
      <c r="E206" s="623"/>
      <c r="F206" s="624"/>
      <c r="G206" s="226"/>
      <c r="H206" s="207"/>
      <c r="I206" s="207"/>
      <c r="J206" s="625"/>
      <c r="K206" s="207"/>
      <c r="L206" s="233">
        <v>0</v>
      </c>
      <c r="M206" s="2"/>
    </row>
    <row r="207" spans="1:13" ht="15.75">
      <c r="A207" s="626"/>
      <c r="B207" s="623"/>
      <c r="C207" s="207"/>
      <c r="D207" s="207"/>
      <c r="E207" s="623"/>
      <c r="F207" s="624"/>
      <c r="G207" s="226"/>
      <c r="H207" s="207"/>
      <c r="I207" s="207"/>
      <c r="J207" s="625"/>
      <c r="K207" s="207"/>
      <c r="L207" s="233">
        <v>0</v>
      </c>
      <c r="M207" s="2"/>
    </row>
    <row r="208" spans="1:13" ht="15.75">
      <c r="A208" s="626"/>
      <c r="B208" s="623"/>
      <c r="C208" s="207"/>
      <c r="D208" s="207"/>
      <c r="E208" s="623"/>
      <c r="F208" s="624"/>
      <c r="G208" s="226"/>
      <c r="H208" s="207"/>
      <c r="I208" s="207"/>
      <c r="J208" s="625"/>
      <c r="K208" s="207"/>
      <c r="L208" s="233">
        <v>0</v>
      </c>
      <c r="M208" s="2"/>
    </row>
    <row r="209" spans="1:13" ht="15.75">
      <c r="A209" s="626"/>
      <c r="B209" s="623"/>
      <c r="C209" s="207"/>
      <c r="D209" s="207"/>
      <c r="E209" s="623"/>
      <c r="F209" s="624"/>
      <c r="G209" s="226"/>
      <c r="H209" s="207"/>
      <c r="I209" s="207"/>
      <c r="J209" s="625"/>
      <c r="K209" s="207"/>
      <c r="L209" s="233">
        <v>0</v>
      </c>
      <c r="M209" s="2"/>
    </row>
    <row r="210" spans="1:13" ht="15.75">
      <c r="A210" s="626"/>
      <c r="B210" s="623"/>
      <c r="C210" s="207"/>
      <c r="D210" s="207"/>
      <c r="E210" s="623"/>
      <c r="F210" s="624"/>
      <c r="G210" s="226"/>
      <c r="H210" s="207"/>
      <c r="I210" s="207"/>
      <c r="J210" s="625"/>
      <c r="K210" s="207"/>
      <c r="L210" s="233">
        <v>0</v>
      </c>
      <c r="M210" s="2"/>
    </row>
    <row r="211" spans="1:13" ht="15.75">
      <c r="A211" s="626"/>
      <c r="B211" s="623"/>
      <c r="C211" s="207"/>
      <c r="D211" s="207"/>
      <c r="E211" s="623"/>
      <c r="F211" s="624"/>
      <c r="G211" s="226"/>
      <c r="H211" s="207"/>
      <c r="I211" s="207"/>
      <c r="J211" s="625"/>
      <c r="K211" s="207"/>
      <c r="L211" s="233">
        <v>0</v>
      </c>
      <c r="M211" s="2"/>
    </row>
    <row r="212" spans="1:13" ht="15.75">
      <c r="A212" s="626"/>
      <c r="B212" s="623"/>
      <c r="C212" s="207"/>
      <c r="D212" s="207"/>
      <c r="E212" s="623"/>
      <c r="F212" s="624"/>
      <c r="G212" s="226"/>
      <c r="H212" s="207"/>
      <c r="I212" s="207"/>
      <c r="J212" s="625"/>
      <c r="K212" s="207"/>
      <c r="L212" s="233">
        <v>0</v>
      </c>
      <c r="M212" s="2"/>
    </row>
    <row r="213" spans="1:13" ht="15.75">
      <c r="A213" s="626"/>
      <c r="B213" s="623"/>
      <c r="C213" s="207"/>
      <c r="D213" s="207"/>
      <c r="E213" s="623"/>
      <c r="F213" s="624"/>
      <c r="G213" s="226"/>
      <c r="H213" s="207"/>
      <c r="I213" s="207"/>
      <c r="J213" s="625"/>
      <c r="K213" s="207"/>
      <c r="L213" s="233">
        <v>0</v>
      </c>
      <c r="M213" s="2"/>
    </row>
    <row r="214" spans="1:13" ht="15.75">
      <c r="A214" s="626"/>
      <c r="B214" s="623"/>
      <c r="C214" s="207"/>
      <c r="D214" s="207"/>
      <c r="E214" s="623"/>
      <c r="F214" s="624"/>
      <c r="G214" s="226"/>
      <c r="H214" s="207"/>
      <c r="I214" s="207"/>
      <c r="J214" s="625"/>
      <c r="K214" s="207"/>
      <c r="L214" s="233">
        <v>0</v>
      </c>
      <c r="M214" s="2"/>
    </row>
    <row r="215" spans="1:13" ht="15.75">
      <c r="A215" s="626"/>
      <c r="B215" s="623"/>
      <c r="C215" s="207"/>
      <c r="D215" s="207"/>
      <c r="E215" s="623"/>
      <c r="F215" s="624"/>
      <c r="G215" s="226"/>
      <c r="H215" s="207"/>
      <c r="I215" s="207"/>
      <c r="J215" s="625"/>
      <c r="K215" s="207"/>
      <c r="L215" s="233">
        <v>0</v>
      </c>
      <c r="M215" s="2"/>
    </row>
    <row r="216" spans="1:13" ht="15.75">
      <c r="A216" s="626"/>
      <c r="B216" s="623"/>
      <c r="C216" s="207"/>
      <c r="D216" s="207"/>
      <c r="E216" s="623"/>
      <c r="F216" s="624"/>
      <c r="G216" s="226"/>
      <c r="H216" s="207"/>
      <c r="I216" s="207"/>
      <c r="J216" s="625"/>
      <c r="K216" s="207"/>
      <c r="L216" s="233">
        <v>0</v>
      </c>
      <c r="M216" s="2"/>
    </row>
    <row r="217" spans="1:13" ht="15.75">
      <c r="A217" s="626"/>
      <c r="B217" s="623"/>
      <c r="C217" s="207"/>
      <c r="D217" s="207"/>
      <c r="E217" s="623"/>
      <c r="F217" s="624"/>
      <c r="G217" s="226"/>
      <c r="H217" s="207"/>
      <c r="I217" s="207"/>
      <c r="J217" s="625"/>
      <c r="K217" s="207"/>
      <c r="L217" s="233">
        <v>0</v>
      </c>
      <c r="M217" s="2"/>
    </row>
    <row r="218" spans="1:13" ht="15.75">
      <c r="A218" s="626"/>
      <c r="B218" s="623"/>
      <c r="C218" s="207"/>
      <c r="D218" s="207"/>
      <c r="E218" s="623"/>
      <c r="F218" s="624"/>
      <c r="G218" s="226"/>
      <c r="H218" s="207"/>
      <c r="I218" s="207"/>
      <c r="J218" s="625"/>
      <c r="K218" s="207"/>
      <c r="L218" s="233">
        <v>0</v>
      </c>
      <c r="M218" s="2"/>
    </row>
    <row r="219" spans="1:13" ht="15.75">
      <c r="A219" s="626"/>
      <c r="B219" s="623"/>
      <c r="C219" s="207"/>
      <c r="D219" s="207"/>
      <c r="E219" s="623"/>
      <c r="F219" s="624"/>
      <c r="G219" s="226"/>
      <c r="H219" s="207"/>
      <c r="I219" s="207"/>
      <c r="J219" s="625"/>
      <c r="K219" s="207"/>
      <c r="L219" s="233">
        <v>0</v>
      </c>
      <c r="M219" s="2"/>
    </row>
    <row r="220" spans="1:13" ht="15.75">
      <c r="A220" s="626"/>
      <c r="B220" s="623"/>
      <c r="C220" s="207"/>
      <c r="D220" s="207"/>
      <c r="E220" s="623"/>
      <c r="F220" s="624"/>
      <c r="G220" s="226"/>
      <c r="H220" s="207"/>
      <c r="I220" s="207"/>
      <c r="J220" s="625"/>
      <c r="K220" s="207"/>
      <c r="L220" s="233">
        <v>0</v>
      </c>
      <c r="M220" s="2"/>
    </row>
    <row r="221" spans="1:13" ht="15.75">
      <c r="A221" s="626"/>
      <c r="B221" s="623"/>
      <c r="C221" s="207"/>
      <c r="D221" s="207"/>
      <c r="E221" s="623"/>
      <c r="F221" s="624"/>
      <c r="G221" s="226"/>
      <c r="H221" s="207"/>
      <c r="I221" s="207"/>
      <c r="J221" s="625"/>
      <c r="K221" s="207"/>
      <c r="L221" s="233">
        <v>0</v>
      </c>
      <c r="M221" s="2"/>
    </row>
    <row r="222" spans="1:13" ht="15.75">
      <c r="A222" s="626"/>
      <c r="B222" s="623"/>
      <c r="C222" s="207"/>
      <c r="D222" s="207"/>
      <c r="E222" s="623"/>
      <c r="F222" s="624"/>
      <c r="G222" s="226"/>
      <c r="H222" s="207"/>
      <c r="I222" s="207"/>
      <c r="J222" s="625"/>
      <c r="K222" s="207"/>
      <c r="L222" s="233">
        <v>0</v>
      </c>
      <c r="M222" s="2"/>
    </row>
    <row r="223" spans="1:13" ht="15.75">
      <c r="A223" s="626"/>
      <c r="B223" s="623"/>
      <c r="C223" s="207"/>
      <c r="D223" s="207"/>
      <c r="E223" s="623"/>
      <c r="F223" s="624"/>
      <c r="G223" s="226"/>
      <c r="H223" s="207"/>
      <c r="I223" s="207"/>
      <c r="J223" s="625"/>
      <c r="K223" s="207"/>
      <c r="L223" s="233">
        <v>0</v>
      </c>
      <c r="M223" s="2"/>
    </row>
    <row r="224" spans="1:13" ht="15.75">
      <c r="A224" s="626"/>
      <c r="B224" s="623"/>
      <c r="C224" s="207"/>
      <c r="D224" s="207"/>
      <c r="E224" s="623"/>
      <c r="F224" s="624"/>
      <c r="G224" s="226"/>
      <c r="H224" s="207"/>
      <c r="I224" s="207"/>
      <c r="J224" s="625"/>
      <c r="K224" s="207"/>
      <c r="L224" s="233">
        <v>0</v>
      </c>
      <c r="M224" s="2"/>
    </row>
    <row r="225" spans="1:13" ht="15.75">
      <c r="A225" s="626"/>
      <c r="B225" s="623"/>
      <c r="C225" s="207"/>
      <c r="D225" s="207"/>
      <c r="E225" s="623"/>
      <c r="F225" s="624"/>
      <c r="G225" s="226"/>
      <c r="H225" s="207"/>
      <c r="I225" s="207"/>
      <c r="J225" s="625"/>
      <c r="K225" s="207"/>
      <c r="L225" s="233">
        <v>0</v>
      </c>
      <c r="M225" s="2"/>
    </row>
    <row r="226" spans="1:13" ht="15.75">
      <c r="A226" s="626"/>
      <c r="B226" s="623"/>
      <c r="C226" s="207"/>
      <c r="D226" s="207"/>
      <c r="E226" s="623"/>
      <c r="F226" s="624"/>
      <c r="G226" s="226"/>
      <c r="H226" s="207"/>
      <c r="I226" s="207"/>
      <c r="J226" s="625"/>
      <c r="K226" s="207"/>
      <c r="L226" s="233">
        <v>0</v>
      </c>
      <c r="M226" s="2"/>
    </row>
    <row r="227" spans="1:13" ht="15.75">
      <c r="A227" s="626"/>
      <c r="B227" s="623"/>
      <c r="C227" s="207"/>
      <c r="D227" s="207"/>
      <c r="E227" s="623"/>
      <c r="F227" s="624"/>
      <c r="G227" s="226"/>
      <c r="H227" s="207"/>
      <c r="I227" s="207"/>
      <c r="J227" s="625"/>
      <c r="K227" s="207"/>
      <c r="L227" s="233">
        <v>0</v>
      </c>
      <c r="M227" s="2"/>
    </row>
    <row r="228" spans="1:13" ht="15.75">
      <c r="A228" s="626"/>
      <c r="B228" s="623"/>
      <c r="C228" s="207"/>
      <c r="D228" s="207"/>
      <c r="E228" s="623"/>
      <c r="F228" s="624"/>
      <c r="G228" s="226"/>
      <c r="H228" s="207"/>
      <c r="I228" s="207"/>
      <c r="J228" s="625"/>
      <c r="K228" s="207"/>
      <c r="L228" s="233">
        <v>0</v>
      </c>
      <c r="M228" s="2"/>
    </row>
    <row r="229" spans="1:13" ht="15.75">
      <c r="A229" s="626"/>
      <c r="B229" s="623"/>
      <c r="C229" s="207"/>
      <c r="D229" s="207"/>
      <c r="E229" s="623"/>
      <c r="F229" s="624"/>
      <c r="G229" s="226"/>
      <c r="H229" s="207"/>
      <c r="I229" s="207"/>
      <c r="J229" s="625"/>
      <c r="K229" s="207"/>
      <c r="L229" s="233">
        <v>0</v>
      </c>
      <c r="M229" s="2"/>
    </row>
    <row r="230" spans="1:13" ht="15.75">
      <c r="A230" s="626"/>
      <c r="B230" s="623"/>
      <c r="C230" s="207"/>
      <c r="D230" s="207"/>
      <c r="E230" s="623"/>
      <c r="F230" s="624"/>
      <c r="G230" s="226"/>
      <c r="H230" s="207"/>
      <c r="I230" s="207"/>
      <c r="J230" s="625"/>
      <c r="K230" s="207"/>
      <c r="L230" s="233">
        <v>0</v>
      </c>
      <c r="M230" s="2"/>
    </row>
    <row r="231" spans="1:13" ht="15.75">
      <c r="A231" s="626"/>
      <c r="B231" s="623"/>
      <c r="C231" s="207"/>
      <c r="D231" s="207"/>
      <c r="E231" s="623"/>
      <c r="F231" s="624"/>
      <c r="G231" s="226"/>
      <c r="H231" s="207"/>
      <c r="I231" s="207"/>
      <c r="J231" s="625"/>
      <c r="K231" s="207"/>
      <c r="L231" s="233">
        <v>0</v>
      </c>
      <c r="M231" s="2"/>
    </row>
    <row r="232" spans="1:13" ht="15.75">
      <c r="A232" s="626"/>
      <c r="B232" s="623"/>
      <c r="C232" s="207"/>
      <c r="D232" s="207"/>
      <c r="E232" s="623"/>
      <c r="F232" s="623"/>
      <c r="G232" s="226"/>
      <c r="H232" s="207"/>
      <c r="I232" s="207"/>
      <c r="J232" s="625"/>
      <c r="K232" s="207"/>
      <c r="L232" s="233">
        <v>0</v>
      </c>
      <c r="M232" s="2"/>
    </row>
    <row r="233" spans="1:13" ht="15.75">
      <c r="A233" s="626"/>
      <c r="B233" s="623"/>
      <c r="C233" s="207"/>
      <c r="D233" s="207"/>
      <c r="E233" s="623"/>
      <c r="F233" s="623"/>
      <c r="G233" s="226"/>
      <c r="H233" s="207"/>
      <c r="I233" s="207"/>
      <c r="J233" s="625"/>
      <c r="K233" s="207"/>
      <c r="L233" s="233">
        <v>0</v>
      </c>
      <c r="M233" s="2"/>
    </row>
    <row r="234" spans="1:13" ht="15.75">
      <c r="A234" s="626"/>
      <c r="B234" s="623"/>
      <c r="C234" s="207"/>
      <c r="D234" s="207"/>
      <c r="E234" s="623"/>
      <c r="F234" s="623"/>
      <c r="G234" s="226"/>
      <c r="H234" s="207"/>
      <c r="I234" s="207"/>
      <c r="J234" s="625"/>
      <c r="K234" s="207"/>
      <c r="L234" s="233">
        <v>0</v>
      </c>
      <c r="M234" s="2"/>
    </row>
    <row r="235" spans="1:13" ht="15.75">
      <c r="A235" s="626"/>
      <c r="B235" s="623"/>
      <c r="C235" s="207"/>
      <c r="D235" s="207"/>
      <c r="E235" s="623"/>
      <c r="F235" s="623"/>
      <c r="G235" s="226"/>
      <c r="H235" s="207"/>
      <c r="I235" s="207"/>
      <c r="J235" s="625"/>
      <c r="K235" s="207"/>
      <c r="L235" s="233">
        <v>0</v>
      </c>
      <c r="M235" s="2"/>
    </row>
    <row r="236" spans="1:13" ht="15.75">
      <c r="A236" s="626"/>
      <c r="B236" s="623"/>
      <c r="C236" s="207"/>
      <c r="D236" s="207"/>
      <c r="E236" s="623"/>
      <c r="F236" s="623"/>
      <c r="G236" s="226"/>
      <c r="H236" s="207"/>
      <c r="I236" s="207"/>
      <c r="J236" s="625"/>
      <c r="K236" s="207"/>
      <c r="L236" s="233">
        <v>0</v>
      </c>
      <c r="M236" s="2"/>
    </row>
    <row r="237" spans="1:13" ht="15.75">
      <c r="A237" s="626"/>
      <c r="B237" s="623"/>
      <c r="C237" s="207"/>
      <c r="D237" s="207"/>
      <c r="E237" s="623"/>
      <c r="F237" s="623"/>
      <c r="G237" s="226"/>
      <c r="H237" s="207"/>
      <c r="I237" s="207"/>
      <c r="J237" s="625"/>
      <c r="K237" s="207"/>
      <c r="L237" s="233">
        <v>0</v>
      </c>
      <c r="M237" s="2"/>
    </row>
    <row r="238" spans="1:13" ht="15.75">
      <c r="A238" s="626"/>
      <c r="B238" s="623"/>
      <c r="C238" s="207"/>
      <c r="D238" s="207"/>
      <c r="E238" s="623"/>
      <c r="F238" s="623"/>
      <c r="G238" s="226"/>
      <c r="H238" s="207"/>
      <c r="I238" s="207"/>
      <c r="J238" s="625"/>
      <c r="K238" s="207"/>
      <c r="L238" s="233">
        <v>0</v>
      </c>
      <c r="M238" s="2"/>
    </row>
    <row r="239" spans="1:13" ht="15.75">
      <c r="A239" s="626"/>
      <c r="B239" s="623"/>
      <c r="C239" s="207"/>
      <c r="D239" s="207"/>
      <c r="E239" s="623"/>
      <c r="F239" s="623"/>
      <c r="G239" s="226"/>
      <c r="H239" s="207"/>
      <c r="I239" s="207"/>
      <c r="J239" s="625"/>
      <c r="K239" s="207"/>
      <c r="L239" s="233">
        <v>0</v>
      </c>
      <c r="M239" s="2"/>
    </row>
    <row r="240" spans="1:13" ht="15.75">
      <c r="A240" s="626"/>
      <c r="B240" s="623"/>
      <c r="C240" s="207"/>
      <c r="D240" s="207"/>
      <c r="E240" s="623"/>
      <c r="F240" s="623"/>
      <c r="G240" s="226"/>
      <c r="H240" s="207"/>
      <c r="I240" s="207"/>
      <c r="J240" s="625"/>
      <c r="K240" s="207"/>
      <c r="L240" s="233">
        <v>0</v>
      </c>
      <c r="M240" s="2"/>
    </row>
    <row r="241" spans="1:13" ht="15.75">
      <c r="A241" s="626"/>
      <c r="B241" s="623"/>
      <c r="C241" s="207"/>
      <c r="D241" s="207"/>
      <c r="E241" s="623"/>
      <c r="F241" s="623"/>
      <c r="G241" s="226"/>
      <c r="H241" s="207"/>
      <c r="I241" s="207"/>
      <c r="J241" s="625"/>
      <c r="K241" s="207"/>
      <c r="L241" s="233">
        <v>0</v>
      </c>
      <c r="M241" s="2"/>
    </row>
    <row r="242" spans="1:13" ht="15.75">
      <c r="A242" s="626"/>
      <c r="B242" s="623"/>
      <c r="C242" s="207"/>
      <c r="D242" s="207"/>
      <c r="E242" s="623"/>
      <c r="F242" s="623"/>
      <c r="G242" s="226"/>
      <c r="H242" s="207"/>
      <c r="I242" s="207"/>
      <c r="J242" s="625"/>
      <c r="K242" s="207"/>
      <c r="L242" s="233">
        <v>0</v>
      </c>
      <c r="M242" s="2"/>
    </row>
    <row r="243" spans="1:13" ht="15.75">
      <c r="A243" s="626"/>
      <c r="B243" s="623"/>
      <c r="C243" s="207"/>
      <c r="D243" s="207"/>
      <c r="E243" s="623"/>
      <c r="F243" s="623"/>
      <c r="G243" s="226"/>
      <c r="H243" s="207"/>
      <c r="I243" s="207"/>
      <c r="J243" s="625"/>
      <c r="K243" s="207"/>
      <c r="L243" s="233">
        <v>0</v>
      </c>
      <c r="M243" s="2"/>
    </row>
    <row r="244" spans="1:13" ht="15.75">
      <c r="A244" s="626"/>
      <c r="B244" s="623"/>
      <c r="C244" s="207"/>
      <c r="D244" s="207"/>
      <c r="E244" s="623"/>
      <c r="F244" s="623"/>
      <c r="G244" s="226"/>
      <c r="H244" s="207"/>
      <c r="I244" s="207"/>
      <c r="J244" s="625"/>
      <c r="K244" s="207"/>
      <c r="L244" s="233">
        <v>0</v>
      </c>
      <c r="M244" s="2"/>
    </row>
    <row r="245" spans="1:13" ht="15.75">
      <c r="A245" s="626"/>
      <c r="B245" s="623"/>
      <c r="C245" s="207"/>
      <c r="D245" s="207"/>
      <c r="E245" s="623"/>
      <c r="F245" s="623"/>
      <c r="G245" s="226"/>
      <c r="H245" s="207"/>
      <c r="I245" s="207"/>
      <c r="J245" s="625"/>
      <c r="K245" s="207"/>
      <c r="L245" s="233">
        <v>0</v>
      </c>
      <c r="M245" s="2"/>
    </row>
    <row r="246" spans="1:13" ht="15.75">
      <c r="A246" s="626"/>
      <c r="B246" s="623"/>
      <c r="C246" s="207"/>
      <c r="D246" s="207"/>
      <c r="E246" s="623"/>
      <c r="F246" s="623"/>
      <c r="G246" s="226"/>
      <c r="H246" s="207"/>
      <c r="I246" s="207"/>
      <c r="J246" s="625"/>
      <c r="K246" s="207"/>
      <c r="L246" s="233">
        <v>0</v>
      </c>
      <c r="M246" s="2"/>
    </row>
    <row r="247" spans="1:13" ht="15.75">
      <c r="A247" s="626"/>
      <c r="B247" s="623"/>
      <c r="C247" s="207"/>
      <c r="D247" s="207"/>
      <c r="E247" s="623"/>
      <c r="F247" s="623"/>
      <c r="G247" s="226"/>
      <c r="H247" s="207"/>
      <c r="I247" s="207"/>
      <c r="J247" s="625"/>
      <c r="K247" s="207"/>
      <c r="L247" s="233">
        <v>0</v>
      </c>
      <c r="M247" s="2"/>
    </row>
    <row r="248" spans="1:13" ht="15.75">
      <c r="A248" s="626"/>
      <c r="B248" s="623"/>
      <c r="C248" s="207"/>
      <c r="D248" s="207"/>
      <c r="E248" s="623"/>
      <c r="F248" s="623"/>
      <c r="G248" s="226"/>
      <c r="H248" s="207"/>
      <c r="I248" s="207"/>
      <c r="J248" s="625"/>
      <c r="K248" s="207"/>
      <c r="L248" s="233">
        <v>0</v>
      </c>
      <c r="M248" s="2"/>
    </row>
    <row r="249" spans="1:13" ht="15.75">
      <c r="A249" s="626"/>
      <c r="B249" s="623"/>
      <c r="C249" s="207"/>
      <c r="D249" s="207"/>
      <c r="E249" s="623"/>
      <c r="F249" s="623"/>
      <c r="G249" s="226"/>
      <c r="H249" s="207"/>
      <c r="I249" s="207"/>
      <c r="J249" s="625"/>
      <c r="K249" s="207"/>
      <c r="L249" s="233">
        <v>0</v>
      </c>
      <c r="M249" s="2"/>
    </row>
    <row r="250" spans="1:13" ht="15.75">
      <c r="A250" s="626"/>
      <c r="B250" s="623"/>
      <c r="C250" s="207"/>
      <c r="D250" s="207"/>
      <c r="E250" s="623"/>
      <c r="F250" s="623"/>
      <c r="G250" s="226"/>
      <c r="H250" s="207"/>
      <c r="I250" s="207"/>
      <c r="J250" s="625"/>
      <c r="K250" s="207"/>
      <c r="L250" s="233">
        <v>0</v>
      </c>
      <c r="M250" s="2"/>
    </row>
    <row r="251" spans="1:13" ht="15.75">
      <c r="A251" s="626"/>
      <c r="B251" s="623"/>
      <c r="C251" s="207"/>
      <c r="D251" s="207"/>
      <c r="E251" s="623"/>
      <c r="F251" s="623"/>
      <c r="G251" s="226"/>
      <c r="H251" s="207"/>
      <c r="I251" s="207"/>
      <c r="J251" s="625"/>
      <c r="K251" s="207"/>
      <c r="L251" s="233">
        <v>0</v>
      </c>
      <c r="M251" s="2"/>
    </row>
    <row r="252" spans="1:13" ht="15.75">
      <c r="A252" s="626"/>
      <c r="B252" s="623"/>
      <c r="C252" s="207"/>
      <c r="D252" s="207"/>
      <c r="E252" s="623"/>
      <c r="F252" s="623"/>
      <c r="G252" s="226"/>
      <c r="H252" s="207"/>
      <c r="I252" s="207"/>
      <c r="J252" s="625"/>
      <c r="K252" s="207"/>
      <c r="L252" s="233">
        <v>0</v>
      </c>
      <c r="M252" s="2"/>
    </row>
    <row r="253" spans="1:13" ht="15.75">
      <c r="A253" s="626"/>
      <c r="B253" s="623"/>
      <c r="C253" s="207"/>
      <c r="D253" s="207"/>
      <c r="E253" s="623"/>
      <c r="F253" s="623"/>
      <c r="G253" s="226"/>
      <c r="H253" s="207"/>
      <c r="I253" s="207"/>
      <c r="J253" s="625"/>
      <c r="K253" s="207"/>
      <c r="L253" s="233">
        <v>0</v>
      </c>
      <c r="M253" s="2"/>
    </row>
    <row r="254" spans="1:13" ht="15.75">
      <c r="A254" s="626"/>
      <c r="B254" s="623"/>
      <c r="C254" s="207"/>
      <c r="D254" s="207"/>
      <c r="E254" s="623"/>
      <c r="F254" s="623"/>
      <c r="G254" s="226"/>
      <c r="H254" s="207"/>
      <c r="I254" s="207"/>
      <c r="J254" s="625"/>
      <c r="K254" s="207"/>
      <c r="L254" s="233">
        <v>0</v>
      </c>
      <c r="M254" s="2"/>
    </row>
    <row r="255" spans="1:13" ht="15.75">
      <c r="A255" s="626"/>
      <c r="B255" s="623"/>
      <c r="C255" s="207"/>
      <c r="D255" s="207"/>
      <c r="E255" s="623"/>
      <c r="F255" s="623"/>
      <c r="G255" s="226"/>
      <c r="H255" s="207"/>
      <c r="I255" s="207"/>
      <c r="J255" s="625"/>
      <c r="K255" s="207"/>
      <c r="L255" s="233">
        <v>0</v>
      </c>
      <c r="M255" s="2"/>
    </row>
    <row r="256" spans="1:13" ht="15.75">
      <c r="A256" s="626"/>
      <c r="B256" s="623"/>
      <c r="C256" s="207"/>
      <c r="D256" s="207"/>
      <c r="E256" s="623"/>
      <c r="F256" s="623"/>
      <c r="G256" s="226"/>
      <c r="H256" s="207"/>
      <c r="I256" s="207"/>
      <c r="J256" s="625"/>
      <c r="K256" s="207"/>
      <c r="L256" s="233">
        <v>0</v>
      </c>
      <c r="M256" s="2"/>
    </row>
    <row r="257" spans="1:13" ht="15.75">
      <c r="A257" s="626"/>
      <c r="B257" s="623"/>
      <c r="C257" s="207"/>
      <c r="D257" s="207"/>
      <c r="E257" s="623"/>
      <c r="F257" s="623"/>
      <c r="G257" s="226"/>
      <c r="H257" s="207"/>
      <c r="I257" s="207"/>
      <c r="J257" s="625"/>
      <c r="K257" s="207"/>
      <c r="L257" s="233">
        <v>0</v>
      </c>
      <c r="M257" s="2"/>
    </row>
    <row r="258" spans="1:13" ht="15.75">
      <c r="A258" s="626"/>
      <c r="B258" s="623"/>
      <c r="C258" s="207"/>
      <c r="D258" s="207"/>
      <c r="E258" s="623"/>
      <c r="F258" s="623"/>
      <c r="G258" s="226"/>
      <c r="H258" s="207"/>
      <c r="I258" s="207"/>
      <c r="J258" s="625"/>
      <c r="K258" s="207"/>
      <c r="L258" s="233">
        <v>0</v>
      </c>
      <c r="M258" s="2"/>
    </row>
    <row r="259" spans="1:13" ht="15.75">
      <c r="A259" s="626"/>
      <c r="B259" s="623"/>
      <c r="C259" s="207"/>
      <c r="D259" s="207"/>
      <c r="E259" s="623"/>
      <c r="F259" s="623"/>
      <c r="G259" s="226"/>
      <c r="H259" s="207"/>
      <c r="I259" s="207"/>
      <c r="J259" s="625"/>
      <c r="K259" s="207"/>
      <c r="L259" s="233">
        <v>0</v>
      </c>
      <c r="M259" s="2"/>
    </row>
    <row r="260" spans="1:13" ht="15.75">
      <c r="A260" s="626"/>
      <c r="B260" s="623"/>
      <c r="C260" s="207"/>
      <c r="D260" s="207"/>
      <c r="E260" s="623"/>
      <c r="F260" s="623"/>
      <c r="G260" s="226"/>
      <c r="H260" s="207"/>
      <c r="I260" s="207"/>
      <c r="J260" s="625"/>
      <c r="K260" s="207"/>
      <c r="L260" s="233">
        <v>0</v>
      </c>
      <c r="M260" s="2"/>
    </row>
    <row r="261" spans="1:13" ht="15.75">
      <c r="A261" s="626"/>
      <c r="B261" s="623"/>
      <c r="C261" s="207"/>
      <c r="D261" s="207"/>
      <c r="E261" s="623"/>
      <c r="F261" s="623"/>
      <c r="G261" s="226"/>
      <c r="H261" s="207"/>
      <c r="I261" s="207"/>
      <c r="J261" s="625"/>
      <c r="K261" s="207"/>
      <c r="L261" s="233">
        <v>0</v>
      </c>
      <c r="M261" s="2"/>
    </row>
    <row r="262" spans="1:13" ht="15.75">
      <c r="A262" s="626"/>
      <c r="B262" s="623"/>
      <c r="C262" s="207"/>
      <c r="D262" s="207"/>
      <c r="E262" s="623"/>
      <c r="F262" s="623"/>
      <c r="G262" s="226"/>
      <c r="H262" s="207"/>
      <c r="I262" s="207"/>
      <c r="J262" s="625"/>
      <c r="K262" s="207"/>
      <c r="L262" s="233">
        <v>0</v>
      </c>
      <c r="M262" s="2"/>
    </row>
    <row r="263" spans="1:13" ht="15.75">
      <c r="A263" s="626"/>
      <c r="B263" s="623"/>
      <c r="C263" s="207"/>
      <c r="D263" s="207"/>
      <c r="E263" s="623"/>
      <c r="F263" s="623"/>
      <c r="G263" s="226"/>
      <c r="H263" s="207"/>
      <c r="I263" s="207"/>
      <c r="J263" s="625"/>
      <c r="K263" s="207"/>
      <c r="L263" s="233">
        <v>0</v>
      </c>
      <c r="M263" s="2"/>
    </row>
    <row r="264" spans="1:13" ht="15.75">
      <c r="A264" s="626"/>
      <c r="B264" s="623"/>
      <c r="C264" s="207"/>
      <c r="D264" s="207"/>
      <c r="E264" s="623"/>
      <c r="F264" s="623"/>
      <c r="G264" s="226"/>
      <c r="H264" s="207"/>
      <c r="I264" s="207"/>
      <c r="J264" s="625"/>
      <c r="K264" s="207"/>
      <c r="L264" s="233">
        <v>0</v>
      </c>
      <c r="M264" s="2"/>
    </row>
    <row r="265" spans="1:13" ht="15.75">
      <c r="A265" s="626"/>
      <c r="B265" s="623"/>
      <c r="C265" s="207"/>
      <c r="D265" s="207"/>
      <c r="E265" s="623"/>
      <c r="F265" s="623"/>
      <c r="G265" s="226"/>
      <c r="H265" s="207"/>
      <c r="I265" s="207"/>
      <c r="J265" s="625"/>
      <c r="K265" s="207"/>
      <c r="L265" s="233">
        <v>0</v>
      </c>
      <c r="M265" s="2"/>
    </row>
    <row r="266" spans="1:13" ht="15.75">
      <c r="A266" s="626"/>
      <c r="B266" s="623"/>
      <c r="C266" s="207"/>
      <c r="D266" s="207"/>
      <c r="E266" s="623"/>
      <c r="F266" s="623"/>
      <c r="G266" s="226"/>
      <c r="H266" s="207"/>
      <c r="I266" s="207"/>
      <c r="J266" s="625"/>
      <c r="K266" s="207"/>
      <c r="L266" s="233">
        <v>0</v>
      </c>
      <c r="M266" s="2"/>
    </row>
    <row r="267" spans="1:13" ht="15.75">
      <c r="A267" s="626"/>
      <c r="B267" s="623"/>
      <c r="C267" s="207"/>
      <c r="D267" s="207"/>
      <c r="E267" s="623"/>
      <c r="F267" s="623"/>
      <c r="G267" s="226"/>
      <c r="H267" s="207"/>
      <c r="I267" s="207"/>
      <c r="J267" s="625"/>
      <c r="K267" s="207"/>
      <c r="L267" s="233">
        <v>0</v>
      </c>
      <c r="M267" s="2"/>
    </row>
    <row r="268" spans="1:13" ht="15.75">
      <c r="A268" s="626"/>
      <c r="B268" s="623"/>
      <c r="C268" s="207"/>
      <c r="D268" s="207"/>
      <c r="E268" s="623"/>
      <c r="F268" s="623"/>
      <c r="G268" s="226"/>
      <c r="H268" s="207"/>
      <c r="I268" s="207"/>
      <c r="J268" s="625"/>
      <c r="K268" s="207"/>
      <c r="L268" s="233">
        <v>0</v>
      </c>
      <c r="M268" s="2"/>
    </row>
    <row r="269" spans="1:13" ht="15.75">
      <c r="A269" s="626"/>
      <c r="B269" s="623"/>
      <c r="C269" s="207"/>
      <c r="D269" s="207"/>
      <c r="E269" s="623"/>
      <c r="F269" s="623"/>
      <c r="G269" s="226"/>
      <c r="H269" s="207"/>
      <c r="I269" s="207"/>
      <c r="J269" s="625"/>
      <c r="K269" s="207"/>
      <c r="L269" s="233">
        <v>0</v>
      </c>
      <c r="M269" s="2"/>
    </row>
    <row r="270" spans="1:13" ht="15.75">
      <c r="A270" s="626"/>
      <c r="B270" s="623"/>
      <c r="C270" s="207"/>
      <c r="D270" s="207"/>
      <c r="E270" s="623"/>
      <c r="F270" s="623"/>
      <c r="G270" s="226"/>
      <c r="H270" s="207"/>
      <c r="I270" s="207"/>
      <c r="J270" s="625"/>
      <c r="K270" s="207"/>
      <c r="L270" s="233">
        <v>0</v>
      </c>
      <c r="M270" s="2"/>
    </row>
    <row r="271" spans="1:13" ht="15.75">
      <c r="A271" s="626"/>
      <c r="B271" s="623"/>
      <c r="C271" s="207"/>
      <c r="D271" s="207"/>
      <c r="E271" s="623"/>
      <c r="F271" s="623"/>
      <c r="G271" s="226"/>
      <c r="H271" s="207"/>
      <c r="I271" s="207"/>
      <c r="J271" s="625"/>
      <c r="K271" s="207"/>
      <c r="L271" s="233">
        <v>0</v>
      </c>
      <c r="M271" s="2"/>
    </row>
    <row r="272" spans="1:13" ht="15.75">
      <c r="A272" s="626"/>
      <c r="B272" s="623"/>
      <c r="C272" s="207"/>
      <c r="D272" s="207"/>
      <c r="E272" s="623"/>
      <c r="F272" s="623"/>
      <c r="G272" s="226"/>
      <c r="H272" s="207"/>
      <c r="I272" s="207"/>
      <c r="J272" s="625"/>
      <c r="K272" s="207"/>
      <c r="L272" s="233">
        <v>0</v>
      </c>
      <c r="M272" s="2"/>
    </row>
    <row r="273" spans="1:13" ht="15.75">
      <c r="A273" s="626"/>
      <c r="B273" s="623"/>
      <c r="C273" s="207"/>
      <c r="D273" s="207"/>
      <c r="E273" s="623"/>
      <c r="F273" s="623"/>
      <c r="G273" s="226"/>
      <c r="H273" s="207"/>
      <c r="I273" s="207"/>
      <c r="J273" s="625"/>
      <c r="K273" s="207"/>
      <c r="L273" s="233">
        <v>0</v>
      </c>
      <c r="M273" s="2"/>
    </row>
    <row r="274" spans="1:13" ht="15.75">
      <c r="A274" s="626"/>
      <c r="B274" s="623"/>
      <c r="C274" s="207"/>
      <c r="D274" s="207"/>
      <c r="E274" s="623"/>
      <c r="F274" s="623"/>
      <c r="G274" s="226"/>
      <c r="H274" s="207"/>
      <c r="I274" s="207"/>
      <c r="J274" s="625"/>
      <c r="K274" s="207"/>
      <c r="L274" s="233">
        <v>0</v>
      </c>
      <c r="M274" s="2"/>
    </row>
    <row r="275" spans="1:13" ht="15.75">
      <c r="A275" s="626"/>
      <c r="B275" s="623"/>
      <c r="C275" s="207"/>
      <c r="D275" s="207"/>
      <c r="E275" s="623"/>
      <c r="F275" s="623"/>
      <c r="G275" s="226"/>
      <c r="H275" s="207"/>
      <c r="I275" s="207"/>
      <c r="J275" s="625"/>
      <c r="K275" s="207"/>
      <c r="L275" s="233">
        <v>0</v>
      </c>
      <c r="M275" s="2"/>
    </row>
    <row r="276" spans="1:13" ht="15.75">
      <c r="A276" s="626"/>
      <c r="B276" s="623"/>
      <c r="C276" s="207"/>
      <c r="D276" s="207"/>
      <c r="E276" s="623"/>
      <c r="F276" s="623"/>
      <c r="G276" s="226"/>
      <c r="H276" s="207"/>
      <c r="I276" s="207"/>
      <c r="J276" s="625"/>
      <c r="K276" s="207"/>
      <c r="L276" s="233">
        <v>0</v>
      </c>
      <c r="M276" s="2"/>
    </row>
    <row r="277" spans="1:13" ht="15.75">
      <c r="A277" s="626"/>
      <c r="B277" s="623"/>
      <c r="C277" s="207"/>
      <c r="D277" s="207"/>
      <c r="E277" s="623"/>
      <c r="F277" s="623"/>
      <c r="G277" s="226"/>
      <c r="H277" s="207"/>
      <c r="I277" s="207"/>
      <c r="J277" s="625"/>
      <c r="K277" s="207"/>
      <c r="L277" s="233">
        <v>0</v>
      </c>
      <c r="M277" s="2"/>
    </row>
    <row r="278" spans="1:13" ht="15.75">
      <c r="A278" s="626"/>
      <c r="B278" s="623"/>
      <c r="C278" s="207"/>
      <c r="D278" s="207"/>
      <c r="E278" s="623"/>
      <c r="F278" s="623"/>
      <c r="G278" s="226"/>
      <c r="H278" s="207"/>
      <c r="I278" s="207"/>
      <c r="J278" s="625"/>
      <c r="K278" s="207"/>
      <c r="L278" s="233">
        <v>0</v>
      </c>
      <c r="M278" s="2"/>
    </row>
    <row r="279" spans="1:13" ht="15.75">
      <c r="A279" s="626"/>
      <c r="B279" s="623"/>
      <c r="C279" s="207"/>
      <c r="D279" s="207"/>
      <c r="E279" s="623"/>
      <c r="F279" s="623"/>
      <c r="G279" s="226"/>
      <c r="H279" s="207"/>
      <c r="I279" s="207"/>
      <c r="J279" s="625"/>
      <c r="K279" s="207"/>
      <c r="L279" s="233">
        <v>0</v>
      </c>
      <c r="M279" s="2"/>
    </row>
    <row r="280" spans="1:13" ht="15.75">
      <c r="A280" s="626"/>
      <c r="B280" s="623"/>
      <c r="C280" s="207"/>
      <c r="D280" s="207"/>
      <c r="E280" s="623"/>
      <c r="F280" s="623"/>
      <c r="G280" s="226"/>
      <c r="H280" s="207"/>
      <c r="I280" s="207"/>
      <c r="J280" s="625"/>
      <c r="K280" s="207"/>
      <c r="L280" s="233">
        <v>0</v>
      </c>
      <c r="M280" s="2"/>
    </row>
    <row r="281" spans="1:13" ht="15.75">
      <c r="A281" s="626"/>
      <c r="B281" s="623"/>
      <c r="C281" s="207"/>
      <c r="D281" s="207"/>
      <c r="E281" s="623"/>
      <c r="F281" s="623"/>
      <c r="G281" s="226"/>
      <c r="H281" s="207"/>
      <c r="I281" s="207"/>
      <c r="J281" s="625"/>
      <c r="K281" s="207"/>
      <c r="L281" s="233">
        <v>0</v>
      </c>
      <c r="M281" s="2"/>
    </row>
    <row r="282" spans="1:13" ht="15.75">
      <c r="A282" s="626"/>
      <c r="B282" s="623"/>
      <c r="C282" s="207"/>
      <c r="D282" s="207"/>
      <c r="E282" s="623"/>
      <c r="F282" s="623"/>
      <c r="G282" s="226"/>
      <c r="H282" s="207"/>
      <c r="I282" s="207"/>
      <c r="J282" s="625"/>
      <c r="K282" s="207"/>
      <c r="L282" s="233">
        <v>0</v>
      </c>
      <c r="M282" s="2"/>
    </row>
    <row r="283" spans="1:13" ht="15.75">
      <c r="A283" s="626"/>
      <c r="B283" s="623"/>
      <c r="C283" s="207"/>
      <c r="D283" s="207"/>
      <c r="E283" s="623"/>
      <c r="F283" s="623"/>
      <c r="G283" s="226"/>
      <c r="H283" s="207"/>
      <c r="I283" s="207"/>
      <c r="J283" s="625"/>
      <c r="K283" s="207"/>
      <c r="L283" s="233">
        <v>0</v>
      </c>
      <c r="M283" s="2"/>
    </row>
    <row r="284" spans="1:13" ht="15.75">
      <c r="A284" s="626"/>
      <c r="B284" s="623"/>
      <c r="C284" s="207"/>
      <c r="D284" s="207"/>
      <c r="E284" s="623"/>
      <c r="F284" s="623"/>
      <c r="G284" s="226"/>
      <c r="H284" s="207"/>
      <c r="I284" s="207"/>
      <c r="J284" s="625"/>
      <c r="K284" s="207"/>
      <c r="L284" s="233">
        <v>0</v>
      </c>
      <c r="M284" s="2"/>
    </row>
    <row r="285" spans="1:13" ht="15.75">
      <c r="A285" s="626"/>
      <c r="B285" s="623"/>
      <c r="C285" s="207"/>
      <c r="D285" s="207"/>
      <c r="E285" s="623"/>
      <c r="F285" s="623"/>
      <c r="G285" s="226"/>
      <c r="H285" s="207"/>
      <c r="I285" s="207"/>
      <c r="J285" s="625"/>
      <c r="K285" s="207"/>
      <c r="L285" s="233">
        <v>0</v>
      </c>
      <c r="M285" s="2"/>
    </row>
    <row r="286" spans="1:13" ht="15.75">
      <c r="A286" s="626"/>
      <c r="B286" s="623"/>
      <c r="C286" s="207"/>
      <c r="D286" s="207"/>
      <c r="E286" s="623"/>
      <c r="F286" s="623"/>
      <c r="G286" s="226"/>
      <c r="H286" s="207"/>
      <c r="I286" s="207"/>
      <c r="J286" s="625"/>
      <c r="K286" s="207"/>
      <c r="L286" s="233">
        <v>0</v>
      </c>
      <c r="M286" s="2"/>
    </row>
    <row r="287" spans="1:13" ht="15.75">
      <c r="A287" s="626"/>
      <c r="B287" s="623"/>
      <c r="C287" s="207"/>
      <c r="D287" s="207"/>
      <c r="E287" s="623"/>
      <c r="F287" s="623"/>
      <c r="G287" s="226"/>
      <c r="H287" s="207"/>
      <c r="I287" s="207"/>
      <c r="J287" s="625"/>
      <c r="K287" s="207"/>
      <c r="L287" s="233">
        <v>0</v>
      </c>
      <c r="M287" s="2"/>
    </row>
    <row r="288" spans="1:13" ht="15.75">
      <c r="A288" s="626"/>
      <c r="B288" s="623"/>
      <c r="C288" s="207"/>
      <c r="D288" s="207"/>
      <c r="E288" s="623"/>
      <c r="F288" s="623"/>
      <c r="G288" s="226"/>
      <c r="H288" s="207"/>
      <c r="I288" s="207"/>
      <c r="J288" s="625"/>
      <c r="K288" s="207"/>
      <c r="L288" s="233">
        <v>0</v>
      </c>
      <c r="M288" s="2"/>
    </row>
    <row r="289" spans="1:13" ht="15.75">
      <c r="A289" s="626"/>
      <c r="B289" s="623"/>
      <c r="C289" s="207"/>
      <c r="D289" s="207"/>
      <c r="E289" s="623"/>
      <c r="F289" s="623"/>
      <c r="G289" s="226"/>
      <c r="H289" s="207"/>
      <c r="I289" s="207"/>
      <c r="J289" s="625"/>
      <c r="K289" s="207"/>
      <c r="L289" s="233">
        <v>0</v>
      </c>
      <c r="M289" s="2"/>
    </row>
    <row r="290" spans="1:13" ht="15.75">
      <c r="A290" s="626"/>
      <c r="B290" s="623"/>
      <c r="C290" s="207"/>
      <c r="D290" s="207"/>
      <c r="E290" s="623"/>
      <c r="F290" s="623"/>
      <c r="G290" s="226"/>
      <c r="H290" s="207"/>
      <c r="I290" s="207"/>
      <c r="J290" s="625"/>
      <c r="K290" s="207"/>
      <c r="L290" s="233">
        <v>0</v>
      </c>
      <c r="M290" s="2"/>
    </row>
    <row r="291" spans="1:13" ht="15.75">
      <c r="A291" s="626"/>
      <c r="B291" s="623"/>
      <c r="C291" s="207"/>
      <c r="D291" s="207"/>
      <c r="E291" s="623"/>
      <c r="F291" s="623"/>
      <c r="G291" s="226"/>
      <c r="H291" s="207"/>
      <c r="I291" s="207"/>
      <c r="J291" s="625"/>
      <c r="K291" s="207"/>
      <c r="L291" s="233">
        <v>0</v>
      </c>
      <c r="M291" s="2"/>
    </row>
    <row r="292" spans="1:13" ht="15.75">
      <c r="A292" s="626"/>
      <c r="B292" s="623"/>
      <c r="C292" s="207"/>
      <c r="D292" s="207"/>
      <c r="E292" s="623"/>
      <c r="F292" s="623"/>
      <c r="G292" s="226"/>
      <c r="H292" s="207"/>
      <c r="I292" s="207"/>
      <c r="J292" s="625"/>
      <c r="K292" s="207"/>
      <c r="L292" s="233">
        <v>0</v>
      </c>
      <c r="M292" s="2"/>
    </row>
    <row r="293" spans="1:13" ht="15.75">
      <c r="A293" s="626"/>
      <c r="B293" s="623"/>
      <c r="C293" s="207"/>
      <c r="D293" s="207"/>
      <c r="E293" s="623"/>
      <c r="F293" s="623"/>
      <c r="G293" s="226"/>
      <c r="H293" s="207"/>
      <c r="I293" s="207"/>
      <c r="J293" s="625"/>
      <c r="K293" s="207"/>
      <c r="L293" s="233">
        <v>0</v>
      </c>
      <c r="M293" s="2"/>
    </row>
    <row r="294" spans="1:13" ht="15.75">
      <c r="A294" s="626"/>
      <c r="B294" s="623"/>
      <c r="C294" s="207"/>
      <c r="D294" s="207"/>
      <c r="E294" s="623"/>
      <c r="F294" s="623"/>
      <c r="G294" s="226"/>
      <c r="H294" s="207"/>
      <c r="I294" s="207"/>
      <c r="J294" s="625"/>
      <c r="K294" s="207"/>
      <c r="L294" s="233">
        <v>0</v>
      </c>
      <c r="M294" s="2"/>
    </row>
    <row r="295" spans="1:13" ht="15.75">
      <c r="A295" s="626"/>
      <c r="B295" s="623"/>
      <c r="C295" s="207"/>
      <c r="D295" s="207"/>
      <c r="E295" s="623"/>
      <c r="F295" s="623"/>
      <c r="G295" s="226"/>
      <c r="H295" s="207"/>
      <c r="I295" s="207"/>
      <c r="J295" s="625"/>
      <c r="K295" s="207"/>
      <c r="L295" s="233">
        <v>0</v>
      </c>
      <c r="M295" s="2"/>
    </row>
    <row r="296" spans="1:13" ht="15.75">
      <c r="A296" s="626"/>
      <c r="B296" s="623"/>
      <c r="C296" s="207"/>
      <c r="D296" s="207"/>
      <c r="E296" s="623"/>
      <c r="F296" s="623"/>
      <c r="G296" s="226"/>
      <c r="H296" s="207"/>
      <c r="I296" s="207"/>
      <c r="J296" s="625"/>
      <c r="K296" s="207"/>
      <c r="L296" s="233">
        <v>0</v>
      </c>
      <c r="M296" s="2"/>
    </row>
    <row r="297" spans="1:13" ht="15.75">
      <c r="A297" s="626"/>
      <c r="B297" s="623"/>
      <c r="C297" s="207"/>
      <c r="D297" s="207"/>
      <c r="E297" s="623"/>
      <c r="F297" s="623"/>
      <c r="G297" s="226"/>
      <c r="H297" s="207"/>
      <c r="I297" s="207"/>
      <c r="J297" s="625"/>
      <c r="K297" s="207"/>
      <c r="L297" s="233">
        <v>0</v>
      </c>
      <c r="M297" s="2"/>
    </row>
    <row r="298" spans="1:13" ht="15.75">
      <c r="A298" s="626"/>
      <c r="B298" s="623"/>
      <c r="C298" s="207"/>
      <c r="D298" s="207"/>
      <c r="E298" s="623"/>
      <c r="F298" s="623"/>
      <c r="G298" s="226"/>
      <c r="H298" s="207"/>
      <c r="I298" s="207"/>
      <c r="J298" s="625"/>
      <c r="K298" s="207"/>
      <c r="L298" s="233">
        <v>0</v>
      </c>
      <c r="M298" s="2"/>
    </row>
    <row r="299" spans="1:13" ht="15.75">
      <c r="A299" s="626"/>
      <c r="B299" s="623"/>
      <c r="C299" s="207"/>
      <c r="D299" s="207"/>
      <c r="E299" s="623"/>
      <c r="F299" s="623"/>
      <c r="G299" s="226"/>
      <c r="H299" s="207"/>
      <c r="I299" s="207"/>
      <c r="J299" s="625"/>
      <c r="K299" s="207"/>
      <c r="L299" s="233">
        <v>0</v>
      </c>
      <c r="M299" s="2"/>
    </row>
    <row r="300" spans="1:13" ht="15.75">
      <c r="A300" s="626"/>
      <c r="B300" s="623"/>
      <c r="C300" s="207"/>
      <c r="D300" s="207"/>
      <c r="E300" s="623"/>
      <c r="F300" s="623"/>
      <c r="G300" s="226"/>
      <c r="H300" s="207"/>
      <c r="I300" s="207"/>
      <c r="J300" s="625"/>
      <c r="K300" s="207"/>
      <c r="L300" s="233">
        <v>0</v>
      </c>
      <c r="M300" s="2"/>
    </row>
    <row r="301" spans="1:13" ht="15.75">
      <c r="A301" s="626"/>
      <c r="B301" s="623"/>
      <c r="C301" s="207"/>
      <c r="D301" s="207"/>
      <c r="E301" s="623"/>
      <c r="F301" s="623"/>
      <c r="G301" s="226"/>
      <c r="H301" s="207"/>
      <c r="I301" s="207"/>
      <c r="J301" s="625"/>
      <c r="K301" s="207"/>
      <c r="L301" s="233">
        <v>0</v>
      </c>
      <c r="M301" s="2"/>
    </row>
    <row r="302" spans="1:13" ht="15.75">
      <c r="A302" s="626"/>
      <c r="B302" s="623"/>
      <c r="C302" s="207"/>
      <c r="D302" s="207"/>
      <c r="E302" s="623"/>
      <c r="F302" s="623"/>
      <c r="G302" s="226"/>
      <c r="H302" s="207"/>
      <c r="I302" s="207"/>
      <c r="J302" s="625"/>
      <c r="K302" s="207"/>
      <c r="L302" s="233">
        <v>0</v>
      </c>
      <c r="M302" s="2"/>
    </row>
    <row r="303" spans="1:13" ht="15.75">
      <c r="A303" s="626"/>
      <c r="B303" s="623"/>
      <c r="C303" s="207"/>
      <c r="D303" s="207"/>
      <c r="E303" s="623"/>
      <c r="F303" s="623"/>
      <c r="G303" s="226"/>
      <c r="H303" s="207"/>
      <c r="I303" s="207"/>
      <c r="J303" s="625"/>
      <c r="K303" s="207"/>
      <c r="L303" s="233">
        <v>0</v>
      </c>
      <c r="M303" s="2"/>
    </row>
    <row r="304" spans="1:13" ht="15.75">
      <c r="A304" s="626"/>
      <c r="B304" s="623"/>
      <c r="C304" s="207"/>
      <c r="D304" s="207"/>
      <c r="E304" s="623"/>
      <c r="F304" s="623"/>
      <c r="G304" s="226"/>
      <c r="H304" s="207"/>
      <c r="I304" s="207"/>
      <c r="J304" s="625"/>
      <c r="K304" s="207"/>
      <c r="L304" s="233">
        <v>0</v>
      </c>
      <c r="M304" s="2"/>
    </row>
    <row r="305" spans="1:13" ht="15.75">
      <c r="A305" s="626"/>
      <c r="B305" s="623"/>
      <c r="C305" s="207"/>
      <c r="D305" s="207"/>
      <c r="E305" s="623"/>
      <c r="F305" s="623"/>
      <c r="G305" s="226"/>
      <c r="H305" s="207"/>
      <c r="I305" s="207"/>
      <c r="J305" s="625"/>
      <c r="K305" s="207"/>
      <c r="L305" s="233">
        <v>0</v>
      </c>
      <c r="M305" s="2"/>
    </row>
    <row r="306" spans="1:13" ht="15.75">
      <c r="A306" s="626"/>
      <c r="B306" s="623"/>
      <c r="C306" s="207"/>
      <c r="D306" s="207"/>
      <c r="E306" s="623"/>
      <c r="F306" s="623"/>
      <c r="G306" s="226"/>
      <c r="H306" s="207"/>
      <c r="I306" s="207"/>
      <c r="J306" s="625"/>
      <c r="K306" s="207"/>
      <c r="L306" s="233">
        <v>0</v>
      </c>
      <c r="M306" s="2"/>
    </row>
    <row r="307" spans="1:13" ht="15.75">
      <c r="A307" s="626"/>
      <c r="B307" s="623"/>
      <c r="C307" s="207"/>
      <c r="D307" s="207"/>
      <c r="E307" s="623"/>
      <c r="F307" s="623"/>
      <c r="G307" s="226"/>
      <c r="H307" s="207"/>
      <c r="I307" s="207"/>
      <c r="J307" s="625"/>
      <c r="K307" s="207"/>
      <c r="L307" s="233">
        <v>0</v>
      </c>
      <c r="M307" s="2"/>
    </row>
    <row r="308" spans="1:13" ht="15.75">
      <c r="A308" s="626"/>
      <c r="B308" s="623"/>
      <c r="C308" s="207"/>
      <c r="D308" s="207"/>
      <c r="E308" s="623"/>
      <c r="F308" s="623"/>
      <c r="G308" s="226"/>
      <c r="H308" s="207"/>
      <c r="I308" s="207"/>
      <c r="J308" s="625"/>
      <c r="K308" s="207"/>
      <c r="L308" s="233">
        <v>0</v>
      </c>
      <c r="M308" s="2"/>
    </row>
    <row r="309" spans="1:13" ht="15.75">
      <c r="A309" s="626"/>
      <c r="B309" s="623"/>
      <c r="C309" s="207"/>
      <c r="D309" s="207"/>
      <c r="E309" s="623"/>
      <c r="F309" s="623"/>
      <c r="G309" s="226"/>
      <c r="H309" s="207"/>
      <c r="I309" s="207"/>
      <c r="J309" s="625"/>
      <c r="K309" s="207"/>
      <c r="L309" s="233">
        <v>0</v>
      </c>
      <c r="M309" s="2"/>
    </row>
    <row r="310" spans="1:13" ht="15.75">
      <c r="A310" s="626"/>
      <c r="B310" s="623"/>
      <c r="C310" s="207"/>
      <c r="D310" s="207"/>
      <c r="E310" s="623"/>
      <c r="F310" s="623"/>
      <c r="G310" s="226"/>
      <c r="H310" s="207"/>
      <c r="I310" s="207"/>
      <c r="J310" s="625"/>
      <c r="K310" s="207"/>
      <c r="L310" s="233">
        <v>0</v>
      </c>
      <c r="M310" s="2"/>
    </row>
    <row r="311" spans="1:13" ht="15.75">
      <c r="A311" s="626"/>
      <c r="B311" s="623"/>
      <c r="C311" s="207"/>
      <c r="D311" s="207"/>
      <c r="E311" s="623"/>
      <c r="F311" s="623"/>
      <c r="G311" s="226"/>
      <c r="H311" s="207"/>
      <c r="I311" s="207"/>
      <c r="J311" s="625"/>
      <c r="K311" s="207"/>
      <c r="L311" s="233">
        <v>0</v>
      </c>
      <c r="M311" s="2"/>
    </row>
    <row r="312" spans="1:13" ht="15.75">
      <c r="A312" s="626"/>
      <c r="B312" s="623"/>
      <c r="C312" s="207"/>
      <c r="D312" s="207"/>
      <c r="E312" s="623"/>
      <c r="F312" s="623"/>
      <c r="G312" s="226"/>
      <c r="H312" s="207"/>
      <c r="I312" s="207"/>
      <c r="J312" s="625"/>
      <c r="K312" s="207"/>
      <c r="L312" s="233">
        <v>0</v>
      </c>
      <c r="M312" s="2"/>
    </row>
    <row r="313" spans="1:13" ht="15.75">
      <c r="A313" s="626"/>
      <c r="B313" s="623"/>
      <c r="C313" s="207"/>
      <c r="D313" s="207"/>
      <c r="E313" s="623"/>
      <c r="F313" s="623"/>
      <c r="G313" s="226"/>
      <c r="H313" s="207"/>
      <c r="I313" s="207"/>
      <c r="J313" s="625"/>
      <c r="K313" s="207"/>
      <c r="L313" s="233">
        <v>0</v>
      </c>
      <c r="M313" s="2"/>
    </row>
    <row r="314" spans="1:13" ht="15.75">
      <c r="A314" s="626"/>
      <c r="B314" s="623"/>
      <c r="C314" s="207"/>
      <c r="D314" s="207"/>
      <c r="E314" s="623"/>
      <c r="F314" s="623"/>
      <c r="G314" s="226"/>
      <c r="H314" s="207"/>
      <c r="I314" s="207"/>
      <c r="J314" s="625"/>
      <c r="K314" s="207"/>
      <c r="L314" s="233">
        <v>0</v>
      </c>
      <c r="M314" s="2"/>
    </row>
    <row r="315" spans="1:13" ht="15.75">
      <c r="A315" s="626"/>
      <c r="B315" s="623"/>
      <c r="C315" s="207"/>
      <c r="D315" s="207"/>
      <c r="E315" s="623"/>
      <c r="F315" s="623"/>
      <c r="G315" s="226"/>
      <c r="H315" s="207"/>
      <c r="I315" s="207"/>
      <c r="J315" s="625"/>
      <c r="K315" s="207"/>
      <c r="L315" s="233">
        <v>0</v>
      </c>
      <c r="M315" s="2"/>
    </row>
    <row r="316" spans="1:13" ht="15.75">
      <c r="A316" s="626"/>
      <c r="B316" s="623"/>
      <c r="C316" s="207"/>
      <c r="D316" s="207"/>
      <c r="E316" s="623"/>
      <c r="F316" s="623"/>
      <c r="G316" s="226"/>
      <c r="H316" s="207"/>
      <c r="I316" s="207"/>
      <c r="J316" s="625"/>
      <c r="K316" s="207"/>
      <c r="L316" s="233">
        <v>0</v>
      </c>
      <c r="M316" s="2"/>
    </row>
    <row r="317" spans="1:13" ht="15.75">
      <c r="A317" s="626"/>
      <c r="B317" s="623"/>
      <c r="C317" s="207"/>
      <c r="D317" s="207"/>
      <c r="E317" s="623"/>
      <c r="F317" s="623"/>
      <c r="G317" s="226"/>
      <c r="H317" s="207"/>
      <c r="I317" s="207"/>
      <c r="J317" s="625"/>
      <c r="K317" s="207"/>
      <c r="L317" s="233">
        <v>0</v>
      </c>
      <c r="M317" s="2"/>
    </row>
    <row r="318" spans="1:13" ht="15.75">
      <c r="A318" s="626"/>
      <c r="B318" s="623"/>
      <c r="C318" s="207"/>
      <c r="D318" s="207"/>
      <c r="E318" s="623"/>
      <c r="F318" s="623"/>
      <c r="G318" s="226"/>
      <c r="H318" s="207"/>
      <c r="I318" s="207"/>
      <c r="J318" s="625"/>
      <c r="K318" s="207"/>
      <c r="L318" s="233">
        <v>0</v>
      </c>
      <c r="M318" s="2"/>
    </row>
    <row r="319" spans="1:13" ht="15.75">
      <c r="A319" s="626"/>
      <c r="B319" s="623"/>
      <c r="C319" s="207"/>
      <c r="D319" s="207"/>
      <c r="E319" s="623"/>
      <c r="F319" s="623"/>
      <c r="G319" s="226"/>
      <c r="H319" s="207"/>
      <c r="I319" s="207"/>
      <c r="J319" s="625"/>
      <c r="K319" s="207"/>
      <c r="L319" s="233">
        <v>0</v>
      </c>
      <c r="M319" s="2"/>
    </row>
    <row r="320" spans="1:13" ht="15.75">
      <c r="A320" s="626"/>
      <c r="B320" s="623"/>
      <c r="C320" s="207"/>
      <c r="D320" s="207"/>
      <c r="E320" s="623"/>
      <c r="F320" s="623"/>
      <c r="G320" s="226"/>
      <c r="H320" s="207"/>
      <c r="I320" s="207"/>
      <c r="J320" s="625"/>
      <c r="K320" s="207"/>
      <c r="L320" s="233">
        <v>0</v>
      </c>
      <c r="M320" s="2"/>
    </row>
    <row r="321" spans="1:13" ht="15.75">
      <c r="A321" s="626"/>
      <c r="B321" s="623"/>
      <c r="C321" s="207"/>
      <c r="D321" s="207"/>
      <c r="E321" s="623"/>
      <c r="F321" s="623"/>
      <c r="G321" s="226"/>
      <c r="H321" s="207"/>
      <c r="I321" s="207"/>
      <c r="J321" s="625"/>
      <c r="K321" s="207"/>
      <c r="L321" s="233">
        <v>0</v>
      </c>
      <c r="M321" s="2"/>
    </row>
    <row r="322" spans="1:13" ht="15.75">
      <c r="A322" s="626"/>
      <c r="B322" s="623"/>
      <c r="C322" s="207"/>
      <c r="D322" s="207"/>
      <c r="E322" s="623"/>
      <c r="F322" s="623"/>
      <c r="G322" s="226"/>
      <c r="H322" s="207"/>
      <c r="I322" s="207"/>
      <c r="J322" s="625"/>
      <c r="K322" s="207"/>
      <c r="L322" s="233">
        <v>0</v>
      </c>
      <c r="M322" s="2"/>
    </row>
    <row r="323" spans="1:13" ht="15.75">
      <c r="A323" s="626"/>
      <c r="B323" s="623"/>
      <c r="C323" s="207"/>
      <c r="D323" s="207"/>
      <c r="E323" s="623"/>
      <c r="F323" s="623"/>
      <c r="G323" s="226"/>
      <c r="H323" s="207"/>
      <c r="I323" s="207"/>
      <c r="J323" s="625"/>
      <c r="K323" s="207"/>
      <c r="L323" s="233">
        <v>0</v>
      </c>
      <c r="M323" s="2"/>
    </row>
    <row r="324" spans="1:13" ht="15.75">
      <c r="A324" s="626"/>
      <c r="B324" s="623"/>
      <c r="C324" s="207"/>
      <c r="D324" s="207"/>
      <c r="E324" s="623"/>
      <c r="F324" s="623"/>
      <c r="G324" s="226"/>
      <c r="H324" s="207"/>
      <c r="I324" s="207"/>
      <c r="J324" s="625"/>
      <c r="K324" s="207"/>
      <c r="L324" s="233">
        <v>0</v>
      </c>
      <c r="M324" s="2"/>
    </row>
    <row r="325" spans="1:13" ht="15.75">
      <c r="A325" s="626"/>
      <c r="B325" s="623"/>
      <c r="C325" s="207"/>
      <c r="D325" s="207"/>
      <c r="E325" s="623"/>
      <c r="F325" s="623"/>
      <c r="G325" s="226"/>
      <c r="H325" s="207"/>
      <c r="I325" s="207"/>
      <c r="J325" s="625"/>
      <c r="K325" s="207"/>
      <c r="L325" s="233">
        <v>0</v>
      </c>
      <c r="M325" s="2"/>
    </row>
    <row r="326" spans="1:13" ht="15.75">
      <c r="A326" s="626"/>
      <c r="B326" s="623"/>
      <c r="C326" s="207"/>
      <c r="D326" s="207"/>
      <c r="E326" s="623"/>
      <c r="F326" s="623"/>
      <c r="G326" s="226"/>
      <c r="H326" s="207"/>
      <c r="I326" s="207"/>
      <c r="J326" s="625"/>
      <c r="K326" s="207"/>
      <c r="L326" s="233">
        <v>0</v>
      </c>
      <c r="M326" s="2"/>
    </row>
    <row r="327" spans="1:13" ht="15.75">
      <c r="A327" s="626"/>
      <c r="B327" s="623"/>
      <c r="C327" s="207"/>
      <c r="D327" s="207"/>
      <c r="E327" s="623"/>
      <c r="F327" s="623"/>
      <c r="G327" s="226"/>
      <c r="H327" s="207"/>
      <c r="I327" s="207"/>
      <c r="J327" s="625"/>
      <c r="K327" s="207"/>
      <c r="L327" s="233">
        <v>0</v>
      </c>
      <c r="M327" s="2"/>
    </row>
    <row r="328" spans="1:13" ht="15.75">
      <c r="A328" s="626"/>
      <c r="B328" s="623"/>
      <c r="C328" s="207"/>
      <c r="D328" s="207"/>
      <c r="E328" s="623"/>
      <c r="F328" s="623"/>
      <c r="G328" s="226"/>
      <c r="H328" s="207"/>
      <c r="I328" s="207"/>
      <c r="J328" s="625"/>
      <c r="K328" s="207"/>
      <c r="L328" s="233">
        <v>0</v>
      </c>
      <c r="M328" s="2"/>
    </row>
    <row r="329" spans="1:13" ht="15.75">
      <c r="A329" s="626"/>
      <c r="B329" s="623"/>
      <c r="C329" s="207"/>
      <c r="D329" s="207"/>
      <c r="E329" s="623"/>
      <c r="F329" s="623"/>
      <c r="G329" s="226"/>
      <c r="H329" s="207"/>
      <c r="I329" s="207"/>
      <c r="J329" s="625"/>
      <c r="K329" s="207"/>
      <c r="L329" s="233">
        <v>0</v>
      </c>
      <c r="M329" s="2"/>
    </row>
    <row r="330" spans="1:13" ht="15.75">
      <c r="A330" s="626"/>
      <c r="B330" s="623"/>
      <c r="C330" s="207"/>
      <c r="D330" s="207"/>
      <c r="E330" s="623"/>
      <c r="F330" s="623"/>
      <c r="G330" s="226"/>
      <c r="H330" s="207"/>
      <c r="I330" s="207"/>
      <c r="J330" s="625"/>
      <c r="K330" s="207"/>
      <c r="L330" s="233">
        <v>0</v>
      </c>
      <c r="M330" s="2"/>
    </row>
    <row r="331" spans="1:13" ht="15.75">
      <c r="A331" s="626"/>
      <c r="B331" s="623"/>
      <c r="C331" s="207"/>
      <c r="D331" s="207"/>
      <c r="E331" s="623"/>
      <c r="F331" s="623"/>
      <c r="G331" s="226"/>
      <c r="H331" s="207"/>
      <c r="I331" s="207"/>
      <c r="J331" s="625"/>
      <c r="K331" s="207"/>
      <c r="L331" s="233">
        <v>0</v>
      </c>
      <c r="M331" s="2"/>
    </row>
    <row r="332" spans="1:13" ht="15.75">
      <c r="A332" s="626"/>
      <c r="B332" s="623"/>
      <c r="C332" s="207"/>
      <c r="D332" s="207"/>
      <c r="E332" s="623"/>
      <c r="F332" s="623"/>
      <c r="G332" s="226"/>
      <c r="H332" s="207"/>
      <c r="I332" s="207"/>
      <c r="J332" s="625"/>
      <c r="K332" s="207"/>
      <c r="L332" s="233">
        <v>0</v>
      </c>
      <c r="M332" s="2"/>
    </row>
    <row r="333" spans="1:13" ht="15.75">
      <c r="A333" s="626"/>
      <c r="B333" s="623"/>
      <c r="C333" s="207"/>
      <c r="D333" s="207"/>
      <c r="E333" s="623"/>
      <c r="F333" s="623"/>
      <c r="G333" s="226"/>
      <c r="H333" s="207"/>
      <c r="I333" s="207"/>
      <c r="J333" s="625"/>
      <c r="K333" s="207"/>
      <c r="L333" s="233">
        <v>0</v>
      </c>
      <c r="M333" s="2"/>
    </row>
    <row r="334" spans="1:13" ht="15.75">
      <c r="A334" s="626"/>
      <c r="B334" s="623"/>
      <c r="C334" s="207"/>
      <c r="D334" s="207"/>
      <c r="E334" s="623"/>
      <c r="F334" s="623"/>
      <c r="G334" s="226"/>
      <c r="H334" s="207"/>
      <c r="I334" s="207"/>
      <c r="J334" s="625"/>
      <c r="K334" s="207"/>
      <c r="L334" s="233">
        <v>0</v>
      </c>
      <c r="M334" s="2"/>
    </row>
    <row r="335" spans="1:13" ht="15.75">
      <c r="A335" s="626"/>
      <c r="B335" s="623"/>
      <c r="C335" s="207"/>
      <c r="D335" s="207"/>
      <c r="E335" s="623"/>
      <c r="F335" s="623"/>
      <c r="G335" s="226"/>
      <c r="H335" s="207"/>
      <c r="I335" s="207"/>
      <c r="J335" s="625"/>
      <c r="K335" s="207"/>
      <c r="L335" s="233">
        <v>0</v>
      </c>
      <c r="M335" s="2"/>
    </row>
    <row r="336" spans="1:13" ht="15.75">
      <c r="A336" s="626"/>
      <c r="B336" s="623"/>
      <c r="C336" s="207"/>
      <c r="D336" s="207"/>
      <c r="E336" s="623"/>
      <c r="F336" s="623"/>
      <c r="G336" s="226"/>
      <c r="H336" s="207"/>
      <c r="I336" s="207"/>
      <c r="J336" s="625"/>
      <c r="K336" s="207"/>
      <c r="L336" s="233">
        <v>0</v>
      </c>
      <c r="M336" s="2"/>
    </row>
    <row r="337" spans="1:13" ht="15.75">
      <c r="A337" s="626"/>
      <c r="B337" s="623"/>
      <c r="C337" s="207"/>
      <c r="D337" s="207"/>
      <c r="E337" s="623"/>
      <c r="F337" s="623"/>
      <c r="G337" s="226"/>
      <c r="H337" s="207"/>
      <c r="I337" s="207"/>
      <c r="J337" s="625"/>
      <c r="K337" s="207"/>
      <c r="L337" s="233">
        <v>0</v>
      </c>
      <c r="M337" s="2"/>
    </row>
    <row r="338" spans="1:13" ht="15.75">
      <c r="A338" s="626"/>
      <c r="B338" s="623"/>
      <c r="C338" s="207"/>
      <c r="D338" s="207"/>
      <c r="E338" s="623"/>
      <c r="F338" s="623"/>
      <c r="G338" s="226"/>
      <c r="H338" s="207"/>
      <c r="I338" s="207"/>
      <c r="J338" s="625"/>
      <c r="K338" s="207"/>
      <c r="L338" s="233">
        <v>0</v>
      </c>
      <c r="M338" s="2"/>
    </row>
    <row r="339" spans="1:13" ht="15.75">
      <c r="A339" s="626"/>
      <c r="B339" s="623"/>
      <c r="C339" s="207"/>
      <c r="D339" s="207"/>
      <c r="E339" s="623"/>
      <c r="F339" s="623"/>
      <c r="G339" s="226"/>
      <c r="H339" s="207"/>
      <c r="I339" s="207"/>
      <c r="J339" s="625"/>
      <c r="K339" s="207"/>
      <c r="L339" s="233">
        <v>0</v>
      </c>
      <c r="M339" s="2"/>
    </row>
    <row r="340" spans="1:13" ht="15.75">
      <c r="A340" s="626"/>
      <c r="B340" s="623"/>
      <c r="C340" s="207"/>
      <c r="D340" s="207"/>
      <c r="E340" s="623"/>
      <c r="F340" s="623"/>
      <c r="G340" s="226"/>
      <c r="H340" s="207"/>
      <c r="I340" s="207"/>
      <c r="J340" s="625"/>
      <c r="K340" s="207"/>
      <c r="L340" s="233">
        <v>0</v>
      </c>
      <c r="M340" s="2"/>
    </row>
    <row r="341" spans="1:13" ht="15.75">
      <c r="A341" s="626"/>
      <c r="B341" s="623"/>
      <c r="C341" s="207"/>
      <c r="D341" s="207"/>
      <c r="E341" s="623"/>
      <c r="F341" s="623"/>
      <c r="G341" s="226"/>
      <c r="H341" s="207"/>
      <c r="I341" s="207"/>
      <c r="J341" s="625"/>
      <c r="K341" s="207"/>
      <c r="L341" s="233">
        <v>0</v>
      </c>
      <c r="M341" s="2"/>
    </row>
    <row r="342" spans="1:13" ht="15.75">
      <c r="A342" s="626"/>
      <c r="B342" s="623"/>
      <c r="C342" s="207"/>
      <c r="D342" s="207"/>
      <c r="E342" s="623"/>
      <c r="F342" s="623"/>
      <c r="G342" s="226"/>
      <c r="H342" s="207"/>
      <c r="I342" s="207"/>
      <c r="J342" s="625"/>
      <c r="K342" s="207"/>
      <c r="L342" s="233">
        <v>0</v>
      </c>
      <c r="M342" s="2"/>
    </row>
    <row r="343" spans="1:13" ht="15.75">
      <c r="A343" s="626"/>
      <c r="B343" s="623"/>
      <c r="C343" s="207"/>
      <c r="D343" s="207"/>
      <c r="E343" s="623"/>
      <c r="F343" s="623"/>
      <c r="G343" s="226"/>
      <c r="H343" s="207"/>
      <c r="I343" s="207"/>
      <c r="J343" s="625"/>
      <c r="K343" s="207"/>
      <c r="L343" s="233">
        <v>0</v>
      </c>
      <c r="M343" s="2"/>
    </row>
    <row r="344" spans="1:13" ht="15.75">
      <c r="A344" s="626"/>
      <c r="B344" s="623"/>
      <c r="C344" s="207"/>
      <c r="D344" s="207"/>
      <c r="E344" s="623"/>
      <c r="F344" s="623"/>
      <c r="G344" s="226"/>
      <c r="H344" s="207"/>
      <c r="I344" s="207"/>
      <c r="J344" s="625"/>
      <c r="K344" s="207"/>
      <c r="L344" s="233">
        <v>0</v>
      </c>
      <c r="M344" s="2"/>
    </row>
    <row r="345" spans="1:13" ht="15.75">
      <c r="A345" s="626"/>
      <c r="B345" s="623"/>
      <c r="C345" s="207"/>
      <c r="D345" s="207"/>
      <c r="E345" s="623"/>
      <c r="F345" s="623"/>
      <c r="G345" s="226"/>
      <c r="H345" s="207"/>
      <c r="I345" s="207"/>
      <c r="J345" s="625"/>
      <c r="K345" s="207"/>
      <c r="L345" s="233">
        <v>0</v>
      </c>
      <c r="M345" s="2"/>
    </row>
    <row r="346" spans="1:13" ht="15.75">
      <c r="A346" s="626"/>
      <c r="B346" s="623"/>
      <c r="C346" s="207"/>
      <c r="D346" s="207"/>
      <c r="E346" s="623"/>
      <c r="F346" s="623"/>
      <c r="G346" s="226"/>
      <c r="H346" s="207"/>
      <c r="I346" s="207"/>
      <c r="J346" s="625"/>
      <c r="K346" s="207"/>
      <c r="L346" s="233">
        <v>0</v>
      </c>
      <c r="M346" s="2"/>
    </row>
    <row r="347" spans="1:13" ht="15.75">
      <c r="A347" s="626"/>
      <c r="B347" s="623"/>
      <c r="C347" s="207"/>
      <c r="D347" s="207"/>
      <c r="E347" s="623"/>
      <c r="F347" s="623"/>
      <c r="G347" s="226"/>
      <c r="H347" s="207"/>
      <c r="I347" s="207"/>
      <c r="J347" s="625"/>
      <c r="K347" s="207"/>
      <c r="L347" s="233">
        <v>0</v>
      </c>
      <c r="M347" s="2"/>
    </row>
    <row r="348" spans="1:13" ht="15.75">
      <c r="A348" s="626"/>
      <c r="B348" s="623"/>
      <c r="C348" s="207"/>
      <c r="D348" s="207"/>
      <c r="E348" s="623"/>
      <c r="F348" s="623"/>
      <c r="G348" s="226"/>
      <c r="H348" s="207"/>
      <c r="I348" s="207"/>
      <c r="J348" s="625"/>
      <c r="K348" s="207"/>
      <c r="L348" s="233">
        <v>0</v>
      </c>
      <c r="M348" s="2"/>
    </row>
    <row r="349" spans="1:13" ht="15.75">
      <c r="A349" s="626"/>
      <c r="B349" s="623"/>
      <c r="C349" s="207"/>
      <c r="D349" s="207"/>
      <c r="E349" s="623"/>
      <c r="F349" s="623"/>
      <c r="G349" s="226"/>
      <c r="H349" s="207"/>
      <c r="I349" s="207"/>
      <c r="J349" s="625"/>
      <c r="K349" s="207"/>
      <c r="L349" s="233">
        <v>0</v>
      </c>
      <c r="M349" s="2"/>
    </row>
    <row r="350" spans="1:13" ht="15.75">
      <c r="A350" s="626"/>
      <c r="B350" s="623"/>
      <c r="C350" s="207"/>
      <c r="D350" s="207"/>
      <c r="E350" s="623"/>
      <c r="F350" s="623"/>
      <c r="G350" s="226"/>
      <c r="H350" s="207"/>
      <c r="I350" s="207"/>
      <c r="J350" s="625"/>
      <c r="K350" s="207"/>
      <c r="L350" s="233">
        <v>0</v>
      </c>
      <c r="M350" s="2"/>
    </row>
    <row r="351" spans="1:13" ht="15.75">
      <c r="A351" s="626"/>
      <c r="B351" s="623"/>
      <c r="C351" s="207"/>
      <c r="D351" s="207"/>
      <c r="E351" s="623"/>
      <c r="F351" s="623"/>
      <c r="G351" s="226"/>
      <c r="H351" s="207"/>
      <c r="I351" s="207"/>
      <c r="J351" s="625"/>
      <c r="K351" s="207"/>
      <c r="L351" s="233">
        <v>0</v>
      </c>
      <c r="M351" s="2"/>
    </row>
    <row r="352" spans="1:13" ht="15.75">
      <c r="A352" s="626"/>
      <c r="B352" s="623"/>
      <c r="C352" s="207"/>
      <c r="D352" s="207"/>
      <c r="E352" s="623"/>
      <c r="F352" s="623"/>
      <c r="G352" s="226"/>
      <c r="H352" s="207"/>
      <c r="I352" s="207"/>
      <c r="J352" s="625"/>
      <c r="K352" s="207"/>
      <c r="L352" s="233">
        <v>0</v>
      </c>
      <c r="M352" s="2"/>
    </row>
    <row r="353" spans="1:13" ht="15.75">
      <c r="A353" s="626"/>
      <c r="B353" s="623"/>
      <c r="C353" s="207"/>
      <c r="D353" s="207"/>
      <c r="E353" s="623"/>
      <c r="F353" s="623"/>
      <c r="G353" s="226"/>
      <c r="H353" s="207"/>
      <c r="I353" s="207"/>
      <c r="J353" s="625"/>
      <c r="K353" s="207"/>
      <c r="L353" s="233">
        <v>0</v>
      </c>
      <c r="M353" s="2"/>
    </row>
    <row r="354" spans="1:13" ht="15.75">
      <c r="A354" s="626"/>
      <c r="B354" s="623"/>
      <c r="C354" s="207"/>
      <c r="D354" s="207"/>
      <c r="E354" s="623"/>
      <c r="F354" s="623"/>
      <c r="G354" s="226"/>
      <c r="H354" s="207"/>
      <c r="I354" s="207"/>
      <c r="J354" s="625"/>
      <c r="K354" s="207"/>
      <c r="L354" s="233">
        <v>0</v>
      </c>
      <c r="M354" s="2"/>
    </row>
    <row r="355" spans="1:13" ht="15.75">
      <c r="A355" s="626"/>
      <c r="B355" s="623"/>
      <c r="C355" s="207"/>
      <c r="D355" s="207"/>
      <c r="E355" s="623"/>
      <c r="F355" s="623"/>
      <c r="G355" s="226"/>
      <c r="H355" s="207"/>
      <c r="I355" s="207"/>
      <c r="J355" s="625"/>
      <c r="K355" s="207"/>
      <c r="L355" s="233">
        <v>0</v>
      </c>
      <c r="M355" s="2"/>
    </row>
    <row r="356" spans="1:13" ht="15.75">
      <c r="A356" s="626"/>
      <c r="B356" s="623"/>
      <c r="C356" s="207"/>
      <c r="D356" s="207"/>
      <c r="E356" s="623"/>
      <c r="F356" s="623"/>
      <c r="G356" s="226"/>
      <c r="H356" s="207"/>
      <c r="I356" s="207"/>
      <c r="J356" s="625"/>
      <c r="K356" s="207"/>
      <c r="L356" s="233">
        <v>0</v>
      </c>
      <c r="M356" s="2"/>
    </row>
    <row r="357" spans="1:13" ht="15.75">
      <c r="A357" s="626"/>
      <c r="B357" s="623"/>
      <c r="C357" s="207"/>
      <c r="D357" s="207"/>
      <c r="E357" s="623"/>
      <c r="F357" s="623"/>
      <c r="G357" s="226"/>
      <c r="H357" s="207"/>
      <c r="I357" s="207"/>
      <c r="J357" s="625"/>
      <c r="K357" s="207"/>
      <c r="L357" s="233">
        <v>0</v>
      </c>
      <c r="M357" s="2"/>
    </row>
    <row r="358" spans="1:13" ht="15.75">
      <c r="A358" s="626"/>
      <c r="B358" s="623"/>
      <c r="C358" s="207"/>
      <c r="D358" s="207"/>
      <c r="E358" s="623"/>
      <c r="F358" s="623"/>
      <c r="G358" s="226"/>
      <c r="H358" s="207"/>
      <c r="I358" s="207"/>
      <c r="J358" s="625"/>
      <c r="K358" s="207"/>
      <c r="L358" s="233">
        <v>0</v>
      </c>
      <c r="M358" s="2"/>
    </row>
    <row r="359" spans="1:13" ht="15.75">
      <c r="A359" s="626"/>
      <c r="B359" s="623"/>
      <c r="C359" s="207"/>
      <c r="D359" s="207"/>
      <c r="E359" s="623"/>
      <c r="F359" s="623"/>
      <c r="G359" s="226"/>
      <c r="H359" s="207"/>
      <c r="I359" s="207"/>
      <c r="J359" s="625"/>
      <c r="K359" s="207"/>
      <c r="L359" s="233">
        <v>0</v>
      </c>
      <c r="M359" s="2"/>
    </row>
    <row r="360" spans="1:13" ht="15.75">
      <c r="A360" s="626"/>
      <c r="B360" s="623"/>
      <c r="C360" s="207"/>
      <c r="D360" s="207"/>
      <c r="E360" s="623"/>
      <c r="F360" s="623"/>
      <c r="G360" s="226"/>
      <c r="H360" s="207"/>
      <c r="I360" s="207"/>
      <c r="J360" s="625"/>
      <c r="K360" s="207"/>
      <c r="L360" s="233">
        <v>0</v>
      </c>
      <c r="M360" s="2"/>
    </row>
    <row r="361" spans="1:13" ht="15.75">
      <c r="A361" s="626"/>
      <c r="B361" s="623"/>
      <c r="C361" s="207"/>
      <c r="D361" s="207"/>
      <c r="E361" s="623"/>
      <c r="F361" s="623"/>
      <c r="G361" s="226"/>
      <c r="H361" s="207"/>
      <c r="I361" s="207"/>
      <c r="J361" s="625"/>
      <c r="K361" s="207"/>
      <c r="L361" s="233">
        <v>0</v>
      </c>
      <c r="M361" s="2"/>
    </row>
    <row r="362" spans="1:13" ht="15.75">
      <c r="A362" s="626"/>
      <c r="B362" s="623"/>
      <c r="C362" s="207"/>
      <c r="D362" s="207"/>
      <c r="E362" s="623"/>
      <c r="F362" s="623"/>
      <c r="G362" s="226"/>
      <c r="H362" s="207"/>
      <c r="I362" s="207"/>
      <c r="J362" s="625"/>
      <c r="K362" s="207"/>
      <c r="L362" s="233">
        <v>0</v>
      </c>
      <c r="M362" s="2"/>
    </row>
    <row r="363" spans="1:13" ht="15.75">
      <c r="A363" s="626"/>
      <c r="B363" s="623"/>
      <c r="C363" s="207"/>
      <c r="D363" s="207"/>
      <c r="E363" s="623"/>
      <c r="F363" s="623"/>
      <c r="G363" s="226"/>
      <c r="H363" s="207"/>
      <c r="I363" s="207"/>
      <c r="J363" s="625"/>
      <c r="K363" s="207"/>
      <c r="L363" s="233">
        <v>0</v>
      </c>
      <c r="M363" s="2"/>
    </row>
    <row r="364" spans="1:13" ht="15.75">
      <c r="A364" s="626"/>
      <c r="B364" s="623"/>
      <c r="C364" s="207"/>
      <c r="D364" s="207"/>
      <c r="E364" s="623"/>
      <c r="F364" s="623"/>
      <c r="G364" s="226"/>
      <c r="H364" s="207"/>
      <c r="I364" s="207"/>
      <c r="J364" s="625"/>
      <c r="K364" s="207"/>
      <c r="L364" s="233">
        <v>0</v>
      </c>
      <c r="M364" s="2"/>
    </row>
    <row r="365" spans="1:13" ht="15.75">
      <c r="A365" s="626"/>
      <c r="B365" s="623"/>
      <c r="C365" s="207"/>
      <c r="D365" s="207"/>
      <c r="E365" s="623"/>
      <c r="F365" s="623"/>
      <c r="G365" s="226"/>
      <c r="H365" s="207"/>
      <c r="I365" s="207"/>
      <c r="J365" s="625"/>
      <c r="K365" s="207"/>
      <c r="L365" s="233">
        <v>0</v>
      </c>
      <c r="M365" s="2"/>
    </row>
    <row r="366" spans="1:13" ht="15.75">
      <c r="A366" s="626"/>
      <c r="B366" s="623"/>
      <c r="C366" s="207"/>
      <c r="D366" s="207"/>
      <c r="E366" s="623"/>
      <c r="F366" s="623"/>
      <c r="G366" s="226"/>
      <c r="H366" s="207"/>
      <c r="I366" s="207"/>
      <c r="J366" s="625"/>
      <c r="K366" s="207"/>
      <c r="L366" s="233">
        <v>0</v>
      </c>
      <c r="M366" s="2"/>
    </row>
    <row r="367" spans="1:13" ht="15.75">
      <c r="A367" s="626"/>
      <c r="B367" s="623"/>
      <c r="C367" s="207"/>
      <c r="D367" s="207"/>
      <c r="E367" s="623"/>
      <c r="F367" s="623"/>
      <c r="G367" s="226"/>
      <c r="H367" s="207"/>
      <c r="I367" s="207"/>
      <c r="J367" s="625"/>
      <c r="K367" s="207"/>
      <c r="L367" s="233">
        <v>0</v>
      </c>
      <c r="M367" s="2"/>
    </row>
    <row r="368" spans="1:13" ht="15.75">
      <c r="A368" s="626"/>
      <c r="B368" s="623"/>
      <c r="C368" s="207"/>
      <c r="D368" s="207"/>
      <c r="E368" s="623"/>
      <c r="F368" s="623"/>
      <c r="G368" s="226"/>
      <c r="H368" s="207"/>
      <c r="I368" s="207"/>
      <c r="J368" s="625"/>
      <c r="K368" s="207"/>
      <c r="L368" s="233">
        <v>0</v>
      </c>
      <c r="M368" s="2"/>
    </row>
    <row r="369" spans="1:13" ht="15.75">
      <c r="A369" s="626"/>
      <c r="B369" s="623"/>
      <c r="C369" s="207"/>
      <c r="D369" s="207"/>
      <c r="E369" s="623"/>
      <c r="F369" s="623"/>
      <c r="G369" s="226"/>
      <c r="H369" s="207"/>
      <c r="I369" s="207"/>
      <c r="J369" s="625"/>
      <c r="K369" s="207"/>
      <c r="L369" s="233">
        <v>0</v>
      </c>
      <c r="M369" s="2"/>
    </row>
    <row r="370" spans="1:13" ht="15.75">
      <c r="A370" s="626"/>
      <c r="B370" s="623"/>
      <c r="C370" s="207"/>
      <c r="D370" s="207"/>
      <c r="E370" s="623"/>
      <c r="F370" s="623"/>
      <c r="G370" s="226"/>
      <c r="H370" s="207"/>
      <c r="I370" s="207"/>
      <c r="J370" s="625"/>
      <c r="K370" s="207"/>
      <c r="L370" s="233">
        <v>0</v>
      </c>
      <c r="M370" s="2"/>
    </row>
    <row r="371" spans="1:13" ht="15.75">
      <c r="A371" s="626"/>
      <c r="B371" s="623"/>
      <c r="C371" s="207"/>
      <c r="D371" s="207"/>
      <c r="E371" s="623"/>
      <c r="F371" s="623"/>
      <c r="G371" s="226"/>
      <c r="H371" s="207"/>
      <c r="I371" s="207"/>
      <c r="J371" s="625"/>
      <c r="K371" s="207"/>
      <c r="L371" s="233">
        <v>0</v>
      </c>
      <c r="M371" s="2"/>
    </row>
    <row r="372" spans="1:13" ht="15.75">
      <c r="A372" s="626"/>
      <c r="B372" s="623"/>
      <c r="C372" s="207"/>
      <c r="D372" s="207"/>
      <c r="E372" s="623"/>
      <c r="F372" s="623"/>
      <c r="G372" s="226"/>
      <c r="H372" s="207"/>
      <c r="I372" s="207"/>
      <c r="J372" s="625"/>
      <c r="K372" s="207"/>
      <c r="L372" s="233">
        <v>0</v>
      </c>
      <c r="M372" s="2"/>
    </row>
    <row r="373" spans="1:13" ht="15.75">
      <c r="A373" s="626"/>
      <c r="B373" s="623"/>
      <c r="C373" s="207"/>
      <c r="D373" s="207"/>
      <c r="E373" s="623"/>
      <c r="F373" s="623"/>
      <c r="G373" s="226"/>
      <c r="H373" s="207"/>
      <c r="I373" s="207"/>
      <c r="J373" s="625"/>
      <c r="K373" s="207"/>
      <c r="L373" s="233">
        <v>0</v>
      </c>
      <c r="M373" s="2"/>
    </row>
    <row r="374" spans="1:13" ht="15.75">
      <c r="A374" s="626"/>
      <c r="B374" s="623"/>
      <c r="C374" s="207"/>
      <c r="D374" s="207"/>
      <c r="E374" s="623"/>
      <c r="F374" s="623"/>
      <c r="G374" s="226"/>
      <c r="H374" s="207"/>
      <c r="I374" s="207"/>
      <c r="J374" s="625"/>
      <c r="K374" s="207"/>
      <c r="L374" s="233">
        <v>0</v>
      </c>
      <c r="M374" s="2"/>
    </row>
    <row r="375" spans="1:13" ht="15.75">
      <c r="A375" s="626"/>
      <c r="B375" s="623"/>
      <c r="C375" s="207"/>
      <c r="D375" s="207"/>
      <c r="E375" s="623"/>
      <c r="F375" s="623"/>
      <c r="G375" s="226"/>
      <c r="H375" s="207"/>
      <c r="I375" s="207"/>
      <c r="J375" s="625"/>
      <c r="K375" s="207"/>
      <c r="L375" s="233">
        <v>0</v>
      </c>
      <c r="M375" s="2"/>
    </row>
    <row r="376" spans="1:13" ht="15.75">
      <c r="A376" s="626"/>
      <c r="B376" s="623"/>
      <c r="C376" s="207"/>
      <c r="D376" s="207"/>
      <c r="E376" s="623"/>
      <c r="F376" s="623"/>
      <c r="G376" s="226"/>
      <c r="H376" s="207"/>
      <c r="I376" s="207"/>
      <c r="J376" s="625"/>
      <c r="K376" s="207"/>
      <c r="L376" s="233">
        <v>0</v>
      </c>
      <c r="M376" s="2"/>
    </row>
    <row r="377" spans="1:13" ht="15.75">
      <c r="A377" s="626"/>
      <c r="B377" s="623"/>
      <c r="C377" s="207"/>
      <c r="D377" s="207"/>
      <c r="E377" s="623"/>
      <c r="F377" s="623"/>
      <c r="G377" s="226"/>
      <c r="H377" s="207"/>
      <c r="I377" s="207"/>
      <c r="J377" s="625"/>
      <c r="K377" s="207"/>
      <c r="L377" s="233">
        <v>0</v>
      </c>
      <c r="M377" s="2"/>
    </row>
    <row r="378" spans="1:13" ht="15.75">
      <c r="A378" s="626"/>
      <c r="B378" s="623"/>
      <c r="C378" s="207"/>
      <c r="D378" s="207"/>
      <c r="E378" s="623"/>
      <c r="F378" s="623"/>
      <c r="G378" s="226"/>
      <c r="H378" s="207"/>
      <c r="I378" s="207"/>
      <c r="J378" s="625"/>
      <c r="K378" s="207"/>
      <c r="L378" s="233">
        <v>0</v>
      </c>
      <c r="M378" s="2"/>
    </row>
    <row r="379" spans="1:13" ht="15.75">
      <c r="A379" s="626"/>
      <c r="B379" s="623"/>
      <c r="C379" s="207"/>
      <c r="D379" s="207"/>
      <c r="E379" s="623"/>
      <c r="F379" s="623"/>
      <c r="G379" s="226"/>
      <c r="H379" s="207"/>
      <c r="I379" s="207"/>
      <c r="J379" s="625"/>
      <c r="K379" s="207"/>
      <c r="L379" s="233">
        <v>0</v>
      </c>
      <c r="M379" s="2"/>
    </row>
    <row r="380" spans="1:13" ht="15.75">
      <c r="A380" s="626"/>
      <c r="B380" s="623"/>
      <c r="C380" s="207"/>
      <c r="D380" s="207"/>
      <c r="E380" s="623"/>
      <c r="F380" s="623"/>
      <c r="G380" s="226"/>
      <c r="H380" s="207"/>
      <c r="I380" s="207"/>
      <c r="J380" s="625"/>
      <c r="K380" s="207"/>
      <c r="L380" s="233">
        <v>0</v>
      </c>
      <c r="M380" s="2"/>
    </row>
    <row r="381" spans="1:13" ht="15.75">
      <c r="A381" s="626"/>
      <c r="B381" s="623"/>
      <c r="C381" s="207"/>
      <c r="D381" s="207"/>
      <c r="E381" s="623"/>
      <c r="F381" s="623"/>
      <c r="G381" s="226"/>
      <c r="H381" s="207"/>
      <c r="I381" s="207"/>
      <c r="J381" s="625"/>
      <c r="K381" s="207"/>
      <c r="L381" s="233">
        <v>0</v>
      </c>
      <c r="M381" s="2"/>
    </row>
    <row r="382" spans="1:13" ht="15.75">
      <c r="A382" s="626"/>
      <c r="B382" s="623"/>
      <c r="C382" s="207"/>
      <c r="D382" s="207"/>
      <c r="E382" s="623"/>
      <c r="F382" s="623"/>
      <c r="G382" s="226"/>
      <c r="H382" s="207"/>
      <c r="I382" s="207"/>
      <c r="J382" s="625"/>
      <c r="K382" s="207"/>
      <c r="L382" s="233">
        <v>0</v>
      </c>
      <c r="M382" s="2"/>
    </row>
    <row r="383" spans="1:13" ht="15.75">
      <c r="A383" s="626"/>
      <c r="B383" s="623"/>
      <c r="C383" s="207"/>
      <c r="D383" s="207"/>
      <c r="E383" s="623"/>
      <c r="F383" s="623"/>
      <c r="G383" s="226"/>
      <c r="H383" s="207"/>
      <c r="I383" s="207"/>
      <c r="J383" s="625"/>
      <c r="K383" s="207"/>
      <c r="L383" s="233">
        <v>0</v>
      </c>
      <c r="M383" s="2"/>
    </row>
    <row r="384" spans="1:13" ht="15.75">
      <c r="A384" s="626"/>
      <c r="B384" s="623"/>
      <c r="C384" s="207"/>
      <c r="D384" s="207"/>
      <c r="E384" s="623"/>
      <c r="F384" s="623"/>
      <c r="G384" s="226"/>
      <c r="H384" s="207"/>
      <c r="I384" s="207"/>
      <c r="J384" s="625"/>
      <c r="K384" s="207"/>
      <c r="L384" s="233">
        <v>0</v>
      </c>
      <c r="M384" s="2"/>
    </row>
    <row r="385" spans="1:13" ht="15.75">
      <c r="A385" s="626"/>
      <c r="B385" s="623"/>
      <c r="C385" s="207"/>
      <c r="D385" s="207"/>
      <c r="E385" s="623"/>
      <c r="F385" s="623"/>
      <c r="G385" s="226"/>
      <c r="H385" s="207"/>
      <c r="I385" s="207"/>
      <c r="J385" s="625"/>
      <c r="K385" s="207"/>
      <c r="L385" s="233">
        <v>0</v>
      </c>
      <c r="M385" s="2"/>
    </row>
    <row r="386" spans="1:13" ht="15.75">
      <c r="A386" s="626"/>
      <c r="B386" s="623"/>
      <c r="C386" s="207"/>
      <c r="D386" s="207"/>
      <c r="E386" s="623"/>
      <c r="F386" s="623"/>
      <c r="G386" s="226"/>
      <c r="H386" s="207"/>
      <c r="I386" s="207"/>
      <c r="J386" s="625"/>
      <c r="K386" s="207"/>
      <c r="L386" s="233">
        <v>0</v>
      </c>
      <c r="M386" s="2"/>
    </row>
    <row r="387" spans="1:13" ht="15.75">
      <c r="A387" s="626"/>
      <c r="B387" s="623"/>
      <c r="C387" s="207"/>
      <c r="D387" s="207"/>
      <c r="E387" s="623"/>
      <c r="F387" s="623"/>
      <c r="G387" s="226"/>
      <c r="H387" s="207"/>
      <c r="I387" s="207"/>
      <c r="J387" s="625"/>
      <c r="K387" s="207"/>
      <c r="L387" s="233">
        <v>0</v>
      </c>
      <c r="M387" s="2"/>
    </row>
    <row r="388" spans="1:13" ht="15.75">
      <c r="A388" s="626"/>
      <c r="B388" s="623"/>
      <c r="C388" s="207"/>
      <c r="D388" s="207"/>
      <c r="E388" s="623"/>
      <c r="F388" s="623"/>
      <c r="G388" s="226"/>
      <c r="H388" s="207"/>
      <c r="I388" s="207"/>
      <c r="J388" s="625"/>
      <c r="K388" s="207"/>
      <c r="L388" s="233">
        <v>0</v>
      </c>
      <c r="M388" s="2"/>
    </row>
    <row r="389" spans="1:13" ht="15.75">
      <c r="A389" s="626"/>
      <c r="B389" s="623"/>
      <c r="C389" s="207"/>
      <c r="D389" s="207"/>
      <c r="E389" s="623"/>
      <c r="F389" s="623"/>
      <c r="G389" s="226"/>
      <c r="H389" s="207"/>
      <c r="I389" s="207"/>
      <c r="J389" s="625"/>
      <c r="K389" s="207"/>
      <c r="L389" s="233">
        <v>0</v>
      </c>
      <c r="M389" s="2"/>
    </row>
    <row r="390" spans="1:13" ht="15.75">
      <c r="A390" s="626"/>
      <c r="B390" s="623"/>
      <c r="C390" s="207"/>
      <c r="D390" s="207"/>
      <c r="E390" s="623"/>
      <c r="F390" s="623"/>
      <c r="G390" s="226"/>
      <c r="H390" s="207"/>
      <c r="I390" s="207"/>
      <c r="J390" s="625"/>
      <c r="K390" s="207"/>
      <c r="L390" s="233">
        <v>0</v>
      </c>
      <c r="M390" s="2"/>
    </row>
    <row r="391" spans="1:13" ht="15.75">
      <c r="A391" s="626"/>
      <c r="B391" s="623"/>
      <c r="C391" s="207"/>
      <c r="D391" s="207"/>
      <c r="E391" s="623"/>
      <c r="F391" s="623"/>
      <c r="G391" s="226"/>
      <c r="H391" s="207"/>
      <c r="I391" s="207"/>
      <c r="J391" s="625"/>
      <c r="K391" s="207"/>
      <c r="L391" s="233">
        <v>0</v>
      </c>
      <c r="M391" s="2"/>
    </row>
    <row r="392" spans="1:13" ht="15.75">
      <c r="A392" s="626"/>
      <c r="B392" s="623"/>
      <c r="C392" s="207"/>
      <c r="D392" s="207"/>
      <c r="E392" s="623"/>
      <c r="F392" s="623"/>
      <c r="G392" s="226"/>
      <c r="H392" s="207"/>
      <c r="I392" s="207"/>
      <c r="J392" s="625"/>
      <c r="K392" s="207"/>
      <c r="L392" s="233">
        <v>0</v>
      </c>
      <c r="M392" s="2"/>
    </row>
    <row r="393" spans="1:13" ht="15.75">
      <c r="A393" s="626"/>
      <c r="B393" s="623"/>
      <c r="C393" s="207"/>
      <c r="D393" s="207"/>
      <c r="E393" s="623"/>
      <c r="F393" s="623"/>
      <c r="G393" s="226"/>
      <c r="H393" s="207"/>
      <c r="I393" s="207"/>
      <c r="J393" s="625"/>
      <c r="K393" s="207"/>
      <c r="L393" s="233">
        <v>0</v>
      </c>
      <c r="M393" s="2"/>
    </row>
    <row r="394" spans="1:13" ht="15.75">
      <c r="A394" s="626"/>
      <c r="B394" s="623"/>
      <c r="C394" s="207"/>
      <c r="D394" s="207"/>
      <c r="E394" s="623"/>
      <c r="F394" s="623"/>
      <c r="G394" s="226"/>
      <c r="H394" s="207"/>
      <c r="I394" s="207"/>
      <c r="J394" s="625"/>
      <c r="K394" s="207"/>
      <c r="L394" s="233">
        <v>0</v>
      </c>
      <c r="M394" s="2"/>
    </row>
    <row r="395" spans="1:13" ht="15.75">
      <c r="A395" s="626"/>
      <c r="B395" s="623"/>
      <c r="C395" s="207"/>
      <c r="D395" s="207"/>
      <c r="E395" s="623"/>
      <c r="F395" s="623"/>
      <c r="G395" s="226"/>
      <c r="H395" s="207"/>
      <c r="I395" s="207"/>
      <c r="J395" s="625"/>
      <c r="K395" s="207"/>
      <c r="L395" s="233">
        <v>0</v>
      </c>
      <c r="M395" s="2"/>
    </row>
    <row r="396" spans="1:13" ht="15.75">
      <c r="A396" s="626"/>
      <c r="B396" s="623"/>
      <c r="C396" s="207"/>
      <c r="D396" s="207"/>
      <c r="E396" s="623"/>
      <c r="F396" s="623"/>
      <c r="G396" s="226"/>
      <c r="H396" s="207"/>
      <c r="I396" s="207"/>
      <c r="J396" s="625"/>
      <c r="K396" s="207"/>
      <c r="L396" s="233">
        <v>0</v>
      </c>
      <c r="M396" s="2"/>
    </row>
    <row r="397" spans="1:13" ht="15.75">
      <c r="A397" s="626"/>
      <c r="B397" s="623"/>
      <c r="C397" s="207"/>
      <c r="D397" s="207"/>
      <c r="E397" s="623"/>
      <c r="F397" s="623"/>
      <c r="G397" s="226"/>
      <c r="H397" s="207"/>
      <c r="I397" s="207"/>
      <c r="J397" s="625"/>
      <c r="K397" s="207"/>
      <c r="L397" s="233">
        <v>0</v>
      </c>
      <c r="M397" s="2"/>
    </row>
    <row r="398" spans="1:13" ht="15.75">
      <c r="A398" s="626"/>
      <c r="B398" s="623"/>
      <c r="C398" s="207"/>
      <c r="D398" s="207"/>
      <c r="E398" s="623"/>
      <c r="F398" s="623"/>
      <c r="G398" s="226"/>
      <c r="H398" s="207"/>
      <c r="I398" s="207"/>
      <c r="J398" s="625"/>
      <c r="K398" s="207"/>
      <c r="L398" s="233">
        <v>0</v>
      </c>
      <c r="M398" s="2"/>
    </row>
    <row r="399" spans="1:13" ht="15.75">
      <c r="A399" s="626"/>
      <c r="B399" s="623"/>
      <c r="C399" s="207"/>
      <c r="D399" s="207"/>
      <c r="E399" s="623"/>
      <c r="F399" s="623"/>
      <c r="G399" s="226"/>
      <c r="H399" s="207"/>
      <c r="I399" s="207"/>
      <c r="J399" s="625"/>
      <c r="K399" s="207"/>
      <c r="L399" s="233">
        <v>0</v>
      </c>
      <c r="M399" s="2"/>
    </row>
    <row r="400" spans="1:13" ht="15.75">
      <c r="A400" s="626"/>
      <c r="B400" s="623"/>
      <c r="C400" s="207"/>
      <c r="D400" s="207"/>
      <c r="E400" s="623"/>
      <c r="F400" s="623"/>
      <c r="G400" s="226"/>
      <c r="H400" s="207"/>
      <c r="I400" s="207"/>
      <c r="J400" s="625"/>
      <c r="K400" s="207"/>
      <c r="L400" s="233">
        <v>0</v>
      </c>
      <c r="M400" s="2"/>
    </row>
    <row r="401" spans="1:13" ht="15.75">
      <c r="A401" s="626"/>
      <c r="B401" s="623"/>
      <c r="C401" s="207"/>
      <c r="D401" s="207"/>
      <c r="E401" s="623"/>
      <c r="F401" s="623"/>
      <c r="G401" s="226"/>
      <c r="H401" s="207"/>
      <c r="I401" s="207"/>
      <c r="J401" s="625"/>
      <c r="K401" s="207"/>
      <c r="L401" s="233">
        <v>0</v>
      </c>
      <c r="M401" s="2"/>
    </row>
    <row r="402" spans="1:13" ht="15.75">
      <c r="A402" s="626"/>
      <c r="B402" s="623"/>
      <c r="C402" s="207"/>
      <c r="D402" s="207"/>
      <c r="E402" s="623"/>
      <c r="F402" s="623"/>
      <c r="G402" s="226"/>
      <c r="H402" s="207"/>
      <c r="I402" s="207"/>
      <c r="J402" s="625"/>
      <c r="K402" s="207"/>
      <c r="L402" s="233">
        <v>0</v>
      </c>
      <c r="M402" s="2"/>
    </row>
    <row r="403" spans="1:13" ht="15.75">
      <c r="A403" s="626"/>
      <c r="B403" s="623"/>
      <c r="C403" s="207"/>
      <c r="D403" s="207"/>
      <c r="E403" s="623"/>
      <c r="F403" s="623"/>
      <c r="G403" s="226"/>
      <c r="H403" s="207"/>
      <c r="I403" s="207"/>
      <c r="J403" s="625"/>
      <c r="K403" s="207"/>
      <c r="L403" s="233">
        <v>0</v>
      </c>
      <c r="M403" s="2"/>
    </row>
    <row r="404" spans="1:13" ht="15.75">
      <c r="A404" s="626"/>
      <c r="B404" s="623"/>
      <c r="C404" s="207"/>
      <c r="D404" s="207"/>
      <c r="E404" s="623"/>
      <c r="F404" s="623"/>
      <c r="G404" s="226"/>
      <c r="H404" s="207"/>
      <c r="I404" s="207"/>
      <c r="J404" s="625"/>
      <c r="K404" s="207"/>
      <c r="L404" s="233">
        <v>0</v>
      </c>
      <c r="M404" s="2"/>
    </row>
    <row r="405" spans="1:13" ht="15.75">
      <c r="A405" s="626"/>
      <c r="B405" s="623"/>
      <c r="C405" s="207"/>
      <c r="D405" s="207"/>
      <c r="E405" s="623"/>
      <c r="F405" s="623"/>
      <c r="G405" s="226"/>
      <c r="H405" s="207"/>
      <c r="I405" s="207"/>
      <c r="J405" s="625"/>
      <c r="K405" s="207"/>
      <c r="L405" s="233">
        <v>0</v>
      </c>
      <c r="M405" s="2"/>
    </row>
    <row r="406" spans="1:13" ht="15.75">
      <c r="A406" s="626"/>
      <c r="B406" s="623"/>
      <c r="C406" s="207"/>
      <c r="D406" s="207"/>
      <c r="E406" s="623"/>
      <c r="F406" s="623"/>
      <c r="G406" s="226"/>
      <c r="H406" s="207"/>
      <c r="I406" s="207"/>
      <c r="J406" s="625"/>
      <c r="K406" s="207"/>
      <c r="L406" s="233">
        <v>0</v>
      </c>
      <c r="M406" s="2"/>
    </row>
    <row r="407" spans="1:13" ht="15.75">
      <c r="A407" s="626"/>
      <c r="B407" s="623"/>
      <c r="C407" s="207"/>
      <c r="D407" s="207"/>
      <c r="E407" s="623"/>
      <c r="F407" s="623"/>
      <c r="G407" s="226"/>
      <c r="H407" s="207"/>
      <c r="I407" s="207"/>
      <c r="J407" s="625"/>
      <c r="K407" s="207"/>
      <c r="L407" s="233">
        <v>0</v>
      </c>
      <c r="M407" s="2"/>
    </row>
    <row r="408" spans="1:13" ht="15.75">
      <c r="A408" s="626"/>
      <c r="B408" s="623"/>
      <c r="C408" s="207"/>
      <c r="D408" s="207"/>
      <c r="E408" s="623"/>
      <c r="F408" s="623"/>
      <c r="G408" s="226"/>
      <c r="H408" s="207"/>
      <c r="I408" s="207"/>
      <c r="J408" s="625"/>
      <c r="K408" s="207"/>
      <c r="L408" s="233">
        <v>0</v>
      </c>
      <c r="M408" s="2"/>
    </row>
    <row r="409" spans="1:13" ht="15.75">
      <c r="A409" s="626"/>
      <c r="B409" s="623"/>
      <c r="C409" s="207"/>
      <c r="D409" s="207"/>
      <c r="E409" s="623"/>
      <c r="F409" s="623"/>
      <c r="G409" s="226"/>
      <c r="H409" s="207"/>
      <c r="I409" s="207"/>
      <c r="J409" s="625"/>
      <c r="K409" s="207"/>
      <c r="L409" s="233">
        <v>0</v>
      </c>
      <c r="M409" s="2"/>
    </row>
    <row r="410" spans="1:13" ht="15.75">
      <c r="A410" s="626"/>
      <c r="B410" s="623"/>
      <c r="C410" s="207"/>
      <c r="D410" s="207"/>
      <c r="E410" s="623"/>
      <c r="F410" s="623"/>
      <c r="G410" s="226"/>
      <c r="H410" s="207"/>
      <c r="I410" s="207"/>
      <c r="J410" s="625"/>
      <c r="K410" s="207"/>
      <c r="L410" s="233">
        <v>0</v>
      </c>
      <c r="M410" s="2"/>
    </row>
    <row r="411" spans="1:13" ht="15.75">
      <c r="A411" s="626"/>
      <c r="B411" s="623"/>
      <c r="C411" s="207"/>
      <c r="D411" s="207"/>
      <c r="E411" s="623"/>
      <c r="F411" s="623"/>
      <c r="G411" s="226"/>
      <c r="H411" s="207"/>
      <c r="I411" s="207"/>
      <c r="J411" s="625"/>
      <c r="K411" s="207"/>
      <c r="L411" s="233">
        <v>0</v>
      </c>
      <c r="M411" s="2"/>
    </row>
    <row r="412" spans="1:13" ht="15.75">
      <c r="A412" s="626"/>
      <c r="B412" s="623"/>
      <c r="C412" s="207"/>
      <c r="D412" s="207"/>
      <c r="E412" s="623"/>
      <c r="F412" s="623"/>
      <c r="G412" s="226"/>
      <c r="H412" s="207"/>
      <c r="I412" s="207"/>
      <c r="J412" s="625"/>
      <c r="K412" s="207"/>
      <c r="L412" s="233">
        <v>0</v>
      </c>
      <c r="M412" s="2"/>
    </row>
    <row r="413" spans="1:13" ht="15.75">
      <c r="A413" s="626"/>
      <c r="B413" s="623"/>
      <c r="C413" s="207"/>
      <c r="D413" s="207"/>
      <c r="E413" s="623"/>
      <c r="F413" s="623"/>
      <c r="G413" s="226"/>
      <c r="H413" s="207"/>
      <c r="I413" s="207"/>
      <c r="J413" s="625"/>
      <c r="K413" s="207"/>
      <c r="L413" s="233">
        <v>0</v>
      </c>
      <c r="M413" s="2"/>
    </row>
    <row r="414" spans="1:13" ht="15.75">
      <c r="A414" s="626"/>
      <c r="B414" s="623"/>
      <c r="C414" s="207"/>
      <c r="D414" s="207"/>
      <c r="E414" s="623"/>
      <c r="F414" s="623"/>
      <c r="G414" s="226"/>
      <c r="H414" s="207"/>
      <c r="I414" s="207"/>
      <c r="J414" s="625"/>
      <c r="K414" s="207"/>
      <c r="L414" s="233">
        <v>0</v>
      </c>
      <c r="M414" s="2"/>
    </row>
    <row r="415" spans="1:13" ht="15.75">
      <c r="A415" s="626"/>
      <c r="B415" s="623"/>
      <c r="C415" s="207"/>
      <c r="D415" s="207"/>
      <c r="E415" s="623"/>
      <c r="F415" s="623"/>
      <c r="G415" s="226"/>
      <c r="H415" s="207"/>
      <c r="I415" s="207"/>
      <c r="J415" s="625"/>
      <c r="K415" s="207"/>
      <c r="L415" s="233">
        <v>0</v>
      </c>
      <c r="M415" s="2"/>
    </row>
    <row r="416" spans="1:13" ht="15.75">
      <c r="A416" s="626"/>
      <c r="B416" s="623"/>
      <c r="C416" s="207"/>
      <c r="D416" s="207"/>
      <c r="E416" s="623"/>
      <c r="F416" s="623"/>
      <c r="G416" s="226"/>
      <c r="H416" s="207"/>
      <c r="I416" s="207"/>
      <c r="J416" s="625"/>
      <c r="K416" s="207"/>
      <c r="L416" s="233">
        <v>0</v>
      </c>
      <c r="M416" s="2"/>
    </row>
    <row r="417" spans="1:13" ht="15.75">
      <c r="A417" s="626"/>
      <c r="B417" s="623"/>
      <c r="C417" s="207"/>
      <c r="D417" s="207"/>
      <c r="E417" s="623"/>
      <c r="F417" s="623"/>
      <c r="G417" s="226"/>
      <c r="H417" s="207"/>
      <c r="I417" s="207"/>
      <c r="J417" s="625"/>
      <c r="K417" s="207"/>
      <c r="L417" s="233">
        <v>0</v>
      </c>
      <c r="M417" s="2"/>
    </row>
    <row r="418" spans="1:13" ht="15.75">
      <c r="A418" s="626"/>
      <c r="B418" s="623"/>
      <c r="C418" s="207"/>
      <c r="D418" s="207"/>
      <c r="E418" s="623"/>
      <c r="F418" s="623"/>
      <c r="G418" s="226"/>
      <c r="H418" s="207"/>
      <c r="I418" s="207"/>
      <c r="J418" s="625"/>
      <c r="K418" s="207"/>
      <c r="L418" s="233">
        <v>0</v>
      </c>
      <c r="M418" s="2"/>
    </row>
    <row r="419" spans="1:13" ht="15.75">
      <c r="A419" s="626"/>
      <c r="B419" s="623"/>
      <c r="C419" s="207"/>
      <c r="D419" s="207"/>
      <c r="E419" s="623"/>
      <c r="F419" s="623"/>
      <c r="G419" s="226"/>
      <c r="H419" s="207"/>
      <c r="I419" s="207"/>
      <c r="J419" s="625"/>
      <c r="K419" s="207"/>
      <c r="L419" s="233">
        <v>0</v>
      </c>
      <c r="M419" s="2"/>
    </row>
    <row r="420" spans="1:13" ht="15.75">
      <c r="A420" s="626"/>
      <c r="B420" s="623"/>
      <c r="C420" s="207"/>
      <c r="D420" s="207"/>
      <c r="E420" s="623"/>
      <c r="F420" s="623"/>
      <c r="G420" s="226"/>
      <c r="H420" s="207"/>
      <c r="I420" s="207"/>
      <c r="J420" s="625"/>
      <c r="K420" s="207"/>
      <c r="L420" s="233">
        <v>0</v>
      </c>
      <c r="M420" s="2"/>
    </row>
    <row r="421" spans="1:13" ht="15.75">
      <c r="A421" s="626"/>
      <c r="B421" s="623"/>
      <c r="C421" s="207"/>
      <c r="D421" s="207"/>
      <c r="E421" s="623"/>
      <c r="F421" s="623"/>
      <c r="G421" s="226"/>
      <c r="H421" s="207"/>
      <c r="I421" s="207"/>
      <c r="J421" s="625"/>
      <c r="K421" s="207"/>
      <c r="L421" s="233">
        <v>0</v>
      </c>
      <c r="M421" s="2"/>
    </row>
    <row r="422" spans="1:13" ht="15.75">
      <c r="A422" s="626"/>
      <c r="B422" s="623"/>
      <c r="C422" s="207"/>
      <c r="D422" s="207"/>
      <c r="E422" s="623"/>
      <c r="F422" s="623"/>
      <c r="G422" s="226"/>
      <c r="H422" s="207"/>
      <c r="I422" s="207"/>
      <c r="J422" s="625"/>
      <c r="K422" s="207"/>
      <c r="L422" s="233">
        <v>0</v>
      </c>
      <c r="M422" s="2"/>
    </row>
    <row r="423" spans="1:13" ht="15.75">
      <c r="A423" s="626"/>
      <c r="B423" s="623"/>
      <c r="C423" s="207"/>
      <c r="D423" s="207"/>
      <c r="E423" s="623"/>
      <c r="F423" s="623"/>
      <c r="G423" s="226"/>
      <c r="H423" s="207"/>
      <c r="I423" s="207"/>
      <c r="J423" s="625"/>
      <c r="K423" s="207"/>
      <c r="L423" s="233">
        <v>0</v>
      </c>
      <c r="M423" s="2"/>
    </row>
    <row r="424" spans="1:13" ht="15.75">
      <c r="A424" s="626"/>
      <c r="B424" s="623"/>
      <c r="C424" s="207"/>
      <c r="D424" s="207"/>
      <c r="E424" s="623"/>
      <c r="F424" s="623"/>
      <c r="G424" s="226"/>
      <c r="H424" s="207"/>
      <c r="I424" s="207"/>
      <c r="J424" s="625"/>
      <c r="K424" s="207"/>
      <c r="L424" s="233">
        <v>0</v>
      </c>
      <c r="M424" s="2"/>
    </row>
    <row r="425" spans="1:13" ht="15.75">
      <c r="A425" s="626"/>
      <c r="B425" s="623"/>
      <c r="C425" s="207"/>
      <c r="D425" s="207"/>
      <c r="E425" s="623"/>
      <c r="F425" s="623"/>
      <c r="G425" s="226"/>
      <c r="H425" s="207"/>
      <c r="I425" s="207"/>
      <c r="J425" s="625"/>
      <c r="K425" s="207"/>
      <c r="L425" s="233">
        <v>0</v>
      </c>
      <c r="M425" s="2"/>
    </row>
    <row r="426" spans="1:13" ht="15.75">
      <c r="A426" s="626"/>
      <c r="B426" s="623"/>
      <c r="C426" s="207"/>
      <c r="D426" s="207"/>
      <c r="E426" s="623"/>
      <c r="F426" s="623"/>
      <c r="G426" s="226"/>
      <c r="H426" s="207"/>
      <c r="I426" s="207"/>
      <c r="J426" s="625"/>
      <c r="K426" s="207"/>
      <c r="L426" s="233">
        <v>0</v>
      </c>
      <c r="M426" s="2"/>
    </row>
    <row r="427" spans="1:13" ht="15.75">
      <c r="A427" s="626"/>
      <c r="B427" s="623"/>
      <c r="C427" s="207"/>
      <c r="D427" s="207"/>
      <c r="E427" s="623"/>
      <c r="F427" s="623"/>
      <c r="G427" s="226"/>
      <c r="H427" s="207"/>
      <c r="I427" s="207"/>
      <c r="J427" s="625"/>
      <c r="K427" s="207"/>
      <c r="L427" s="233">
        <v>0</v>
      </c>
      <c r="M427" s="2"/>
    </row>
    <row r="428" spans="1:13" ht="15.75">
      <c r="A428" s="626"/>
      <c r="B428" s="623"/>
      <c r="C428" s="207"/>
      <c r="D428" s="207"/>
      <c r="E428" s="623"/>
      <c r="F428" s="623"/>
      <c r="G428" s="226"/>
      <c r="H428" s="207"/>
      <c r="I428" s="207"/>
      <c r="J428" s="625"/>
      <c r="K428" s="207"/>
      <c r="L428" s="233">
        <v>0</v>
      </c>
      <c r="M428" s="2"/>
    </row>
    <row r="429" spans="1:13" ht="15.75">
      <c r="A429" s="626"/>
      <c r="B429" s="623"/>
      <c r="C429" s="207"/>
      <c r="D429" s="207"/>
      <c r="E429" s="623"/>
      <c r="F429" s="623"/>
      <c r="G429" s="226"/>
      <c r="H429" s="207"/>
      <c r="I429" s="207"/>
      <c r="J429" s="625"/>
      <c r="K429" s="207"/>
      <c r="L429" s="233">
        <v>0</v>
      </c>
      <c r="M429" s="2"/>
    </row>
    <row r="430" spans="1:13" ht="15.75">
      <c r="A430" s="626"/>
      <c r="B430" s="623"/>
      <c r="C430" s="207"/>
      <c r="D430" s="207"/>
      <c r="E430" s="623"/>
      <c r="F430" s="623"/>
      <c r="G430" s="226"/>
      <c r="H430" s="207"/>
      <c r="I430" s="207"/>
      <c r="J430" s="625"/>
      <c r="K430" s="207"/>
      <c r="L430" s="233">
        <v>0</v>
      </c>
      <c r="M430" s="2"/>
    </row>
    <row r="431" spans="1:13" ht="15.75">
      <c r="A431" s="626"/>
      <c r="B431" s="623"/>
      <c r="C431" s="207"/>
      <c r="D431" s="207"/>
      <c r="E431" s="623"/>
      <c r="F431" s="623"/>
      <c r="G431" s="226"/>
      <c r="H431" s="207"/>
      <c r="I431" s="207"/>
      <c r="J431" s="625"/>
      <c r="K431" s="207"/>
      <c r="L431" s="233">
        <v>0</v>
      </c>
      <c r="M431" s="2"/>
    </row>
    <row r="432" spans="1:13" ht="15.75">
      <c r="A432" s="626"/>
      <c r="B432" s="623"/>
      <c r="C432" s="207"/>
      <c r="D432" s="207"/>
      <c r="E432" s="623"/>
      <c r="F432" s="623"/>
      <c r="G432" s="226"/>
      <c r="H432" s="207"/>
      <c r="I432" s="207"/>
      <c r="J432" s="625"/>
      <c r="K432" s="207"/>
      <c r="L432" s="233">
        <v>0</v>
      </c>
      <c r="M432" s="2"/>
    </row>
    <row r="433" spans="1:13" ht="15.75">
      <c r="A433" s="626"/>
      <c r="B433" s="623"/>
      <c r="C433" s="207"/>
      <c r="D433" s="207"/>
      <c r="E433" s="623"/>
      <c r="F433" s="623"/>
      <c r="G433" s="226"/>
      <c r="H433" s="207"/>
      <c r="I433" s="207"/>
      <c r="J433" s="625"/>
      <c r="K433" s="207"/>
      <c r="L433" s="233">
        <v>0</v>
      </c>
      <c r="M433" s="2"/>
    </row>
    <row r="434" spans="1:13" ht="15.75">
      <c r="A434" s="626"/>
      <c r="B434" s="623"/>
      <c r="C434" s="207"/>
      <c r="D434" s="207"/>
      <c r="E434" s="623"/>
      <c r="F434" s="623"/>
      <c r="G434" s="226"/>
      <c r="H434" s="207"/>
      <c r="I434" s="207"/>
      <c r="J434" s="625"/>
      <c r="K434" s="207"/>
      <c r="L434" s="233">
        <v>0</v>
      </c>
      <c r="M434" s="2"/>
    </row>
    <row r="435" spans="1:13" ht="15.75">
      <c r="A435" s="626"/>
      <c r="B435" s="623"/>
      <c r="C435" s="207"/>
      <c r="D435" s="207"/>
      <c r="E435" s="623"/>
      <c r="F435" s="623"/>
      <c r="G435" s="226"/>
      <c r="H435" s="207"/>
      <c r="I435" s="207"/>
      <c r="J435" s="625"/>
      <c r="K435" s="207"/>
      <c r="L435" s="233">
        <v>0</v>
      </c>
      <c r="M435" s="2"/>
    </row>
    <row r="436" spans="1:13" ht="15.75">
      <c r="A436" s="626"/>
      <c r="B436" s="623"/>
      <c r="C436" s="207"/>
      <c r="D436" s="207"/>
      <c r="E436" s="623"/>
      <c r="F436" s="623"/>
      <c r="G436" s="226"/>
      <c r="H436" s="207"/>
      <c r="I436" s="207"/>
      <c r="J436" s="625"/>
      <c r="K436" s="207"/>
      <c r="L436" s="233">
        <v>0</v>
      </c>
      <c r="M436" s="2"/>
    </row>
    <row r="437" spans="1:13" ht="15.75">
      <c r="A437" s="626"/>
      <c r="B437" s="623"/>
      <c r="C437" s="207"/>
      <c r="D437" s="207"/>
      <c r="E437" s="623"/>
      <c r="F437" s="623"/>
      <c r="G437" s="226"/>
      <c r="H437" s="207"/>
      <c r="I437" s="207"/>
      <c r="J437" s="625"/>
      <c r="K437" s="207"/>
      <c r="L437" s="233">
        <v>0</v>
      </c>
      <c r="M437" s="2"/>
    </row>
    <row r="438" spans="1:13" ht="15.75">
      <c r="A438" s="626"/>
      <c r="B438" s="623"/>
      <c r="C438" s="207"/>
      <c r="D438" s="207"/>
      <c r="E438" s="623"/>
      <c r="F438" s="623"/>
      <c r="G438" s="226"/>
      <c r="H438" s="207"/>
      <c r="I438" s="207"/>
      <c r="J438" s="625"/>
      <c r="K438" s="207"/>
      <c r="L438" s="233">
        <v>0</v>
      </c>
      <c r="M438" s="2"/>
    </row>
    <row r="439" spans="1:13" ht="15.75">
      <c r="A439" s="626"/>
      <c r="B439" s="623"/>
      <c r="C439" s="207"/>
      <c r="D439" s="207"/>
      <c r="E439" s="623"/>
      <c r="F439" s="623"/>
      <c r="G439" s="226"/>
      <c r="H439" s="207"/>
      <c r="I439" s="207"/>
      <c r="J439" s="625"/>
      <c r="K439" s="207"/>
      <c r="L439" s="233">
        <v>0</v>
      </c>
      <c r="M439" s="2"/>
    </row>
    <row r="440" spans="1:13" ht="15.75">
      <c r="A440" s="626"/>
      <c r="B440" s="623"/>
      <c r="C440" s="207"/>
      <c r="D440" s="207"/>
      <c r="E440" s="623"/>
      <c r="F440" s="623"/>
      <c r="G440" s="226"/>
      <c r="H440" s="207"/>
      <c r="I440" s="207"/>
      <c r="J440" s="625"/>
      <c r="K440" s="207"/>
      <c r="L440" s="233">
        <v>0</v>
      </c>
      <c r="M440" s="2"/>
    </row>
    <row r="441" spans="1:13" ht="15.75">
      <c r="A441" s="626"/>
      <c r="B441" s="623"/>
      <c r="C441" s="207"/>
      <c r="D441" s="207"/>
      <c r="E441" s="623"/>
      <c r="F441" s="623"/>
      <c r="G441" s="226"/>
      <c r="H441" s="207"/>
      <c r="I441" s="207"/>
      <c r="J441" s="625"/>
      <c r="K441" s="207"/>
      <c r="L441" s="233">
        <v>0</v>
      </c>
      <c r="M441" s="2"/>
    </row>
    <row r="442" spans="1:13" ht="15.75">
      <c r="A442" s="626"/>
      <c r="B442" s="623"/>
      <c r="C442" s="207"/>
      <c r="D442" s="207"/>
      <c r="E442" s="623"/>
      <c r="F442" s="623"/>
      <c r="G442" s="226"/>
      <c r="H442" s="207"/>
      <c r="I442" s="207"/>
      <c r="J442" s="625"/>
      <c r="K442" s="207"/>
      <c r="L442" s="233">
        <v>0</v>
      </c>
      <c r="M442" s="2"/>
    </row>
    <row r="443" spans="1:13" ht="15.75">
      <c r="A443" s="626"/>
      <c r="B443" s="623"/>
      <c r="C443" s="207"/>
      <c r="D443" s="207"/>
      <c r="E443" s="623"/>
      <c r="F443" s="623"/>
      <c r="G443" s="226"/>
      <c r="H443" s="207"/>
      <c r="I443" s="207"/>
      <c r="J443" s="625"/>
      <c r="K443" s="207"/>
      <c r="L443" s="233">
        <v>0</v>
      </c>
      <c r="M443" s="2"/>
    </row>
    <row r="444" spans="1:13" ht="15.75">
      <c r="A444" s="626"/>
      <c r="B444" s="623"/>
      <c r="C444" s="207"/>
      <c r="D444" s="207"/>
      <c r="E444" s="623"/>
      <c r="F444" s="623"/>
      <c r="G444" s="226"/>
      <c r="H444" s="207"/>
      <c r="I444" s="207"/>
      <c r="J444" s="625"/>
      <c r="K444" s="207"/>
      <c r="L444" s="233">
        <v>0</v>
      </c>
      <c r="M444" s="2"/>
    </row>
    <row r="445" spans="1:13" ht="15.75">
      <c r="A445" s="626"/>
      <c r="B445" s="623"/>
      <c r="C445" s="207"/>
      <c r="D445" s="207"/>
      <c r="E445" s="623"/>
      <c r="F445" s="623"/>
      <c r="G445" s="226"/>
      <c r="H445" s="207"/>
      <c r="I445" s="207"/>
      <c r="J445" s="625"/>
      <c r="K445" s="207"/>
      <c r="L445" s="233">
        <v>0</v>
      </c>
      <c r="M445" s="2"/>
    </row>
    <row r="446" spans="1:13" ht="15.75">
      <c r="A446" s="626"/>
      <c r="B446" s="623"/>
      <c r="C446" s="207"/>
      <c r="D446" s="207"/>
      <c r="E446" s="623"/>
      <c r="F446" s="623"/>
      <c r="G446" s="226"/>
      <c r="H446" s="207"/>
      <c r="I446" s="207"/>
      <c r="J446" s="625"/>
      <c r="K446" s="207"/>
      <c r="L446" s="233">
        <v>0</v>
      </c>
      <c r="M446" s="2"/>
    </row>
    <row r="447" spans="1:13" ht="15.75">
      <c r="A447" s="626"/>
      <c r="B447" s="623"/>
      <c r="C447" s="207"/>
      <c r="D447" s="207"/>
      <c r="E447" s="623"/>
      <c r="F447" s="623"/>
      <c r="G447" s="226"/>
      <c r="H447" s="207"/>
      <c r="I447" s="207"/>
      <c r="J447" s="625"/>
      <c r="K447" s="207"/>
      <c r="L447" s="233">
        <v>0</v>
      </c>
      <c r="M447" s="2"/>
    </row>
    <row r="448" spans="1:13" ht="15.75">
      <c r="A448" s="626"/>
      <c r="B448" s="623"/>
      <c r="C448" s="207"/>
      <c r="D448" s="207"/>
      <c r="E448" s="623"/>
      <c r="F448" s="623"/>
      <c r="G448" s="226"/>
      <c r="H448" s="207"/>
      <c r="I448" s="207"/>
      <c r="J448" s="625"/>
      <c r="K448" s="207"/>
      <c r="L448" s="233">
        <v>0</v>
      </c>
      <c r="M448" s="2"/>
    </row>
    <row r="449" spans="1:13" ht="15.75">
      <c r="A449" s="626"/>
      <c r="B449" s="623"/>
      <c r="C449" s="207"/>
      <c r="D449" s="207"/>
      <c r="E449" s="623"/>
      <c r="F449" s="623"/>
      <c r="G449" s="226"/>
      <c r="H449" s="207"/>
      <c r="I449" s="207"/>
      <c r="J449" s="625"/>
      <c r="K449" s="207"/>
      <c r="L449" s="233">
        <v>0</v>
      </c>
      <c r="M449" s="2"/>
    </row>
    <row r="450" spans="1:13" ht="15.75">
      <c r="A450" s="626"/>
      <c r="B450" s="623"/>
      <c r="C450" s="207"/>
      <c r="D450" s="207"/>
      <c r="E450" s="623"/>
      <c r="F450" s="623"/>
      <c r="G450" s="226"/>
      <c r="H450" s="207"/>
      <c r="I450" s="207"/>
      <c r="J450" s="625"/>
      <c r="K450" s="207"/>
      <c r="L450" s="233">
        <v>0</v>
      </c>
      <c r="M450" s="2"/>
    </row>
    <row r="451" spans="1:13" ht="15.75">
      <c r="A451" s="626"/>
      <c r="B451" s="623"/>
      <c r="C451" s="207"/>
      <c r="D451" s="207"/>
      <c r="E451" s="623"/>
      <c r="F451" s="623"/>
      <c r="G451" s="226"/>
      <c r="H451" s="207"/>
      <c r="I451" s="207"/>
      <c r="J451" s="625"/>
      <c r="K451" s="207"/>
      <c r="L451" s="233">
        <v>0</v>
      </c>
      <c r="M451" s="2"/>
    </row>
    <row r="452" spans="1:13" ht="15.75">
      <c r="A452" s="626"/>
      <c r="B452" s="623"/>
      <c r="C452" s="207"/>
      <c r="D452" s="207"/>
      <c r="E452" s="623"/>
      <c r="F452" s="623"/>
      <c r="G452" s="226"/>
      <c r="H452" s="207"/>
      <c r="I452" s="207"/>
      <c r="J452" s="625"/>
      <c r="K452" s="207"/>
      <c r="L452" s="233">
        <v>0</v>
      </c>
      <c r="M452" s="2"/>
    </row>
    <row r="453" spans="1:13" ht="15.75">
      <c r="A453" s="626"/>
      <c r="B453" s="623"/>
      <c r="C453" s="207"/>
      <c r="D453" s="207"/>
      <c r="E453" s="623"/>
      <c r="F453" s="623"/>
      <c r="G453" s="226"/>
      <c r="H453" s="207"/>
      <c r="I453" s="207"/>
      <c r="J453" s="625"/>
      <c r="K453" s="207"/>
      <c r="L453" s="233">
        <v>0</v>
      </c>
      <c r="M453" s="2"/>
    </row>
    <row r="454" spans="1:13" ht="15.75">
      <c r="A454" s="626"/>
      <c r="B454" s="623"/>
      <c r="C454" s="207"/>
      <c r="D454" s="207"/>
      <c r="E454" s="623"/>
      <c r="F454" s="623"/>
      <c r="G454" s="226"/>
      <c r="H454" s="207"/>
      <c r="I454" s="207"/>
      <c r="J454" s="625"/>
      <c r="K454" s="207"/>
      <c r="L454" s="233">
        <v>0</v>
      </c>
      <c r="M454" s="2"/>
    </row>
    <row r="455" spans="1:13" ht="15.75">
      <c r="A455" s="626"/>
      <c r="B455" s="623"/>
      <c r="C455" s="207"/>
      <c r="D455" s="207"/>
      <c r="E455" s="623"/>
      <c r="F455" s="623"/>
      <c r="G455" s="226"/>
      <c r="H455" s="207"/>
      <c r="I455" s="207"/>
      <c r="J455" s="625"/>
      <c r="K455" s="207"/>
      <c r="L455" s="233">
        <v>0</v>
      </c>
      <c r="M455" s="2"/>
    </row>
    <row r="456" spans="1:13" ht="15.75">
      <c r="A456" s="626"/>
      <c r="B456" s="623"/>
      <c r="C456" s="207"/>
      <c r="D456" s="207"/>
      <c r="E456" s="623"/>
      <c r="F456" s="623"/>
      <c r="G456" s="226"/>
      <c r="H456" s="207"/>
      <c r="I456" s="207"/>
      <c r="J456" s="625"/>
      <c r="K456" s="207"/>
      <c r="L456" s="233">
        <v>0</v>
      </c>
      <c r="M456" s="2"/>
    </row>
    <row r="457" spans="1:13" ht="15.75">
      <c r="A457" s="626"/>
      <c r="B457" s="623"/>
      <c r="C457" s="207"/>
      <c r="D457" s="207"/>
      <c r="E457" s="623"/>
      <c r="F457" s="623"/>
      <c r="G457" s="226"/>
      <c r="H457" s="207"/>
      <c r="I457" s="207"/>
      <c r="J457" s="625"/>
      <c r="K457" s="207"/>
      <c r="L457" s="233">
        <v>0</v>
      </c>
      <c r="M457" s="2"/>
    </row>
    <row r="458" spans="1:13" ht="15.75">
      <c r="A458" s="626"/>
      <c r="B458" s="623"/>
      <c r="C458" s="207"/>
      <c r="D458" s="207"/>
      <c r="E458" s="623"/>
      <c r="F458" s="623"/>
      <c r="G458" s="226"/>
      <c r="H458" s="207"/>
      <c r="I458" s="207"/>
      <c r="J458" s="625"/>
      <c r="K458" s="207"/>
      <c r="L458" s="233">
        <v>0</v>
      </c>
      <c r="M458" s="2"/>
    </row>
    <row r="459" spans="1:13" ht="15.75">
      <c r="A459" s="626"/>
      <c r="B459" s="623"/>
      <c r="C459" s="207"/>
      <c r="D459" s="207"/>
      <c r="E459" s="623"/>
      <c r="F459" s="623"/>
      <c r="G459" s="226"/>
      <c r="H459" s="207"/>
      <c r="I459" s="207"/>
      <c r="J459" s="625"/>
      <c r="K459" s="207"/>
      <c r="L459" s="233">
        <v>0</v>
      </c>
      <c r="M459" s="2"/>
    </row>
    <row r="460" spans="1:13" ht="15.75">
      <c r="A460" s="626"/>
      <c r="B460" s="623"/>
      <c r="C460" s="207"/>
      <c r="D460" s="207"/>
      <c r="E460" s="623"/>
      <c r="F460" s="623"/>
      <c r="G460" s="226"/>
      <c r="H460" s="207"/>
      <c r="I460" s="207"/>
      <c r="J460" s="625"/>
      <c r="K460" s="207"/>
      <c r="L460" s="233">
        <v>0</v>
      </c>
      <c r="M460" s="2"/>
    </row>
    <row r="461" spans="1:13" ht="15.75">
      <c r="A461" s="626"/>
      <c r="B461" s="623"/>
      <c r="C461" s="207"/>
      <c r="D461" s="207"/>
      <c r="E461" s="623"/>
      <c r="F461" s="623"/>
      <c r="G461" s="226"/>
      <c r="H461" s="207"/>
      <c r="I461" s="207"/>
      <c r="J461" s="625"/>
      <c r="K461" s="207"/>
      <c r="L461" s="233">
        <v>0</v>
      </c>
      <c r="M461" s="2"/>
    </row>
    <row r="462" spans="1:13" ht="15.75">
      <c r="A462" s="626"/>
      <c r="B462" s="623"/>
      <c r="C462" s="207"/>
      <c r="D462" s="207"/>
      <c r="E462" s="623"/>
      <c r="F462" s="623"/>
      <c r="G462" s="226"/>
      <c r="H462" s="207"/>
      <c r="I462" s="207"/>
      <c r="J462" s="625"/>
      <c r="K462" s="207"/>
      <c r="L462" s="233">
        <v>0</v>
      </c>
      <c r="M462" s="2"/>
    </row>
    <row r="463" spans="1:13" ht="15.75">
      <c r="A463" s="626"/>
      <c r="B463" s="623"/>
      <c r="C463" s="207"/>
      <c r="D463" s="207"/>
      <c r="E463" s="623"/>
      <c r="F463" s="623"/>
      <c r="G463" s="226"/>
      <c r="H463" s="207"/>
      <c r="I463" s="207"/>
      <c r="J463" s="625"/>
      <c r="K463" s="207"/>
      <c r="L463" s="233">
        <v>0</v>
      </c>
      <c r="M463" s="2"/>
    </row>
    <row r="464" spans="1:13" ht="15.75">
      <c r="A464" s="626"/>
      <c r="B464" s="623"/>
      <c r="C464" s="207"/>
      <c r="D464" s="207"/>
      <c r="E464" s="623"/>
      <c r="F464" s="623"/>
      <c r="G464" s="226"/>
      <c r="H464" s="207"/>
      <c r="I464" s="207"/>
      <c r="J464" s="625"/>
      <c r="K464" s="207"/>
      <c r="L464" s="233">
        <v>0</v>
      </c>
      <c r="M464" s="2"/>
    </row>
    <row r="465" spans="1:13" ht="15.75">
      <c r="A465" s="626"/>
      <c r="B465" s="623"/>
      <c r="C465" s="207"/>
      <c r="D465" s="207"/>
      <c r="E465" s="623"/>
      <c r="F465" s="623"/>
      <c r="G465" s="226"/>
      <c r="H465" s="207"/>
      <c r="I465" s="207"/>
      <c r="J465" s="625"/>
      <c r="K465" s="207"/>
      <c r="L465" s="233">
        <v>0</v>
      </c>
      <c r="M465" s="2"/>
    </row>
    <row r="466" spans="1:13" ht="15.75">
      <c r="A466" s="626"/>
      <c r="B466" s="623"/>
      <c r="C466" s="207"/>
      <c r="D466" s="207"/>
      <c r="E466" s="623"/>
      <c r="F466" s="623"/>
      <c r="G466" s="226"/>
      <c r="H466" s="207"/>
      <c r="I466" s="207"/>
      <c r="J466" s="625"/>
      <c r="K466" s="207"/>
      <c r="L466" s="233">
        <v>0</v>
      </c>
      <c r="M466" s="2"/>
    </row>
    <row r="467" spans="1:13" ht="15.75">
      <c r="A467" s="626"/>
      <c r="B467" s="623"/>
      <c r="C467" s="207"/>
      <c r="D467" s="207"/>
      <c r="E467" s="623"/>
      <c r="F467" s="623"/>
      <c r="G467" s="226"/>
      <c r="H467" s="207"/>
      <c r="I467" s="207"/>
      <c r="J467" s="625"/>
      <c r="K467" s="207"/>
      <c r="L467" s="233">
        <v>0</v>
      </c>
      <c r="M467" s="2"/>
    </row>
    <row r="468" spans="1:13" ht="15.75">
      <c r="A468" s="626"/>
      <c r="B468" s="623"/>
      <c r="C468" s="207"/>
      <c r="D468" s="207"/>
      <c r="E468" s="623"/>
      <c r="F468" s="623"/>
      <c r="G468" s="226"/>
      <c r="H468" s="207"/>
      <c r="I468" s="207"/>
      <c r="J468" s="625"/>
      <c r="K468" s="207"/>
      <c r="L468" s="233">
        <v>0</v>
      </c>
      <c r="M468" s="2"/>
    </row>
    <row r="469" spans="1:13" ht="15.75">
      <c r="A469" s="626"/>
      <c r="B469" s="623"/>
      <c r="C469" s="207"/>
      <c r="D469" s="207"/>
      <c r="E469" s="623"/>
      <c r="F469" s="623"/>
      <c r="G469" s="226"/>
      <c r="H469" s="207"/>
      <c r="I469" s="207"/>
      <c r="J469" s="625"/>
      <c r="K469" s="207"/>
      <c r="L469" s="233">
        <v>0</v>
      </c>
      <c r="M469" s="2"/>
    </row>
    <row r="470" spans="1:13" ht="15.75">
      <c r="A470" s="626"/>
      <c r="B470" s="623"/>
      <c r="C470" s="207"/>
      <c r="D470" s="207"/>
      <c r="E470" s="623"/>
      <c r="F470" s="623"/>
      <c r="G470" s="226"/>
      <c r="H470" s="207"/>
      <c r="I470" s="207"/>
      <c r="J470" s="625"/>
      <c r="K470" s="207"/>
      <c r="L470" s="233">
        <v>0</v>
      </c>
      <c r="M470" s="2"/>
    </row>
    <row r="471" spans="1:13" ht="15.75">
      <c r="A471" s="626"/>
      <c r="B471" s="623"/>
      <c r="C471" s="207"/>
      <c r="D471" s="207"/>
      <c r="E471" s="623"/>
      <c r="F471" s="623"/>
      <c r="G471" s="226"/>
      <c r="H471" s="207"/>
      <c r="I471" s="207"/>
      <c r="J471" s="625"/>
      <c r="K471" s="207"/>
      <c r="L471" s="233">
        <v>0</v>
      </c>
      <c r="M471" s="2"/>
    </row>
    <row r="472" spans="1:13" ht="15.75">
      <c r="A472" s="626"/>
      <c r="B472" s="623"/>
      <c r="C472" s="207"/>
      <c r="D472" s="207"/>
      <c r="E472" s="623"/>
      <c r="F472" s="623"/>
      <c r="G472" s="226"/>
      <c r="H472" s="207"/>
      <c r="I472" s="207"/>
      <c r="J472" s="625"/>
      <c r="K472" s="207"/>
      <c r="L472" s="233">
        <v>0</v>
      </c>
      <c r="M472" s="2"/>
    </row>
    <row r="473" spans="1:13" ht="15.75">
      <c r="A473" s="626"/>
      <c r="B473" s="623"/>
      <c r="C473" s="207"/>
      <c r="D473" s="207"/>
      <c r="E473" s="623"/>
      <c r="F473" s="623"/>
      <c r="G473" s="226"/>
      <c r="H473" s="207"/>
      <c r="I473" s="207"/>
      <c r="J473" s="625"/>
      <c r="K473" s="207"/>
      <c r="L473" s="233">
        <v>0</v>
      </c>
      <c r="M473" s="2"/>
    </row>
    <row r="474" spans="1:13" ht="15.75">
      <c r="A474" s="626"/>
      <c r="B474" s="623"/>
      <c r="C474" s="207"/>
      <c r="D474" s="207"/>
      <c r="E474" s="623"/>
      <c r="F474" s="623"/>
      <c r="G474" s="226"/>
      <c r="H474" s="207"/>
      <c r="I474" s="207"/>
      <c r="J474" s="625"/>
      <c r="K474" s="207"/>
      <c r="L474" s="233">
        <v>0</v>
      </c>
      <c r="M474" s="2"/>
    </row>
    <row r="475" spans="1:13" ht="15.75">
      <c r="A475" s="626"/>
      <c r="B475" s="623"/>
      <c r="C475" s="207"/>
      <c r="D475" s="207"/>
      <c r="E475" s="623"/>
      <c r="F475" s="623"/>
      <c r="G475" s="226"/>
      <c r="H475" s="207"/>
      <c r="I475" s="207"/>
      <c r="J475" s="625"/>
      <c r="K475" s="207"/>
      <c r="L475" s="233">
        <v>0</v>
      </c>
      <c r="M475" s="2"/>
    </row>
    <row r="476" spans="1:13" ht="15.75">
      <c r="A476" s="626"/>
      <c r="B476" s="623"/>
      <c r="C476" s="207"/>
      <c r="D476" s="207"/>
      <c r="E476" s="623"/>
      <c r="F476" s="623"/>
      <c r="G476" s="226"/>
      <c r="H476" s="207"/>
      <c r="I476" s="207"/>
      <c r="J476" s="625"/>
      <c r="K476" s="207"/>
      <c r="L476" s="233">
        <v>0</v>
      </c>
      <c r="M476" s="2"/>
    </row>
    <row r="477" spans="1:13" ht="15.75">
      <c r="A477" s="626"/>
      <c r="B477" s="623"/>
      <c r="C477" s="207"/>
      <c r="D477" s="207"/>
      <c r="E477" s="623"/>
      <c r="F477" s="623"/>
      <c r="G477" s="226"/>
      <c r="H477" s="207"/>
      <c r="I477" s="207"/>
      <c r="J477" s="625"/>
      <c r="K477" s="207"/>
      <c r="L477" s="233">
        <v>0</v>
      </c>
      <c r="M477" s="2"/>
    </row>
    <row r="478" spans="1:13" ht="15.75">
      <c r="A478" s="626"/>
      <c r="B478" s="623"/>
      <c r="C478" s="207"/>
      <c r="D478" s="207"/>
      <c r="E478" s="623"/>
      <c r="F478" s="623"/>
      <c r="G478" s="226"/>
      <c r="H478" s="207"/>
      <c r="I478" s="207"/>
      <c r="J478" s="625"/>
      <c r="K478" s="207"/>
      <c r="L478" s="233">
        <v>0</v>
      </c>
      <c r="M478" s="2"/>
    </row>
    <row r="479" spans="1:13" ht="15.75">
      <c r="A479" s="626"/>
      <c r="B479" s="623"/>
      <c r="C479" s="207"/>
      <c r="D479" s="207"/>
      <c r="E479" s="623"/>
      <c r="F479" s="623"/>
      <c r="G479" s="226"/>
      <c r="H479" s="207"/>
      <c r="I479" s="207"/>
      <c r="J479" s="625"/>
      <c r="K479" s="207"/>
      <c r="L479" s="233">
        <v>0</v>
      </c>
      <c r="M479" s="2"/>
    </row>
    <row r="480" spans="1:13" ht="15.75">
      <c r="A480" s="626"/>
      <c r="B480" s="623"/>
      <c r="C480" s="207"/>
      <c r="D480" s="207"/>
      <c r="E480" s="623"/>
      <c r="F480" s="623"/>
      <c r="G480" s="226"/>
      <c r="H480" s="207"/>
      <c r="I480" s="207"/>
      <c r="J480" s="625"/>
      <c r="K480" s="207"/>
      <c r="L480" s="233">
        <v>0</v>
      </c>
      <c r="M480" s="2"/>
    </row>
    <row r="481" spans="1:13" ht="15.75">
      <c r="A481" s="626"/>
      <c r="B481" s="623"/>
      <c r="C481" s="207"/>
      <c r="D481" s="207"/>
      <c r="E481" s="623"/>
      <c r="F481" s="623"/>
      <c r="G481" s="226"/>
      <c r="H481" s="207"/>
      <c r="I481" s="207"/>
      <c r="J481" s="625"/>
      <c r="K481" s="207"/>
      <c r="L481" s="233">
        <v>0</v>
      </c>
      <c r="M481" s="2"/>
    </row>
    <row r="482" spans="1:13" ht="15.75">
      <c r="A482" s="626"/>
      <c r="B482" s="623"/>
      <c r="C482" s="207"/>
      <c r="D482" s="207"/>
      <c r="E482" s="623"/>
      <c r="F482" s="623"/>
      <c r="G482" s="226"/>
      <c r="H482" s="207"/>
      <c r="I482" s="207"/>
      <c r="J482" s="625"/>
      <c r="K482" s="207"/>
      <c r="L482" s="233">
        <v>0</v>
      </c>
      <c r="M482" s="2"/>
    </row>
    <row r="483" spans="1:13" ht="15.75">
      <c r="A483" s="626"/>
      <c r="B483" s="623"/>
      <c r="C483" s="207"/>
      <c r="D483" s="207"/>
      <c r="E483" s="623"/>
      <c r="F483" s="623"/>
      <c r="G483" s="226"/>
      <c r="H483" s="207"/>
      <c r="I483" s="207"/>
      <c r="J483" s="625"/>
      <c r="K483" s="207"/>
      <c r="L483" s="233">
        <v>0</v>
      </c>
      <c r="M483" s="2"/>
    </row>
    <row r="484" spans="1:13" ht="15.75">
      <c r="A484" s="626"/>
      <c r="B484" s="623"/>
      <c r="C484" s="207"/>
      <c r="D484" s="207"/>
      <c r="E484" s="623"/>
      <c r="F484" s="623"/>
      <c r="G484" s="226"/>
      <c r="H484" s="207"/>
      <c r="I484" s="207"/>
      <c r="J484" s="625"/>
      <c r="K484" s="207"/>
      <c r="L484" s="233">
        <v>0</v>
      </c>
      <c r="M484" s="2"/>
    </row>
    <row r="485" spans="1:13" ht="15.75">
      <c r="A485" s="626"/>
      <c r="B485" s="623"/>
      <c r="C485" s="207"/>
      <c r="D485" s="207"/>
      <c r="E485" s="623"/>
      <c r="F485" s="623"/>
      <c r="G485" s="226"/>
      <c r="H485" s="207"/>
      <c r="I485" s="207"/>
      <c r="J485" s="625"/>
      <c r="K485" s="207"/>
      <c r="L485" s="233">
        <v>0</v>
      </c>
      <c r="M485" s="2"/>
    </row>
    <row r="486" spans="1:13" ht="15.75">
      <c r="A486" s="626"/>
      <c r="B486" s="623"/>
      <c r="C486" s="207"/>
      <c r="D486" s="207"/>
      <c r="E486" s="623"/>
      <c r="F486" s="623"/>
      <c r="G486" s="226"/>
      <c r="H486" s="207"/>
      <c r="I486" s="207"/>
      <c r="J486" s="625"/>
      <c r="K486" s="207"/>
      <c r="L486" s="233">
        <v>0</v>
      </c>
      <c r="M486" s="2"/>
    </row>
    <row r="487" spans="1:13" ht="15.75">
      <c r="A487" s="626"/>
      <c r="B487" s="623"/>
      <c r="C487" s="207"/>
      <c r="D487" s="207"/>
      <c r="E487" s="623"/>
      <c r="F487" s="623"/>
      <c r="G487" s="226"/>
      <c r="H487" s="207"/>
      <c r="I487" s="207"/>
      <c r="J487" s="625"/>
      <c r="K487" s="207"/>
      <c r="L487" s="233">
        <v>0</v>
      </c>
      <c r="M487" s="2"/>
    </row>
    <row r="488" spans="1:13" ht="15.75">
      <c r="A488" s="626"/>
      <c r="B488" s="623"/>
      <c r="C488" s="207"/>
      <c r="D488" s="207"/>
      <c r="E488" s="623"/>
      <c r="F488" s="623"/>
      <c r="G488" s="226"/>
      <c r="H488" s="207"/>
      <c r="I488" s="207"/>
      <c r="J488" s="625"/>
      <c r="K488" s="207"/>
      <c r="L488" s="233">
        <v>0</v>
      </c>
      <c r="M488" s="2"/>
    </row>
    <row r="489" spans="1:13" ht="15.75">
      <c r="A489" s="626"/>
      <c r="B489" s="623"/>
      <c r="C489" s="207"/>
      <c r="D489" s="207"/>
      <c r="E489" s="623"/>
      <c r="F489" s="623"/>
      <c r="G489" s="226"/>
      <c r="H489" s="207"/>
      <c r="I489" s="207"/>
      <c r="J489" s="625"/>
      <c r="K489" s="207"/>
      <c r="L489" s="233">
        <v>0</v>
      </c>
      <c r="M489" s="2"/>
    </row>
    <row r="490" spans="1:13" ht="15.75">
      <c r="A490" s="626"/>
      <c r="B490" s="623"/>
      <c r="C490" s="207"/>
      <c r="D490" s="207"/>
      <c r="E490" s="623"/>
      <c r="F490" s="623"/>
      <c r="G490" s="226"/>
      <c r="H490" s="207"/>
      <c r="I490" s="207"/>
      <c r="J490" s="625"/>
      <c r="K490" s="207"/>
      <c r="L490" s="233">
        <v>0</v>
      </c>
      <c r="M490" s="2"/>
    </row>
    <row r="491" spans="1:13" ht="15.75">
      <c r="A491" s="626"/>
      <c r="B491" s="623"/>
      <c r="C491" s="207"/>
      <c r="D491" s="207"/>
      <c r="E491" s="623"/>
      <c r="F491" s="623"/>
      <c r="G491" s="226"/>
      <c r="H491" s="207"/>
      <c r="I491" s="207"/>
      <c r="J491" s="625"/>
      <c r="K491" s="207"/>
      <c r="L491" s="233">
        <v>0</v>
      </c>
      <c r="M491" s="2"/>
    </row>
    <row r="492" spans="1:13" ht="15.75">
      <c r="A492" s="626"/>
      <c r="B492" s="623"/>
      <c r="C492" s="207"/>
      <c r="D492" s="207"/>
      <c r="E492" s="623"/>
      <c r="F492" s="623"/>
      <c r="G492" s="226"/>
      <c r="H492" s="207"/>
      <c r="I492" s="207"/>
      <c r="J492" s="625"/>
      <c r="K492" s="207"/>
      <c r="L492" s="233">
        <v>0</v>
      </c>
      <c r="M492" s="2"/>
    </row>
    <row r="493" spans="1:13" ht="15.75">
      <c r="A493" s="626"/>
      <c r="B493" s="623"/>
      <c r="C493" s="207"/>
      <c r="D493" s="207"/>
      <c r="E493" s="623"/>
      <c r="F493" s="623"/>
      <c r="G493" s="226"/>
      <c r="H493" s="207"/>
      <c r="I493" s="207"/>
      <c r="J493" s="625"/>
      <c r="K493" s="207"/>
      <c r="L493" s="233">
        <v>0</v>
      </c>
      <c r="M493" s="2"/>
    </row>
    <row r="494" spans="1:13" ht="15.75">
      <c r="A494" s="626"/>
      <c r="B494" s="623"/>
      <c r="C494" s="207"/>
      <c r="D494" s="207"/>
      <c r="E494" s="623"/>
      <c r="F494" s="623"/>
      <c r="G494" s="226"/>
      <c r="H494" s="207"/>
      <c r="I494" s="207"/>
      <c r="J494" s="625"/>
      <c r="K494" s="207"/>
      <c r="L494" s="233">
        <v>0</v>
      </c>
      <c r="M494" s="2"/>
    </row>
    <row r="495" spans="1:13" ht="15.75">
      <c r="A495" s="626"/>
      <c r="B495" s="623"/>
      <c r="C495" s="207"/>
      <c r="D495" s="207"/>
      <c r="E495" s="623"/>
      <c r="F495" s="623"/>
      <c r="G495" s="226"/>
      <c r="H495" s="207"/>
      <c r="I495" s="207"/>
      <c r="J495" s="625"/>
      <c r="K495" s="207"/>
      <c r="L495" s="233">
        <v>0</v>
      </c>
      <c r="M495" s="2"/>
    </row>
    <row r="496" spans="1:13" ht="15.75">
      <c r="A496" s="626"/>
      <c r="B496" s="623"/>
      <c r="C496" s="207"/>
      <c r="D496" s="207"/>
      <c r="E496" s="623"/>
      <c r="F496" s="623"/>
      <c r="G496" s="226"/>
      <c r="H496" s="207"/>
      <c r="I496" s="207"/>
      <c r="J496" s="625"/>
      <c r="K496" s="207"/>
      <c r="L496" s="233">
        <v>0</v>
      </c>
      <c r="M496" s="2"/>
    </row>
    <row r="497" spans="1:13" ht="15.75">
      <c r="A497" s="626"/>
      <c r="B497" s="623"/>
      <c r="C497" s="207"/>
      <c r="D497" s="207"/>
      <c r="E497" s="623"/>
      <c r="F497" s="623"/>
      <c r="G497" s="226"/>
      <c r="H497" s="207"/>
      <c r="I497" s="207"/>
      <c r="J497" s="625"/>
      <c r="K497" s="207"/>
      <c r="L497" s="233">
        <v>0</v>
      </c>
      <c r="M497" s="2"/>
    </row>
    <row r="498" spans="1:13" ht="15.75">
      <c r="A498" s="626"/>
      <c r="B498" s="623"/>
      <c r="C498" s="207"/>
      <c r="D498" s="207"/>
      <c r="E498" s="623"/>
      <c r="F498" s="623"/>
      <c r="G498" s="226"/>
      <c r="H498" s="207"/>
      <c r="I498" s="207"/>
      <c r="J498" s="625"/>
      <c r="K498" s="207"/>
      <c r="L498" s="233">
        <v>0</v>
      </c>
      <c r="M498" s="2"/>
    </row>
    <row r="499" spans="1:13" ht="15.75">
      <c r="A499" s="626"/>
      <c r="B499" s="623"/>
      <c r="C499" s="207"/>
      <c r="D499" s="207"/>
      <c r="E499" s="623"/>
      <c r="F499" s="623"/>
      <c r="G499" s="226"/>
      <c r="H499" s="207"/>
      <c r="I499" s="207"/>
      <c r="J499" s="625"/>
      <c r="K499" s="207"/>
      <c r="L499" s="233">
        <v>0</v>
      </c>
      <c r="M499" s="2"/>
    </row>
    <row r="500" spans="1:13" ht="15.75">
      <c r="A500" s="626"/>
      <c r="B500" s="623"/>
      <c r="C500" s="207"/>
      <c r="D500" s="207"/>
      <c r="E500" s="623"/>
      <c r="F500" s="623"/>
      <c r="G500" s="226"/>
      <c r="H500" s="207"/>
      <c r="I500" s="207"/>
      <c r="J500" s="625"/>
      <c r="K500" s="207"/>
      <c r="L500" s="233">
        <v>0</v>
      </c>
      <c r="M500" s="2"/>
    </row>
    <row r="501" spans="1:13" ht="15.75">
      <c r="A501" s="626"/>
      <c r="B501" s="623"/>
      <c r="C501" s="207"/>
      <c r="D501" s="207"/>
      <c r="E501" s="623"/>
      <c r="F501" s="623"/>
      <c r="G501" s="226"/>
      <c r="H501" s="207"/>
      <c r="I501" s="207"/>
      <c r="J501" s="625"/>
      <c r="K501" s="207"/>
      <c r="L501" s="233">
        <v>0</v>
      </c>
      <c r="M501" s="2"/>
    </row>
    <row r="502" spans="1:13" ht="15.75">
      <c r="A502" s="626"/>
      <c r="B502" s="623"/>
      <c r="C502" s="207"/>
      <c r="D502" s="207"/>
      <c r="E502" s="623"/>
      <c r="F502" s="623"/>
      <c r="G502" s="226"/>
      <c r="H502" s="207"/>
      <c r="I502" s="207"/>
      <c r="J502" s="625"/>
      <c r="K502" s="207"/>
      <c r="L502" s="233">
        <v>0</v>
      </c>
      <c r="M502" s="2"/>
    </row>
    <row r="503" spans="1:13" ht="15.75">
      <c r="A503" s="626"/>
      <c r="B503" s="623"/>
      <c r="C503" s="207"/>
      <c r="D503" s="207"/>
      <c r="E503" s="623"/>
      <c r="F503" s="623"/>
      <c r="G503" s="226"/>
      <c r="H503" s="207"/>
      <c r="I503" s="207"/>
      <c r="J503" s="625"/>
      <c r="K503" s="207"/>
      <c r="L503" s="233">
        <v>0</v>
      </c>
      <c r="M503" s="2"/>
    </row>
    <row r="504" spans="1:13" ht="15.75">
      <c r="A504" s="626"/>
      <c r="B504" s="623"/>
      <c r="C504" s="207"/>
      <c r="D504" s="207"/>
      <c r="E504" s="623"/>
      <c r="F504" s="623"/>
      <c r="G504" s="226"/>
      <c r="H504" s="207"/>
      <c r="I504" s="207"/>
      <c r="J504" s="625"/>
      <c r="K504" s="207"/>
      <c r="L504" s="233">
        <v>0</v>
      </c>
      <c r="M504" s="2"/>
    </row>
    <row r="505" spans="1:13" ht="15.75">
      <c r="A505" s="626"/>
      <c r="B505" s="623"/>
      <c r="C505" s="207"/>
      <c r="D505" s="207"/>
      <c r="E505" s="623"/>
      <c r="F505" s="623"/>
      <c r="G505" s="226"/>
      <c r="H505" s="207"/>
      <c r="I505" s="207"/>
      <c r="J505" s="625"/>
      <c r="K505" s="207"/>
      <c r="L505" s="233">
        <v>0</v>
      </c>
      <c r="M505" s="2"/>
    </row>
    <row r="506" spans="1:13" ht="15.75">
      <c r="A506" s="626"/>
      <c r="B506" s="623"/>
      <c r="C506" s="207"/>
      <c r="D506" s="207"/>
      <c r="E506" s="623"/>
      <c r="F506" s="623"/>
      <c r="G506" s="226"/>
      <c r="H506" s="207"/>
      <c r="I506" s="207"/>
      <c r="J506" s="625"/>
      <c r="K506" s="207"/>
      <c r="L506" s="233">
        <v>0</v>
      </c>
      <c r="M506" s="2"/>
    </row>
    <row r="507" spans="1:13" ht="15.75">
      <c r="A507" s="626"/>
      <c r="B507" s="623"/>
      <c r="C507" s="207"/>
      <c r="D507" s="207"/>
      <c r="E507" s="623"/>
      <c r="F507" s="623"/>
      <c r="G507" s="226"/>
      <c r="H507" s="207"/>
      <c r="I507" s="207"/>
      <c r="J507" s="625"/>
      <c r="K507" s="207"/>
      <c r="L507" s="233">
        <v>0</v>
      </c>
      <c r="M507" s="2"/>
    </row>
    <row r="508" spans="1:13" ht="15.75">
      <c r="A508" s="626"/>
      <c r="B508" s="623"/>
      <c r="C508" s="207"/>
      <c r="D508" s="207"/>
      <c r="E508" s="623"/>
      <c r="F508" s="623"/>
      <c r="G508" s="226"/>
      <c r="H508" s="207"/>
      <c r="I508" s="207"/>
      <c r="J508" s="625"/>
      <c r="K508" s="207"/>
      <c r="L508" s="233">
        <v>0</v>
      </c>
      <c r="M508" s="2"/>
    </row>
    <row r="509" spans="1:13" ht="15.75">
      <c r="A509" s="626"/>
      <c r="B509" s="623"/>
      <c r="C509" s="207"/>
      <c r="D509" s="207"/>
      <c r="E509" s="623"/>
      <c r="F509" s="623"/>
      <c r="G509" s="226"/>
      <c r="H509" s="207"/>
      <c r="I509" s="207"/>
      <c r="J509" s="625"/>
      <c r="K509" s="207"/>
      <c r="L509" s="233">
        <v>0</v>
      </c>
      <c r="M509" s="2"/>
    </row>
    <row r="510" spans="1:13" ht="15.75">
      <c r="A510" s="626"/>
      <c r="B510" s="623"/>
      <c r="C510" s="207"/>
      <c r="D510" s="207"/>
      <c r="E510" s="623"/>
      <c r="F510" s="623"/>
      <c r="G510" s="226"/>
      <c r="H510" s="207"/>
      <c r="I510" s="207"/>
      <c r="J510" s="625"/>
      <c r="K510" s="207"/>
      <c r="L510" s="233">
        <v>0</v>
      </c>
      <c r="M510" s="2"/>
    </row>
    <row r="511" spans="1:13" ht="15.75">
      <c r="A511" s="626"/>
      <c r="B511" s="623"/>
      <c r="C511" s="207"/>
      <c r="D511" s="207"/>
      <c r="E511" s="623"/>
      <c r="F511" s="623"/>
      <c r="G511" s="226"/>
      <c r="H511" s="207"/>
      <c r="I511" s="207"/>
      <c r="J511" s="625"/>
      <c r="K511" s="207"/>
      <c r="L511" s="233">
        <v>0</v>
      </c>
      <c r="M511" s="2"/>
    </row>
    <row r="512" spans="1:13" ht="15.75">
      <c r="A512" s="626"/>
      <c r="B512" s="623"/>
      <c r="C512" s="207"/>
      <c r="D512" s="207"/>
      <c r="E512" s="623"/>
      <c r="F512" s="623"/>
      <c r="G512" s="226"/>
      <c r="H512" s="207"/>
      <c r="I512" s="207"/>
      <c r="J512" s="625"/>
      <c r="K512" s="207"/>
      <c r="L512" s="233">
        <v>0</v>
      </c>
      <c r="M512" s="2"/>
    </row>
    <row r="513" spans="1:13" ht="15.75">
      <c r="A513" s="626"/>
      <c r="B513" s="623"/>
      <c r="C513" s="207"/>
      <c r="D513" s="207"/>
      <c r="E513" s="623"/>
      <c r="F513" s="623"/>
      <c r="G513" s="226"/>
      <c r="H513" s="207"/>
      <c r="I513" s="207"/>
      <c r="J513" s="625"/>
      <c r="K513" s="207"/>
      <c r="L513" s="233">
        <v>0</v>
      </c>
      <c r="M513" s="2"/>
    </row>
    <row r="514" spans="1:13" ht="15.75">
      <c r="A514" s="626"/>
      <c r="B514" s="623"/>
      <c r="C514" s="207"/>
      <c r="D514" s="207"/>
      <c r="E514" s="623"/>
      <c r="F514" s="623"/>
      <c r="G514" s="226"/>
      <c r="H514" s="207"/>
      <c r="I514" s="207"/>
      <c r="J514" s="625"/>
      <c r="K514" s="207"/>
      <c r="L514" s="233">
        <v>0</v>
      </c>
      <c r="M514" s="2"/>
    </row>
    <row r="515" spans="1:13" ht="15.75">
      <c r="A515" s="626"/>
      <c r="B515" s="623"/>
      <c r="C515" s="207"/>
      <c r="D515" s="207"/>
      <c r="E515" s="623"/>
      <c r="F515" s="623"/>
      <c r="G515" s="226"/>
      <c r="H515" s="207"/>
      <c r="I515" s="207"/>
      <c r="J515" s="625"/>
      <c r="K515" s="207"/>
      <c r="L515" s="233">
        <v>0</v>
      </c>
      <c r="M515" s="2"/>
    </row>
    <row r="516" spans="1:13" ht="15.75">
      <c r="A516" s="626"/>
      <c r="B516" s="623"/>
      <c r="C516" s="207"/>
      <c r="D516" s="207"/>
      <c r="E516" s="623"/>
      <c r="F516" s="623"/>
      <c r="G516" s="226"/>
      <c r="H516" s="207"/>
      <c r="I516" s="207"/>
      <c r="J516" s="625"/>
      <c r="K516" s="207"/>
      <c r="L516" s="233">
        <v>0</v>
      </c>
      <c r="M516" s="2"/>
    </row>
    <row r="517" spans="1:13" ht="15.75">
      <c r="A517" s="626"/>
      <c r="B517" s="623"/>
      <c r="C517" s="207"/>
      <c r="D517" s="207"/>
      <c r="E517" s="623"/>
      <c r="F517" s="623"/>
      <c r="G517" s="226"/>
      <c r="H517" s="207"/>
      <c r="I517" s="207"/>
      <c r="J517" s="625"/>
      <c r="K517" s="207"/>
      <c r="L517" s="233">
        <v>0</v>
      </c>
      <c r="M517" s="2"/>
    </row>
    <row r="518" spans="1:13" ht="15.75">
      <c r="A518" s="626"/>
      <c r="B518" s="623"/>
      <c r="C518" s="207"/>
      <c r="D518" s="207"/>
      <c r="E518" s="623"/>
      <c r="F518" s="623"/>
      <c r="G518" s="226"/>
      <c r="H518" s="207"/>
      <c r="I518" s="207"/>
      <c r="J518" s="625"/>
      <c r="K518" s="207"/>
      <c r="L518" s="233">
        <v>0</v>
      </c>
      <c r="M518" s="2"/>
    </row>
    <row r="519" spans="1:13" ht="15.75">
      <c r="A519" s="626"/>
      <c r="B519" s="623"/>
      <c r="C519" s="207"/>
      <c r="D519" s="207"/>
      <c r="E519" s="623"/>
      <c r="F519" s="623"/>
      <c r="G519" s="226"/>
      <c r="H519" s="207"/>
      <c r="I519" s="207"/>
      <c r="J519" s="625"/>
      <c r="K519" s="207"/>
      <c r="L519" s="233">
        <v>0</v>
      </c>
      <c r="M519" s="2"/>
    </row>
    <row r="520" spans="1:13" ht="15.75">
      <c r="A520" s="626"/>
      <c r="B520" s="623"/>
      <c r="C520" s="207"/>
      <c r="D520" s="207"/>
      <c r="E520" s="623"/>
      <c r="F520" s="623"/>
      <c r="G520" s="226"/>
      <c r="H520" s="207"/>
      <c r="I520" s="207"/>
      <c r="J520" s="625"/>
      <c r="K520" s="207"/>
      <c r="L520" s="233">
        <v>0</v>
      </c>
      <c r="M520" s="2"/>
    </row>
    <row r="521" spans="1:13" ht="15.75">
      <c r="A521" s="626"/>
      <c r="B521" s="623"/>
      <c r="C521" s="207"/>
      <c r="D521" s="207"/>
      <c r="E521" s="623"/>
      <c r="F521" s="623"/>
      <c r="G521" s="226"/>
      <c r="H521" s="207"/>
      <c r="I521" s="207"/>
      <c r="J521" s="625"/>
      <c r="K521" s="207"/>
      <c r="L521" s="233">
        <v>0</v>
      </c>
      <c r="M521" s="2"/>
    </row>
    <row r="522" spans="1:13" ht="15.75">
      <c r="A522" s="626"/>
      <c r="B522" s="623"/>
      <c r="C522" s="207"/>
      <c r="D522" s="207"/>
      <c r="E522" s="623"/>
      <c r="F522" s="623"/>
      <c r="G522" s="226"/>
      <c r="H522" s="207"/>
      <c r="I522" s="207"/>
      <c r="J522" s="625"/>
      <c r="K522" s="207"/>
      <c r="L522" s="233">
        <v>0</v>
      </c>
      <c r="M522" s="2"/>
    </row>
    <row r="523" spans="1:13" ht="15.75">
      <c r="A523" s="626"/>
      <c r="B523" s="623"/>
      <c r="C523" s="207"/>
      <c r="D523" s="207"/>
      <c r="E523" s="623"/>
      <c r="F523" s="623"/>
      <c r="G523" s="226"/>
      <c r="H523" s="207"/>
      <c r="I523" s="207"/>
      <c r="J523" s="625"/>
      <c r="K523" s="207"/>
      <c r="L523" s="233">
        <v>0</v>
      </c>
      <c r="M523" s="2"/>
    </row>
    <row r="524" spans="1:13" ht="15.75">
      <c r="A524" s="626"/>
      <c r="B524" s="623"/>
      <c r="C524" s="207"/>
      <c r="D524" s="207"/>
      <c r="E524" s="623"/>
      <c r="F524" s="623"/>
      <c r="G524" s="226"/>
      <c r="H524" s="207"/>
      <c r="I524" s="207"/>
      <c r="J524" s="625"/>
      <c r="K524" s="207"/>
      <c r="L524" s="233">
        <v>0</v>
      </c>
      <c r="M524" s="2"/>
    </row>
    <row r="525" spans="1:13" ht="15.75">
      <c r="A525" s="626"/>
      <c r="B525" s="623"/>
      <c r="C525" s="207"/>
      <c r="D525" s="207"/>
      <c r="E525" s="623"/>
      <c r="F525" s="623"/>
      <c r="G525" s="226"/>
      <c r="H525" s="207"/>
      <c r="I525" s="207"/>
      <c r="J525" s="625"/>
      <c r="K525" s="207"/>
      <c r="L525" s="233">
        <v>0</v>
      </c>
      <c r="M525" s="2"/>
    </row>
    <row r="526" spans="1:13" ht="15.75">
      <c r="A526" s="626"/>
      <c r="B526" s="623"/>
      <c r="C526" s="207"/>
      <c r="D526" s="207"/>
      <c r="E526" s="623"/>
      <c r="F526" s="623"/>
      <c r="G526" s="226"/>
      <c r="H526" s="207"/>
      <c r="I526" s="207"/>
      <c r="J526" s="625"/>
      <c r="K526" s="207"/>
      <c r="L526" s="233">
        <v>0</v>
      </c>
      <c r="M526" s="2"/>
    </row>
    <row r="527" spans="1:13" ht="15.75">
      <c r="A527" s="626"/>
      <c r="B527" s="623"/>
      <c r="C527" s="207"/>
      <c r="D527" s="207"/>
      <c r="E527" s="623"/>
      <c r="F527" s="623"/>
      <c r="G527" s="226"/>
      <c r="H527" s="207"/>
      <c r="I527" s="207"/>
      <c r="J527" s="625"/>
      <c r="K527" s="207"/>
      <c r="L527" s="233">
        <v>0</v>
      </c>
      <c r="M527" s="2"/>
    </row>
    <row r="528" spans="1:13" ht="15.75">
      <c r="A528" s="626"/>
      <c r="B528" s="623"/>
      <c r="C528" s="207"/>
      <c r="D528" s="207"/>
      <c r="E528" s="623"/>
      <c r="F528" s="623"/>
      <c r="G528" s="226"/>
      <c r="H528" s="207"/>
      <c r="I528" s="207"/>
      <c r="J528" s="625"/>
      <c r="K528" s="207"/>
      <c r="L528" s="233">
        <v>0</v>
      </c>
      <c r="M528" s="2"/>
    </row>
    <row r="529" spans="1:13" ht="15.75">
      <c r="A529" s="626"/>
      <c r="B529" s="623"/>
      <c r="C529" s="207"/>
      <c r="D529" s="207"/>
      <c r="E529" s="623"/>
      <c r="F529" s="623"/>
      <c r="G529" s="226"/>
      <c r="H529" s="207"/>
      <c r="I529" s="207"/>
      <c r="J529" s="625"/>
      <c r="K529" s="207"/>
      <c r="L529" s="233">
        <v>0</v>
      </c>
      <c r="M529" s="2"/>
    </row>
    <row r="530" spans="1:13" ht="15.75">
      <c r="A530" s="626"/>
      <c r="B530" s="623"/>
      <c r="C530" s="207"/>
      <c r="D530" s="207"/>
      <c r="E530" s="623"/>
      <c r="F530" s="623"/>
      <c r="G530" s="226"/>
      <c r="H530" s="207"/>
      <c r="I530" s="207"/>
      <c r="J530" s="625"/>
      <c r="K530" s="207"/>
      <c r="L530" s="233">
        <v>0</v>
      </c>
      <c r="M530" s="2"/>
    </row>
    <row r="531" spans="1:13" ht="15.75">
      <c r="A531" s="626"/>
      <c r="B531" s="623"/>
      <c r="C531" s="207"/>
      <c r="D531" s="207"/>
      <c r="E531" s="623"/>
      <c r="F531" s="623"/>
      <c r="G531" s="226"/>
      <c r="H531" s="207"/>
      <c r="I531" s="207"/>
      <c r="J531" s="625"/>
      <c r="K531" s="207"/>
      <c r="L531" s="233">
        <v>0</v>
      </c>
      <c r="M531" s="2"/>
    </row>
    <row r="532" spans="1:13" ht="15.75">
      <c r="A532" s="626"/>
      <c r="B532" s="623"/>
      <c r="C532" s="207"/>
      <c r="D532" s="207"/>
      <c r="E532" s="623"/>
      <c r="F532" s="623"/>
      <c r="G532" s="226"/>
      <c r="H532" s="207"/>
      <c r="I532" s="207"/>
      <c r="J532" s="625"/>
      <c r="K532" s="207"/>
      <c r="L532" s="233">
        <v>0</v>
      </c>
      <c r="M532" s="2"/>
    </row>
    <row r="533" spans="1:13" ht="15.75">
      <c r="A533" s="626"/>
      <c r="B533" s="623"/>
      <c r="C533" s="207"/>
      <c r="D533" s="207"/>
      <c r="E533" s="623"/>
      <c r="F533" s="623"/>
      <c r="G533" s="226"/>
      <c r="H533" s="207"/>
      <c r="I533" s="207"/>
      <c r="J533" s="625"/>
      <c r="K533" s="207"/>
      <c r="L533" s="233">
        <v>0</v>
      </c>
      <c r="M533" s="2"/>
    </row>
    <row r="534" spans="1:13" ht="15.75">
      <c r="A534" s="626"/>
      <c r="B534" s="623"/>
      <c r="C534" s="207"/>
      <c r="D534" s="207"/>
      <c r="E534" s="623"/>
      <c r="F534" s="623"/>
      <c r="G534" s="226"/>
      <c r="H534" s="207"/>
      <c r="I534" s="207"/>
      <c r="J534" s="625"/>
      <c r="K534" s="207"/>
      <c r="L534" s="233">
        <v>0</v>
      </c>
      <c r="M534" s="2"/>
    </row>
    <row r="535" spans="1:13" ht="15.75">
      <c r="A535" s="626"/>
      <c r="B535" s="623"/>
      <c r="C535" s="207"/>
      <c r="D535" s="207"/>
      <c r="E535" s="623"/>
      <c r="F535" s="623"/>
      <c r="G535" s="226"/>
      <c r="H535" s="207"/>
      <c r="I535" s="207"/>
      <c r="J535" s="625"/>
      <c r="K535" s="207"/>
      <c r="L535" s="233">
        <v>0</v>
      </c>
      <c r="M535" s="2"/>
    </row>
    <row r="536" spans="1:13" ht="15.75">
      <c r="A536" s="626"/>
      <c r="B536" s="623"/>
      <c r="C536" s="207"/>
      <c r="D536" s="207"/>
      <c r="E536" s="623"/>
      <c r="F536" s="623"/>
      <c r="G536" s="226"/>
      <c r="H536" s="207"/>
      <c r="I536" s="207"/>
      <c r="J536" s="625"/>
      <c r="K536" s="207"/>
      <c r="L536" s="233">
        <v>0</v>
      </c>
      <c r="M536" s="2"/>
    </row>
    <row r="537" spans="1:13" ht="15.75">
      <c r="A537" s="626"/>
      <c r="B537" s="623"/>
      <c r="C537" s="207"/>
      <c r="D537" s="207"/>
      <c r="E537" s="623"/>
      <c r="F537" s="623"/>
      <c r="G537" s="226"/>
      <c r="H537" s="207"/>
      <c r="I537" s="207"/>
      <c r="J537" s="625"/>
      <c r="K537" s="207"/>
      <c r="L537" s="233">
        <v>0</v>
      </c>
      <c r="M537" s="2"/>
    </row>
    <row r="538" spans="1:13" ht="15.75">
      <c r="A538" s="626"/>
      <c r="B538" s="623"/>
      <c r="C538" s="207"/>
      <c r="D538" s="207"/>
      <c r="E538" s="623"/>
      <c r="F538" s="623"/>
      <c r="G538" s="226"/>
      <c r="H538" s="207"/>
      <c r="I538" s="207"/>
      <c r="J538" s="625"/>
      <c r="K538" s="207"/>
      <c r="L538" s="233">
        <v>0</v>
      </c>
      <c r="M538" s="2"/>
    </row>
    <row r="539" spans="1:13" ht="15.75">
      <c r="A539" s="626"/>
      <c r="B539" s="623"/>
      <c r="C539" s="207"/>
      <c r="D539" s="207"/>
      <c r="E539" s="623"/>
      <c r="F539" s="623"/>
      <c r="G539" s="226"/>
      <c r="H539" s="207"/>
      <c r="I539" s="207"/>
      <c r="J539" s="625"/>
      <c r="K539" s="207"/>
      <c r="L539" s="233">
        <v>0</v>
      </c>
      <c r="M539" s="2"/>
    </row>
    <row r="540" spans="1:13" ht="15.75">
      <c r="A540" s="626"/>
      <c r="B540" s="623"/>
      <c r="C540" s="207"/>
      <c r="D540" s="207"/>
      <c r="E540" s="623"/>
      <c r="F540" s="623"/>
      <c r="G540" s="226"/>
      <c r="H540" s="207"/>
      <c r="I540" s="207"/>
      <c r="J540" s="625"/>
      <c r="K540" s="207"/>
      <c r="L540" s="233">
        <v>0</v>
      </c>
      <c r="M540" s="2"/>
    </row>
    <row r="541" spans="1:13" ht="15.75">
      <c r="A541" s="626"/>
      <c r="B541" s="623"/>
      <c r="C541" s="207"/>
      <c r="D541" s="207"/>
      <c r="E541" s="623"/>
      <c r="F541" s="623"/>
      <c r="G541" s="226"/>
      <c r="H541" s="207"/>
      <c r="I541" s="207"/>
      <c r="J541" s="625"/>
      <c r="K541" s="207"/>
      <c r="L541" s="233">
        <v>0</v>
      </c>
      <c r="M541" s="2"/>
    </row>
    <row r="542" spans="1:13" ht="15.75">
      <c r="A542" s="626"/>
      <c r="B542" s="623"/>
      <c r="C542" s="207"/>
      <c r="D542" s="207"/>
      <c r="E542" s="623"/>
      <c r="F542" s="623"/>
      <c r="G542" s="226"/>
      <c r="H542" s="207"/>
      <c r="I542" s="207"/>
      <c r="J542" s="625"/>
      <c r="K542" s="207"/>
      <c r="L542" s="233">
        <v>0</v>
      </c>
      <c r="M542" s="2"/>
    </row>
    <row r="543" spans="1:13" ht="15.75">
      <c r="A543" s="626"/>
      <c r="B543" s="623"/>
      <c r="C543" s="207"/>
      <c r="D543" s="207"/>
      <c r="E543" s="623"/>
      <c r="F543" s="623"/>
      <c r="G543" s="226"/>
      <c r="H543" s="207"/>
      <c r="I543" s="207"/>
      <c r="J543" s="625"/>
      <c r="K543" s="207"/>
      <c r="L543" s="233">
        <v>0</v>
      </c>
      <c r="M543" s="2"/>
    </row>
    <row r="544" spans="1:13" ht="15.75">
      <c r="A544" s="626"/>
      <c r="B544" s="623"/>
      <c r="C544" s="207"/>
      <c r="D544" s="207"/>
      <c r="E544" s="623"/>
      <c r="F544" s="623"/>
      <c r="G544" s="226"/>
      <c r="H544" s="207"/>
      <c r="I544" s="207"/>
      <c r="J544" s="625"/>
      <c r="K544" s="207"/>
      <c r="L544" s="233">
        <v>0</v>
      </c>
      <c r="M544" s="2"/>
    </row>
    <row r="545" spans="1:13" ht="15.75">
      <c r="A545" s="626"/>
      <c r="B545" s="623"/>
      <c r="C545" s="207"/>
      <c r="D545" s="207"/>
      <c r="E545" s="623"/>
      <c r="F545" s="623"/>
      <c r="G545" s="226"/>
      <c r="H545" s="207"/>
      <c r="I545" s="207"/>
      <c r="J545" s="625"/>
      <c r="K545" s="207"/>
      <c r="L545" s="233">
        <v>0</v>
      </c>
      <c r="M545" s="2"/>
    </row>
    <row r="546" spans="1:13" ht="15.75">
      <c r="A546" s="626"/>
      <c r="B546" s="623"/>
      <c r="C546" s="207"/>
      <c r="D546" s="207"/>
      <c r="E546" s="623"/>
      <c r="F546" s="623"/>
      <c r="G546" s="226"/>
      <c r="H546" s="207"/>
      <c r="I546" s="207"/>
      <c r="J546" s="625"/>
      <c r="K546" s="207"/>
      <c r="L546" s="233">
        <v>0</v>
      </c>
      <c r="M546" s="2"/>
    </row>
    <row r="547" spans="1:13" ht="15.75">
      <c r="A547" s="626"/>
      <c r="B547" s="623"/>
      <c r="C547" s="207"/>
      <c r="D547" s="207"/>
      <c r="E547" s="623"/>
      <c r="F547" s="623"/>
      <c r="G547" s="226"/>
      <c r="H547" s="207"/>
      <c r="I547" s="207"/>
      <c r="J547" s="625"/>
      <c r="K547" s="207"/>
      <c r="L547" s="233">
        <v>0</v>
      </c>
      <c r="M547" s="2"/>
    </row>
    <row r="548" spans="1:13" ht="15.75">
      <c r="A548" s="626"/>
      <c r="B548" s="623"/>
      <c r="C548" s="207"/>
      <c r="D548" s="207"/>
      <c r="E548" s="623"/>
      <c r="F548" s="623"/>
      <c r="G548" s="226"/>
      <c r="H548" s="207"/>
      <c r="I548" s="207"/>
      <c r="J548" s="625"/>
      <c r="K548" s="207"/>
      <c r="L548" s="233">
        <v>0</v>
      </c>
      <c r="M548" s="2"/>
    </row>
    <row r="549" spans="1:13" ht="15.75">
      <c r="A549" s="626"/>
      <c r="B549" s="623"/>
      <c r="C549" s="207"/>
      <c r="D549" s="207"/>
      <c r="E549" s="623"/>
      <c r="F549" s="623"/>
      <c r="G549" s="226"/>
      <c r="H549" s="207"/>
      <c r="I549" s="207"/>
      <c r="J549" s="625"/>
      <c r="K549" s="207"/>
      <c r="L549" s="233">
        <v>0</v>
      </c>
      <c r="M549" s="2"/>
    </row>
    <row r="550" spans="1:13" ht="15.75">
      <c r="A550" s="626"/>
      <c r="B550" s="623"/>
      <c r="C550" s="207"/>
      <c r="D550" s="207"/>
      <c r="E550" s="623"/>
      <c r="F550" s="623"/>
      <c r="G550" s="226"/>
      <c r="H550" s="207"/>
      <c r="I550" s="207"/>
      <c r="J550" s="625"/>
      <c r="K550" s="207"/>
      <c r="L550" s="233">
        <v>0</v>
      </c>
      <c r="M550" s="2"/>
    </row>
    <row r="551" spans="1:13" ht="15.75">
      <c r="A551" s="626"/>
      <c r="B551" s="623"/>
      <c r="C551" s="207"/>
      <c r="D551" s="207"/>
      <c r="E551" s="623"/>
      <c r="F551" s="623"/>
      <c r="G551" s="226"/>
      <c r="H551" s="207"/>
      <c r="I551" s="207"/>
      <c r="J551" s="625"/>
      <c r="K551" s="207"/>
      <c r="L551" s="233">
        <v>0</v>
      </c>
      <c r="M551" s="2"/>
    </row>
    <row r="552" spans="1:13" ht="15.75">
      <c r="A552" s="626"/>
      <c r="B552" s="623"/>
      <c r="C552" s="207"/>
      <c r="D552" s="207"/>
      <c r="E552" s="623"/>
      <c r="F552" s="623"/>
      <c r="G552" s="226"/>
      <c r="H552" s="207"/>
      <c r="I552" s="207"/>
      <c r="J552" s="625"/>
      <c r="K552" s="207"/>
      <c r="L552" s="233">
        <v>0</v>
      </c>
      <c r="M552" s="2"/>
    </row>
    <row r="553" spans="1:13" ht="15.75">
      <c r="A553" s="626"/>
      <c r="B553" s="623"/>
      <c r="C553" s="207"/>
      <c r="D553" s="207"/>
      <c r="E553" s="623"/>
      <c r="F553" s="623"/>
      <c r="G553" s="226"/>
      <c r="H553" s="207"/>
      <c r="I553" s="207"/>
      <c r="J553" s="625"/>
      <c r="K553" s="207"/>
      <c r="L553" s="233">
        <v>0</v>
      </c>
      <c r="M553" s="2"/>
    </row>
    <row r="554" spans="1:13" ht="15.75">
      <c r="A554" s="626"/>
      <c r="B554" s="623"/>
      <c r="C554" s="207"/>
      <c r="D554" s="207"/>
      <c r="E554" s="623"/>
      <c r="F554" s="623"/>
      <c r="G554" s="226"/>
      <c r="H554" s="207"/>
      <c r="I554" s="207"/>
      <c r="J554" s="625"/>
      <c r="K554" s="207"/>
      <c r="L554" s="233">
        <v>0</v>
      </c>
      <c r="M554" s="2"/>
    </row>
    <row r="555" spans="1:13" ht="15.75">
      <c r="A555" s="626"/>
      <c r="B555" s="623"/>
      <c r="C555" s="207"/>
      <c r="D555" s="207"/>
      <c r="E555" s="623"/>
      <c r="F555" s="623"/>
      <c r="G555" s="226"/>
      <c r="H555" s="207"/>
      <c r="I555" s="207"/>
      <c r="J555" s="625"/>
      <c r="K555" s="207"/>
      <c r="L555" s="233">
        <v>0</v>
      </c>
      <c r="M555" s="2"/>
    </row>
    <row r="556" spans="1:13" ht="15.75">
      <c r="A556" s="626"/>
      <c r="B556" s="623"/>
      <c r="C556" s="207"/>
      <c r="D556" s="207"/>
      <c r="E556" s="623"/>
      <c r="F556" s="623"/>
      <c r="G556" s="226"/>
      <c r="H556" s="207"/>
      <c r="I556" s="207"/>
      <c r="J556" s="625"/>
      <c r="K556" s="207"/>
      <c r="L556" s="233">
        <v>0</v>
      </c>
      <c r="M556" s="2"/>
    </row>
    <row r="557" spans="1:13" ht="15.75">
      <c r="A557" s="626"/>
      <c r="B557" s="623"/>
      <c r="C557" s="207"/>
      <c r="D557" s="207"/>
      <c r="E557" s="623"/>
      <c r="F557" s="623"/>
      <c r="G557" s="226"/>
      <c r="H557" s="207"/>
      <c r="I557" s="207"/>
      <c r="J557" s="625"/>
      <c r="K557" s="207"/>
      <c r="L557" s="233">
        <v>0</v>
      </c>
      <c r="M557" s="2"/>
    </row>
    <row r="558" spans="1:13" ht="15.75">
      <c r="A558" s="626"/>
      <c r="B558" s="623"/>
      <c r="C558" s="207"/>
      <c r="D558" s="207"/>
      <c r="E558" s="623"/>
      <c r="F558" s="623"/>
      <c r="G558" s="226"/>
      <c r="H558" s="207"/>
      <c r="I558" s="207"/>
      <c r="J558" s="625"/>
      <c r="K558" s="207"/>
      <c r="L558" s="233">
        <v>0</v>
      </c>
      <c r="M558" s="2"/>
    </row>
    <row r="559" spans="1:13" ht="15.75">
      <c r="A559" s="626"/>
      <c r="B559" s="623"/>
      <c r="C559" s="207"/>
      <c r="D559" s="207"/>
      <c r="E559" s="623"/>
      <c r="F559" s="623"/>
      <c r="G559" s="226"/>
      <c r="H559" s="207"/>
      <c r="I559" s="207"/>
      <c r="J559" s="625"/>
      <c r="K559" s="207"/>
      <c r="L559" s="233">
        <v>0</v>
      </c>
      <c r="M559" s="2"/>
    </row>
    <row r="560" spans="1:13" ht="15.75">
      <c r="A560" s="626"/>
      <c r="B560" s="623"/>
      <c r="C560" s="207"/>
      <c r="D560" s="207"/>
      <c r="E560" s="623"/>
      <c r="F560" s="623"/>
      <c r="G560" s="226"/>
      <c r="H560" s="207"/>
      <c r="I560" s="207"/>
      <c r="J560" s="625"/>
      <c r="K560" s="207"/>
      <c r="L560" s="233">
        <v>0</v>
      </c>
      <c r="M560" s="2"/>
    </row>
    <row r="561" spans="1:13" ht="15.75">
      <c r="A561" s="626"/>
      <c r="B561" s="623"/>
      <c r="C561" s="207"/>
      <c r="D561" s="207"/>
      <c r="E561" s="623"/>
      <c r="F561" s="623"/>
      <c r="G561" s="226"/>
      <c r="H561" s="207"/>
      <c r="I561" s="207"/>
      <c r="J561" s="625"/>
      <c r="K561" s="207"/>
      <c r="L561" s="233">
        <v>0</v>
      </c>
      <c r="M561" s="2"/>
    </row>
    <row r="562" spans="1:13" ht="15.75">
      <c r="A562" s="626"/>
      <c r="B562" s="623"/>
      <c r="C562" s="207"/>
      <c r="D562" s="207"/>
      <c r="E562" s="623"/>
      <c r="F562" s="623"/>
      <c r="G562" s="226"/>
      <c r="H562" s="207"/>
      <c r="I562" s="207"/>
      <c r="J562" s="625"/>
      <c r="K562" s="207"/>
      <c r="L562" s="233">
        <v>0</v>
      </c>
      <c r="M562" s="2"/>
    </row>
    <row r="563" spans="1:13" ht="15.75">
      <c r="A563" s="626"/>
      <c r="B563" s="623"/>
      <c r="C563" s="207"/>
      <c r="D563" s="207"/>
      <c r="E563" s="623"/>
      <c r="F563" s="623"/>
      <c r="G563" s="226"/>
      <c r="H563" s="207"/>
      <c r="I563" s="207"/>
      <c r="J563" s="625"/>
      <c r="K563" s="207"/>
      <c r="L563" s="233">
        <v>0</v>
      </c>
      <c r="M563" s="2"/>
    </row>
    <row r="564" spans="1:13" ht="15.75">
      <c r="A564" s="626"/>
      <c r="B564" s="623"/>
      <c r="C564" s="207"/>
      <c r="D564" s="207"/>
      <c r="E564" s="623"/>
      <c r="F564" s="623"/>
      <c r="G564" s="226"/>
      <c r="H564" s="207"/>
      <c r="I564" s="207"/>
      <c r="J564" s="625"/>
      <c r="K564" s="207"/>
      <c r="L564" s="233">
        <v>0</v>
      </c>
      <c r="M564" s="2"/>
    </row>
    <row r="565" spans="1:13" ht="15.75">
      <c r="A565" s="626"/>
      <c r="B565" s="623"/>
      <c r="C565" s="207"/>
      <c r="D565" s="207"/>
      <c r="E565" s="623"/>
      <c r="F565" s="623"/>
      <c r="G565" s="226"/>
      <c r="H565" s="207"/>
      <c r="I565" s="207"/>
      <c r="J565" s="625"/>
      <c r="K565" s="207"/>
      <c r="L565" s="233">
        <v>0</v>
      </c>
      <c r="M565" s="2"/>
    </row>
    <row r="566" spans="1:13" ht="15.75">
      <c r="A566" s="626"/>
      <c r="B566" s="623"/>
      <c r="C566" s="207"/>
      <c r="D566" s="207"/>
      <c r="E566" s="623"/>
      <c r="F566" s="623"/>
      <c r="G566" s="226"/>
      <c r="H566" s="207"/>
      <c r="I566" s="207"/>
      <c r="J566" s="625"/>
      <c r="K566" s="207"/>
      <c r="L566" s="233">
        <v>0</v>
      </c>
      <c r="M566" s="2"/>
    </row>
    <row r="567" spans="1:13" ht="15.75">
      <c r="A567" s="626"/>
      <c r="B567" s="623"/>
      <c r="C567" s="207"/>
      <c r="D567" s="207"/>
      <c r="E567" s="623"/>
      <c r="F567" s="623"/>
      <c r="G567" s="226"/>
      <c r="H567" s="207"/>
      <c r="I567" s="207"/>
      <c r="J567" s="625"/>
      <c r="K567" s="207"/>
      <c r="L567" s="233">
        <v>0</v>
      </c>
      <c r="M567" s="2"/>
    </row>
    <row r="568" spans="1:13" ht="15.75">
      <c r="A568" s="626"/>
      <c r="B568" s="623"/>
      <c r="C568" s="207"/>
      <c r="D568" s="207"/>
      <c r="E568" s="623"/>
      <c r="F568" s="623"/>
      <c r="G568" s="226"/>
      <c r="H568" s="207"/>
      <c r="I568" s="207"/>
      <c r="J568" s="625"/>
      <c r="K568" s="207"/>
      <c r="L568" s="233">
        <v>0</v>
      </c>
      <c r="M568" s="2"/>
    </row>
    <row r="569" spans="1:13" ht="15.75">
      <c r="A569" s="626"/>
      <c r="B569" s="623"/>
      <c r="C569" s="207"/>
      <c r="D569" s="207"/>
      <c r="E569" s="623"/>
      <c r="F569" s="623"/>
      <c r="G569" s="226"/>
      <c r="H569" s="207"/>
      <c r="I569" s="207"/>
      <c r="J569" s="625"/>
      <c r="K569" s="207"/>
      <c r="L569" s="233">
        <v>0</v>
      </c>
      <c r="M569" s="2"/>
    </row>
    <row r="570" spans="1:13" ht="15.75">
      <c r="A570" s="626"/>
      <c r="B570" s="623"/>
      <c r="C570" s="207"/>
      <c r="D570" s="207"/>
      <c r="E570" s="623"/>
      <c r="F570" s="623"/>
      <c r="G570" s="226"/>
      <c r="H570" s="207"/>
      <c r="I570" s="207"/>
      <c r="J570" s="625"/>
      <c r="K570" s="207"/>
      <c r="L570" s="233">
        <v>0</v>
      </c>
      <c r="M570" s="2"/>
    </row>
    <row r="571" spans="1:13" ht="15.75">
      <c r="A571" s="626"/>
      <c r="B571" s="623"/>
      <c r="C571" s="207"/>
      <c r="D571" s="207"/>
      <c r="E571" s="623"/>
      <c r="F571" s="623"/>
      <c r="G571" s="226"/>
      <c r="H571" s="207"/>
      <c r="I571" s="207"/>
      <c r="J571" s="625"/>
      <c r="K571" s="207"/>
      <c r="L571" s="233">
        <v>0</v>
      </c>
      <c r="M571" s="2"/>
    </row>
    <row r="572" spans="1:13" ht="15.75">
      <c r="A572" s="626"/>
      <c r="B572" s="623"/>
      <c r="C572" s="207"/>
      <c r="D572" s="207"/>
      <c r="E572" s="623"/>
      <c r="F572" s="623"/>
      <c r="G572" s="226"/>
      <c r="H572" s="207"/>
      <c r="I572" s="207"/>
      <c r="J572" s="625"/>
      <c r="K572" s="207"/>
      <c r="L572" s="233">
        <v>0</v>
      </c>
      <c r="M572" s="2"/>
    </row>
    <row r="573" spans="1:13" ht="15.75">
      <c r="A573" s="626"/>
      <c r="B573" s="623"/>
      <c r="C573" s="207"/>
      <c r="D573" s="207"/>
      <c r="E573" s="623"/>
      <c r="F573" s="623"/>
      <c r="G573" s="226"/>
      <c r="H573" s="207"/>
      <c r="I573" s="207"/>
      <c r="J573" s="625"/>
      <c r="K573" s="207"/>
      <c r="L573" s="233">
        <v>0</v>
      </c>
      <c r="M573" s="2"/>
    </row>
    <row r="574" spans="1:13" ht="15.75">
      <c r="A574" s="626"/>
      <c r="B574" s="623"/>
      <c r="C574" s="207"/>
      <c r="D574" s="207"/>
      <c r="E574" s="623"/>
      <c r="F574" s="623"/>
      <c r="G574" s="226"/>
      <c r="H574" s="207"/>
      <c r="I574" s="207"/>
      <c r="J574" s="625"/>
      <c r="K574" s="207"/>
      <c r="L574" s="233"/>
      <c r="M574" s="2"/>
    </row>
    <row r="575" spans="1:13" ht="15.75">
      <c r="A575" s="626"/>
      <c r="B575" s="623"/>
      <c r="C575" s="207"/>
      <c r="D575" s="207"/>
      <c r="E575" s="623"/>
      <c r="F575" s="623"/>
      <c r="G575" s="226"/>
      <c r="H575" s="207"/>
      <c r="I575" s="207"/>
      <c r="J575" s="625"/>
      <c r="K575" s="207"/>
      <c r="L575" s="233"/>
      <c r="M575" s="2"/>
    </row>
    <row r="576" spans="1:13" ht="15.75">
      <c r="A576" s="626"/>
      <c r="B576" s="623"/>
      <c r="C576" s="207"/>
      <c r="D576" s="207"/>
      <c r="E576" s="623"/>
      <c r="F576" s="623"/>
      <c r="G576" s="226"/>
      <c r="H576" s="207"/>
      <c r="I576" s="207"/>
      <c r="J576" s="625"/>
      <c r="K576" s="207"/>
      <c r="L576" s="233"/>
      <c r="M576" s="2"/>
    </row>
    <row r="577" spans="1:13" ht="15.75">
      <c r="A577" s="626"/>
      <c r="B577" s="623"/>
      <c r="C577" s="207"/>
      <c r="D577" s="207"/>
      <c r="E577" s="623"/>
      <c r="F577" s="623"/>
      <c r="G577" s="226"/>
      <c r="H577" s="207"/>
      <c r="I577" s="207"/>
      <c r="J577" s="625"/>
      <c r="K577" s="207"/>
      <c r="L577" s="233"/>
      <c r="M577" s="2"/>
    </row>
    <row r="578" spans="1:13">
      <c r="D578" s="235"/>
    </row>
    <row r="579" spans="1:13">
      <c r="D579" s="235"/>
    </row>
    <row r="580" spans="1:13">
      <c r="D580" s="235"/>
    </row>
    <row r="581" spans="1:13">
      <c r="D581" s="235"/>
    </row>
    <row r="582" spans="1:13">
      <c r="D582" s="235"/>
    </row>
    <row r="583" spans="1:13">
      <c r="A583" s="238"/>
      <c r="B583" s="2"/>
      <c r="C583" s="2"/>
      <c r="D583" s="235"/>
      <c r="E583" s="100"/>
      <c r="F583" s="2"/>
      <c r="G583" s="2"/>
      <c r="H583" s="100"/>
      <c r="I583" s="2"/>
      <c r="J583" s="2"/>
      <c r="K583" s="239"/>
      <c r="L583" s="2"/>
      <c r="M583" s="2"/>
    </row>
    <row r="584" spans="1:13">
      <c r="A584" s="238"/>
      <c r="B584" s="2"/>
      <c r="C584" s="2"/>
      <c r="D584" s="235"/>
      <c r="E584" s="100"/>
      <c r="F584" s="2"/>
      <c r="G584" s="2"/>
      <c r="H584" s="100"/>
      <c r="I584" s="2"/>
      <c r="J584" s="2"/>
      <c r="K584" s="239"/>
      <c r="L584" s="2"/>
      <c r="M584" s="2"/>
    </row>
    <row r="585" spans="1:13">
      <c r="A585" s="238"/>
      <c r="B585" s="2"/>
      <c r="C585" s="2"/>
      <c r="D585" s="235"/>
      <c r="E585" s="100"/>
      <c r="F585" s="2"/>
      <c r="G585" s="2"/>
      <c r="H585" s="100"/>
      <c r="I585" s="2"/>
      <c r="J585" s="2"/>
      <c r="K585" s="239"/>
      <c r="L585" s="2"/>
      <c r="M585" s="2"/>
    </row>
    <row r="586" spans="1:13">
      <c r="A586" s="238"/>
      <c r="B586" s="2"/>
      <c r="C586" s="2"/>
      <c r="D586" s="235"/>
      <c r="E586" s="100"/>
      <c r="F586" s="2"/>
      <c r="G586" s="2"/>
      <c r="H586" s="100"/>
      <c r="I586" s="2"/>
      <c r="J586" s="2"/>
      <c r="K586" s="239"/>
      <c r="L586" s="2"/>
      <c r="M586" s="2"/>
    </row>
    <row r="587" spans="1:13">
      <c r="A587" s="238"/>
      <c r="B587" s="2"/>
      <c r="C587" s="2"/>
      <c r="D587" s="235"/>
      <c r="E587" s="100"/>
      <c r="F587" s="2"/>
      <c r="G587" s="2"/>
      <c r="H587" s="100"/>
      <c r="I587" s="2"/>
      <c r="J587" s="2"/>
      <c r="K587" s="239"/>
      <c r="L587" s="2"/>
      <c r="M587" s="2"/>
    </row>
    <row r="588" spans="1:13">
      <c r="A588" s="238"/>
      <c r="B588" s="2"/>
      <c r="C588" s="2"/>
      <c r="D588" s="235"/>
      <c r="E588" s="100"/>
      <c r="F588" s="2"/>
      <c r="G588" s="2"/>
      <c r="H588" s="100"/>
      <c r="I588" s="2"/>
      <c r="J588" s="2"/>
      <c r="K588" s="239"/>
      <c r="L588" s="2"/>
      <c r="M588" s="2"/>
    </row>
    <row r="589" spans="1:13">
      <c r="A589" s="238"/>
      <c r="B589" s="2"/>
      <c r="C589" s="2"/>
      <c r="D589" s="235"/>
      <c r="E589" s="100"/>
      <c r="F589" s="2"/>
      <c r="G589" s="2"/>
      <c r="H589" s="100"/>
      <c r="I589" s="2"/>
      <c r="J589" s="2"/>
      <c r="K589" s="239"/>
      <c r="L589" s="2"/>
      <c r="M589" s="2"/>
    </row>
    <row r="590" spans="1:13">
      <c r="A590" s="238"/>
      <c r="B590" s="2"/>
      <c r="C590" s="2"/>
      <c r="D590" s="235"/>
      <c r="E590" s="100"/>
      <c r="F590" s="2"/>
      <c r="G590" s="2"/>
      <c r="H590" s="100"/>
      <c r="I590" s="2"/>
      <c r="J590" s="2"/>
      <c r="K590" s="239"/>
      <c r="L590" s="2"/>
      <c r="M590" s="2"/>
    </row>
    <row r="591" spans="1:13">
      <c r="A591" s="238"/>
      <c r="B591" s="2"/>
      <c r="C591" s="2"/>
      <c r="D591" s="235"/>
      <c r="E591" s="100"/>
      <c r="F591" s="2"/>
      <c r="G591" s="2"/>
      <c r="H591" s="100"/>
      <c r="I591" s="2"/>
      <c r="J591" s="2"/>
      <c r="K591" s="239"/>
      <c r="L591" s="2"/>
      <c r="M591" s="2"/>
    </row>
    <row r="592" spans="1:13">
      <c r="A592" s="238"/>
      <c r="B592" s="2"/>
      <c r="C592" s="2"/>
      <c r="D592" s="235"/>
      <c r="E592" s="100"/>
      <c r="F592" s="2"/>
      <c r="G592" s="2"/>
      <c r="H592" s="100"/>
      <c r="I592" s="2"/>
      <c r="J592" s="2"/>
      <c r="K592" s="239"/>
      <c r="L592" s="2"/>
      <c r="M592" s="2"/>
    </row>
    <row r="593" spans="1:13">
      <c r="A593" s="238"/>
      <c r="B593" s="2"/>
      <c r="C593" s="2"/>
      <c r="D593" s="235"/>
      <c r="E593" s="100"/>
      <c r="F593" s="2"/>
      <c r="G593" s="2"/>
      <c r="H593" s="100"/>
      <c r="I593" s="2"/>
      <c r="J593" s="2"/>
      <c r="K593" s="239"/>
      <c r="L593" s="2"/>
      <c r="M593" s="2"/>
    </row>
    <row r="594" spans="1:13">
      <c r="A594" s="238"/>
      <c r="B594" s="2"/>
      <c r="C594" s="2"/>
      <c r="D594" s="235"/>
      <c r="E594" s="100"/>
      <c r="F594" s="2"/>
      <c r="G594" s="2"/>
      <c r="H594" s="100"/>
      <c r="I594" s="2"/>
      <c r="J594" s="2"/>
      <c r="K594" s="239"/>
      <c r="L594" s="2"/>
      <c r="M594" s="2"/>
    </row>
    <row r="595" spans="1:13">
      <c r="A595" s="238"/>
      <c r="B595" s="2"/>
      <c r="C595" s="2"/>
      <c r="D595" s="235"/>
      <c r="E595" s="100"/>
      <c r="F595" s="2"/>
      <c r="G595" s="2"/>
      <c r="H595" s="100"/>
      <c r="I595" s="2"/>
      <c r="J595" s="2"/>
      <c r="K595" s="239"/>
      <c r="L595" s="2"/>
      <c r="M595" s="2"/>
    </row>
    <row r="596" spans="1:13">
      <c r="A596" s="238"/>
      <c r="B596" s="2"/>
      <c r="C596" s="2"/>
      <c r="D596" s="235"/>
      <c r="E596" s="100"/>
      <c r="F596" s="2"/>
      <c r="G596" s="2"/>
      <c r="H596" s="100"/>
      <c r="I596" s="2"/>
      <c r="J596" s="2"/>
      <c r="K596" s="239"/>
      <c r="L596" s="2"/>
      <c r="M596" s="2"/>
    </row>
    <row r="597" spans="1:13">
      <c r="A597" s="238"/>
      <c r="B597" s="2"/>
      <c r="C597" s="2"/>
      <c r="D597" s="235"/>
      <c r="E597" s="100"/>
      <c r="F597" s="2"/>
      <c r="G597" s="2"/>
      <c r="H597" s="100"/>
      <c r="I597" s="2"/>
      <c r="J597" s="2"/>
      <c r="K597" s="239"/>
      <c r="L597" s="2"/>
      <c r="M597" s="2"/>
    </row>
    <row r="598" spans="1:13">
      <c r="A598" s="238"/>
      <c r="B598" s="2"/>
      <c r="C598" s="2"/>
      <c r="D598" s="235"/>
      <c r="E598" s="100"/>
      <c r="F598" s="2"/>
      <c r="G598" s="2"/>
      <c r="H598" s="100"/>
      <c r="I598" s="2"/>
      <c r="J598" s="2"/>
      <c r="K598" s="239"/>
      <c r="L598" s="2"/>
      <c r="M598" s="2"/>
    </row>
    <row r="599" spans="1:13">
      <c r="A599" s="238"/>
      <c r="B599" s="2"/>
      <c r="C599" s="2"/>
      <c r="D599" s="235"/>
      <c r="E599" s="100"/>
      <c r="F599" s="2"/>
      <c r="G599" s="2"/>
      <c r="H599" s="100"/>
      <c r="I599" s="2"/>
      <c r="J599" s="2"/>
      <c r="K599" s="239"/>
      <c r="L599" s="2"/>
      <c r="M599" s="2"/>
    </row>
    <row r="600" spans="1:13">
      <c r="A600" s="238"/>
      <c r="B600" s="2"/>
      <c r="C600" s="2"/>
      <c r="D600" s="235"/>
      <c r="E600" s="100"/>
      <c r="F600" s="2"/>
      <c r="G600" s="2"/>
      <c r="H600" s="100"/>
      <c r="I600" s="2"/>
      <c r="J600" s="2"/>
      <c r="K600" s="239"/>
      <c r="L600" s="2"/>
      <c r="M600" s="2"/>
    </row>
    <row r="601" spans="1:13">
      <c r="A601" s="238"/>
      <c r="B601" s="2"/>
      <c r="C601" s="2"/>
      <c r="D601" s="235"/>
      <c r="E601" s="100"/>
      <c r="F601" s="2"/>
      <c r="G601" s="2"/>
      <c r="H601" s="100"/>
      <c r="I601" s="2"/>
      <c r="J601" s="2"/>
      <c r="K601" s="239"/>
      <c r="L601" s="2"/>
      <c r="M601" s="2"/>
    </row>
    <row r="602" spans="1:13">
      <c r="A602" s="238"/>
      <c r="B602" s="2"/>
      <c r="C602" s="2"/>
      <c r="D602" s="235"/>
      <c r="E602" s="100"/>
      <c r="F602" s="2"/>
      <c r="G602" s="2"/>
      <c r="H602" s="100"/>
      <c r="I602" s="2"/>
      <c r="J602" s="2"/>
      <c r="K602" s="239"/>
      <c r="L602" s="2"/>
      <c r="M602" s="2"/>
    </row>
    <row r="603" spans="1:13">
      <c r="A603" s="238"/>
      <c r="B603" s="2"/>
      <c r="C603" s="2"/>
      <c r="D603" s="235"/>
      <c r="E603" s="100"/>
      <c r="F603" s="2"/>
      <c r="G603" s="2"/>
      <c r="H603" s="100"/>
      <c r="I603" s="2"/>
      <c r="J603" s="2"/>
      <c r="K603" s="239"/>
      <c r="L603" s="2"/>
      <c r="M603" s="2"/>
    </row>
    <row r="604" spans="1:13">
      <c r="A604" s="238"/>
      <c r="B604" s="2"/>
      <c r="C604" s="2"/>
      <c r="D604" s="235"/>
      <c r="E604" s="100"/>
      <c r="F604" s="2"/>
      <c r="G604" s="2"/>
      <c r="H604" s="100"/>
      <c r="I604" s="2"/>
      <c r="J604" s="2"/>
      <c r="K604" s="239"/>
      <c r="L604" s="2"/>
      <c r="M604" s="2"/>
    </row>
    <row r="605" spans="1:13">
      <c r="A605" s="238"/>
      <c r="B605" s="2"/>
      <c r="C605" s="2"/>
      <c r="D605" s="235"/>
      <c r="E605" s="100"/>
      <c r="F605" s="2"/>
      <c r="G605" s="2"/>
      <c r="H605" s="100"/>
      <c r="I605" s="2"/>
      <c r="J605" s="2"/>
      <c r="K605" s="239"/>
      <c r="L605" s="2"/>
      <c r="M605" s="2"/>
    </row>
    <row r="606" spans="1:13">
      <c r="A606" s="238"/>
      <c r="B606" s="2"/>
      <c r="C606" s="2"/>
      <c r="D606" s="235"/>
      <c r="E606" s="100"/>
      <c r="F606" s="2"/>
      <c r="G606" s="2"/>
      <c r="H606" s="100"/>
      <c r="I606" s="2"/>
      <c r="J606" s="2"/>
      <c r="K606" s="239"/>
      <c r="L606" s="2"/>
      <c r="M606" s="2"/>
    </row>
    <row r="607" spans="1:13">
      <c r="A607" s="238"/>
      <c r="B607" s="2"/>
      <c r="C607" s="2"/>
      <c r="D607" s="235"/>
      <c r="E607" s="100"/>
      <c r="F607" s="2"/>
      <c r="G607" s="2"/>
      <c r="H607" s="100"/>
      <c r="I607" s="2"/>
      <c r="J607" s="2"/>
      <c r="K607" s="239"/>
      <c r="L607" s="2"/>
      <c r="M607" s="2"/>
    </row>
    <row r="608" spans="1:13">
      <c r="A608" s="238"/>
      <c r="B608" s="2"/>
      <c r="C608" s="2"/>
      <c r="D608" s="235"/>
      <c r="E608" s="100"/>
      <c r="F608" s="2"/>
      <c r="G608" s="2"/>
      <c r="H608" s="100"/>
      <c r="I608" s="2"/>
      <c r="J608" s="2"/>
      <c r="K608" s="239"/>
      <c r="L608" s="2"/>
      <c r="M608" s="2"/>
    </row>
    <row r="609" spans="1:13">
      <c r="A609" s="238"/>
      <c r="B609" s="2"/>
      <c r="C609" s="2"/>
      <c r="D609" s="235"/>
      <c r="E609" s="100"/>
      <c r="F609" s="2"/>
      <c r="G609" s="2"/>
      <c r="H609" s="100"/>
      <c r="I609" s="2"/>
      <c r="J609" s="2"/>
      <c r="K609" s="239"/>
      <c r="L609" s="2"/>
      <c r="M609" s="2"/>
    </row>
    <row r="610" spans="1:13">
      <c r="A610" s="238"/>
      <c r="B610" s="2"/>
      <c r="C610" s="2"/>
      <c r="D610" s="235"/>
      <c r="E610" s="100"/>
      <c r="F610" s="2"/>
      <c r="G610" s="2"/>
      <c r="H610" s="100"/>
      <c r="I610" s="2"/>
      <c r="J610" s="2"/>
      <c r="K610" s="239"/>
      <c r="L610" s="2"/>
      <c r="M610" s="2"/>
    </row>
    <row r="611" spans="1:13">
      <c r="A611" s="238"/>
      <c r="B611" s="2"/>
      <c r="C611" s="2"/>
      <c r="D611" s="235"/>
      <c r="E611" s="100"/>
      <c r="F611" s="2"/>
      <c r="G611" s="2"/>
      <c r="H611" s="100"/>
      <c r="I611" s="2"/>
      <c r="J611" s="2"/>
      <c r="K611" s="239"/>
      <c r="L611" s="2"/>
      <c r="M611" s="2"/>
    </row>
    <row r="612" spans="1:13">
      <c r="A612" s="238"/>
      <c r="B612" s="2"/>
      <c r="C612" s="2"/>
      <c r="D612" s="235"/>
      <c r="E612" s="100"/>
      <c r="F612" s="2"/>
      <c r="G612" s="2"/>
      <c r="H612" s="100"/>
      <c r="I612" s="2"/>
      <c r="J612" s="2"/>
      <c r="K612" s="239"/>
      <c r="L612" s="2"/>
      <c r="M612" s="2"/>
    </row>
    <row r="613" spans="1:13">
      <c r="A613" s="238"/>
      <c r="B613" s="2"/>
      <c r="C613" s="2"/>
      <c r="E613" s="100"/>
      <c r="F613" s="2"/>
      <c r="G613" s="2"/>
      <c r="H613" s="100"/>
      <c r="I613" s="2"/>
      <c r="J613" s="2"/>
      <c r="K613" s="239"/>
      <c r="L613" s="2"/>
      <c r="M613" s="2"/>
    </row>
    <row r="614" spans="1:13">
      <c r="A614" s="238"/>
      <c r="B614" s="2"/>
      <c r="C614" s="2"/>
      <c r="E614" s="100"/>
      <c r="F614" s="2"/>
      <c r="G614" s="2"/>
      <c r="H614" s="100"/>
      <c r="I614" s="2"/>
      <c r="J614" s="2"/>
      <c r="K614" s="239"/>
      <c r="L614" s="2"/>
      <c r="M614" s="2"/>
    </row>
    <row r="615" spans="1:13">
      <c r="A615" s="238"/>
      <c r="B615" s="2"/>
      <c r="C615" s="2"/>
      <c r="D615" s="2"/>
      <c r="E615" s="100"/>
      <c r="F615" s="2"/>
      <c r="G615" s="2"/>
      <c r="H615" s="100"/>
      <c r="I615" s="2"/>
      <c r="J615" s="2"/>
      <c r="K615" s="239"/>
      <c r="L615" s="2"/>
      <c r="M615" s="2"/>
    </row>
    <row r="616" spans="1:13">
      <c r="A616" s="238"/>
      <c r="B616" s="2"/>
      <c r="C616" s="2"/>
      <c r="D616" s="2"/>
      <c r="E616" s="100"/>
      <c r="F616" s="2"/>
      <c r="G616" s="2"/>
      <c r="H616" s="100"/>
      <c r="I616" s="2"/>
      <c r="J616" s="2"/>
      <c r="K616" s="239"/>
      <c r="L616" s="2"/>
      <c r="M616" s="2"/>
    </row>
    <row r="617" spans="1:13">
      <c r="A617" s="238"/>
      <c r="B617" s="2"/>
      <c r="C617" s="2"/>
      <c r="D617" s="2"/>
      <c r="E617" s="100"/>
      <c r="F617" s="2"/>
      <c r="G617" s="2"/>
      <c r="H617" s="100"/>
      <c r="I617" s="2"/>
      <c r="J617" s="2"/>
      <c r="K617" s="239"/>
      <c r="L617" s="2"/>
      <c r="M617" s="2"/>
    </row>
    <row r="618" spans="1:13">
      <c r="A618" s="238"/>
      <c r="B618" s="2"/>
      <c r="C618" s="2"/>
      <c r="D618" s="2"/>
      <c r="E618" s="100"/>
      <c r="F618" s="2"/>
      <c r="G618" s="2"/>
      <c r="H618" s="100"/>
      <c r="I618" s="2"/>
      <c r="J618" s="2"/>
      <c r="K618" s="239"/>
      <c r="L618" s="2"/>
      <c r="M618" s="2"/>
    </row>
    <row r="619" spans="1:13">
      <c r="A619" s="238"/>
      <c r="B619" s="2"/>
      <c r="C619" s="2"/>
      <c r="D619" s="2"/>
      <c r="E619" s="100"/>
      <c r="F619" s="2"/>
      <c r="G619" s="2"/>
      <c r="H619" s="100"/>
      <c r="I619" s="2"/>
      <c r="J619" s="2"/>
      <c r="K619" s="239"/>
      <c r="L619" s="2"/>
      <c r="M619" s="2"/>
    </row>
    <row r="620" spans="1:13">
      <c r="A620" s="238"/>
      <c r="B620" s="2"/>
      <c r="C620" s="2"/>
      <c r="D620" s="2"/>
      <c r="E620" s="100"/>
      <c r="F620" s="2"/>
      <c r="G620" s="2"/>
      <c r="H620" s="100"/>
      <c r="I620" s="2"/>
      <c r="J620" s="2"/>
      <c r="K620" s="239"/>
      <c r="L620" s="2"/>
      <c r="M620" s="2"/>
    </row>
    <row r="621" spans="1:13">
      <c r="A621" s="238"/>
      <c r="B621" s="2"/>
      <c r="C621" s="2"/>
      <c r="D621" s="2"/>
      <c r="E621" s="100"/>
      <c r="F621" s="2"/>
      <c r="G621" s="2"/>
      <c r="H621" s="100"/>
      <c r="I621" s="2"/>
      <c r="J621" s="2"/>
      <c r="K621" s="239"/>
      <c r="L621" s="2"/>
      <c r="M621" s="2"/>
    </row>
    <row r="622" spans="1:13">
      <c r="A622" s="238"/>
      <c r="B622" s="2"/>
      <c r="C622" s="2"/>
      <c r="D622" s="2"/>
      <c r="E622" s="100"/>
      <c r="F622" s="2"/>
      <c r="G622" s="2"/>
      <c r="H622" s="100"/>
      <c r="I622" s="2"/>
      <c r="J622" s="2"/>
      <c r="K622" s="239"/>
      <c r="L622" s="2"/>
      <c r="M622" s="2"/>
    </row>
    <row r="623" spans="1:13">
      <c r="A623" s="238"/>
      <c r="B623" s="2"/>
      <c r="C623" s="2"/>
      <c r="D623" s="2"/>
      <c r="E623" s="100"/>
      <c r="F623" s="2"/>
      <c r="G623" s="2"/>
      <c r="H623" s="100"/>
      <c r="I623" s="2"/>
      <c r="J623" s="2"/>
      <c r="K623" s="239"/>
      <c r="L623" s="2"/>
      <c r="M623" s="2"/>
    </row>
    <row r="624" spans="1:13">
      <c r="A624" s="238"/>
      <c r="B624" s="2"/>
      <c r="C624" s="2"/>
      <c r="D624" s="2"/>
      <c r="E624" s="100"/>
      <c r="F624" s="2"/>
      <c r="G624" s="2"/>
      <c r="H624" s="100"/>
      <c r="I624" s="2"/>
      <c r="J624" s="2"/>
      <c r="K624" s="239"/>
      <c r="L624" s="2"/>
      <c r="M624" s="2"/>
    </row>
    <row r="625" spans="1:13">
      <c r="A625" s="238"/>
      <c r="B625" s="2"/>
      <c r="C625" s="2"/>
      <c r="D625" s="2"/>
      <c r="E625" s="100"/>
      <c r="F625" s="2"/>
      <c r="G625" s="2"/>
      <c r="H625" s="100"/>
      <c r="I625" s="2"/>
      <c r="J625" s="2"/>
      <c r="K625" s="239"/>
      <c r="L625" s="2"/>
      <c r="M625" s="2"/>
    </row>
    <row r="626" spans="1:13">
      <c r="A626" s="238"/>
      <c r="B626" s="2"/>
      <c r="C626" s="2"/>
      <c r="D626" s="2"/>
      <c r="E626" s="100"/>
      <c r="F626" s="2"/>
      <c r="G626" s="2"/>
      <c r="H626" s="100"/>
      <c r="I626" s="2"/>
      <c r="J626" s="2"/>
      <c r="K626" s="239"/>
      <c r="L626" s="2"/>
      <c r="M626" s="2"/>
    </row>
    <row r="627" spans="1:13">
      <c r="A627" s="238"/>
      <c r="B627" s="2"/>
      <c r="C627" s="2"/>
      <c r="D627" s="2"/>
      <c r="E627" s="100"/>
      <c r="F627" s="2"/>
      <c r="G627" s="2"/>
      <c r="H627" s="100"/>
      <c r="I627" s="2"/>
      <c r="J627" s="2"/>
      <c r="K627" s="239"/>
      <c r="L627" s="2"/>
      <c r="M627" s="2"/>
    </row>
    <row r="628" spans="1:13">
      <c r="A628" s="238"/>
      <c r="B628" s="2"/>
      <c r="C628" s="2"/>
      <c r="D628" s="2"/>
      <c r="E628" s="100"/>
      <c r="F628" s="2"/>
      <c r="G628" s="2"/>
      <c r="H628" s="100"/>
      <c r="I628" s="2"/>
      <c r="J628" s="2"/>
      <c r="K628" s="239"/>
      <c r="L628" s="2"/>
      <c r="M628" s="2"/>
    </row>
    <row r="629" spans="1:13">
      <c r="A629" s="238"/>
      <c r="B629" s="2"/>
      <c r="C629" s="2"/>
      <c r="D629" s="2"/>
      <c r="E629" s="100"/>
      <c r="F629" s="2"/>
      <c r="G629" s="2"/>
      <c r="H629" s="100"/>
      <c r="I629" s="2"/>
      <c r="J629" s="2"/>
      <c r="K629" s="239"/>
      <c r="L629" s="2"/>
      <c r="M629" s="2"/>
    </row>
    <row r="630" spans="1:13">
      <c r="A630" s="238"/>
      <c r="B630" s="2"/>
      <c r="C630" s="2"/>
      <c r="D630" s="2"/>
      <c r="E630" s="100"/>
      <c r="F630" s="2"/>
      <c r="G630" s="2"/>
      <c r="H630" s="100"/>
      <c r="I630" s="2"/>
      <c r="J630" s="2"/>
      <c r="K630" s="239"/>
      <c r="L630" s="2"/>
      <c r="M630" s="2"/>
    </row>
    <row r="631" spans="1:13">
      <c r="A631" s="238"/>
      <c r="B631" s="2"/>
      <c r="C631" s="2"/>
      <c r="D631" s="2"/>
      <c r="E631" s="100"/>
      <c r="F631" s="2"/>
      <c r="G631" s="2"/>
      <c r="H631" s="100"/>
      <c r="I631" s="2"/>
      <c r="J631" s="2"/>
      <c r="K631" s="239"/>
      <c r="L631" s="2"/>
      <c r="M631" s="2"/>
    </row>
    <row r="632" spans="1:13">
      <c r="A632" s="238"/>
      <c r="B632" s="2"/>
      <c r="C632" s="2"/>
      <c r="D632" s="2"/>
      <c r="E632" s="100"/>
      <c r="F632" s="2"/>
      <c r="G632" s="2"/>
      <c r="H632" s="100"/>
      <c r="I632" s="2"/>
      <c r="J632" s="2"/>
      <c r="K632" s="239"/>
      <c r="L632" s="2"/>
      <c r="M632" s="2"/>
    </row>
    <row r="633" spans="1:13">
      <c r="A633" s="238"/>
      <c r="B633" s="2"/>
      <c r="C633" s="2"/>
      <c r="D633" s="2"/>
      <c r="E633" s="100"/>
      <c r="F633" s="2"/>
      <c r="G633" s="2"/>
      <c r="H633" s="100"/>
      <c r="I633" s="2"/>
      <c r="J633" s="2"/>
      <c r="K633" s="239"/>
      <c r="L633" s="2"/>
      <c r="M633" s="2"/>
    </row>
    <row r="634" spans="1:13">
      <c r="A634" s="238"/>
      <c r="B634" s="2"/>
      <c r="C634" s="2"/>
      <c r="D634" s="2"/>
      <c r="E634" s="100"/>
      <c r="F634" s="2"/>
      <c r="G634" s="2"/>
      <c r="H634" s="100"/>
      <c r="I634" s="2"/>
      <c r="J634" s="2"/>
      <c r="K634" s="239"/>
      <c r="L634" s="2"/>
      <c r="M634" s="2"/>
    </row>
  </sheetData>
  <protectedRanges>
    <protectedRange sqref="B40:B115" name="Intervalo2_1_1_1_1"/>
    <protectedRange sqref="D9 D5 D22" name="Intervalo2_1_1_1_1_1"/>
    <protectedRange sqref="B2:B35 B37:B39" name="Intervalo2_1_1_1_1_2_1"/>
    <protectedRange sqref="D6 D4" name="Intervalo2_1_1_1_1_1_2"/>
    <protectedRange sqref="D7" name="Intervalo2_1_1_1_1_1_4"/>
    <protectedRange sqref="D8" name="Intervalo2_1_1_1_1_1_5"/>
    <protectedRange sqref="B36" name="Intervalo2_1_1_1_1_2_1_1"/>
    <protectedRange sqref="D49" name="Intervalo2_1_1_1_1_1_3_1_1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3" orientation="landscape" r:id="rId1"/>
  <rowBreaks count="1" manualBreakCount="1">
    <brk id="94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"/>
  <sheetViews>
    <sheetView zoomScale="80" zoomScaleNormal="80" workbookViewId="0">
      <selection activeCell="A7" sqref="A7"/>
    </sheetView>
  </sheetViews>
  <sheetFormatPr defaultColWidth="9" defaultRowHeight="15"/>
  <cols>
    <col min="1" max="1" width="35.5703125" style="2" customWidth="1"/>
    <col min="2" max="2" width="62.7109375" style="2" bestFit="1" customWidth="1"/>
    <col min="3" max="3" width="26" style="2" customWidth="1"/>
    <col min="4" max="4" width="19" style="2" customWidth="1"/>
    <col min="5" max="5" width="28" style="2" customWidth="1"/>
    <col min="6" max="6" width="35" style="2" customWidth="1"/>
    <col min="7" max="7" width="23.42578125" style="2" customWidth="1"/>
    <col min="8" max="8" width="31.140625" style="2" customWidth="1"/>
    <col min="9" max="9" width="14.28515625" style="2" customWidth="1"/>
    <col min="10" max="10" width="28.5703125" style="2" customWidth="1"/>
    <col min="11" max="11" width="11.5703125" style="2" customWidth="1"/>
    <col min="12" max="259" width="9.140625" style="2"/>
    <col min="260" max="261" width="14.28515625" style="2" customWidth="1"/>
    <col min="262" max="262" width="20.7109375" style="2" customWidth="1"/>
    <col min="263" max="263" width="50.7109375" style="2" customWidth="1"/>
    <col min="264" max="264" width="18.42578125" style="2" customWidth="1"/>
    <col min="265" max="265" width="14.28515625" style="2" customWidth="1"/>
    <col min="266" max="266" width="28.5703125" style="2" customWidth="1"/>
    <col min="267" max="267" width="11.5703125" style="2" customWidth="1"/>
    <col min="268" max="515" width="9.140625" style="2"/>
    <col min="516" max="517" width="14.28515625" style="2" customWidth="1"/>
    <col min="518" max="518" width="20.7109375" style="2" customWidth="1"/>
    <col min="519" max="519" width="50.7109375" style="2" customWidth="1"/>
    <col min="520" max="520" width="18.42578125" style="2" customWidth="1"/>
    <col min="521" max="521" width="14.28515625" style="2" customWidth="1"/>
    <col min="522" max="522" width="28.5703125" style="2" customWidth="1"/>
    <col min="523" max="523" width="11.5703125" style="2" customWidth="1"/>
    <col min="524" max="771" width="9.140625" style="2"/>
    <col min="772" max="773" width="14.28515625" style="2" customWidth="1"/>
    <col min="774" max="774" width="20.7109375" style="2" customWidth="1"/>
    <col min="775" max="775" width="50.7109375" style="2" customWidth="1"/>
    <col min="776" max="776" width="18.42578125" style="2" customWidth="1"/>
    <col min="777" max="777" width="14.28515625" style="2" customWidth="1"/>
    <col min="778" max="778" width="28.5703125" style="2" customWidth="1"/>
    <col min="779" max="779" width="11.5703125" style="2" customWidth="1"/>
    <col min="780" max="1027" width="9.140625" style="2"/>
    <col min="1028" max="1029" width="14.28515625" style="2" customWidth="1"/>
    <col min="1030" max="1030" width="20.7109375" style="2" customWidth="1"/>
    <col min="1031" max="1031" width="50.7109375" style="2" customWidth="1"/>
    <col min="1032" max="1032" width="18.42578125" style="2" customWidth="1"/>
    <col min="1033" max="1033" width="14.28515625" style="2" customWidth="1"/>
    <col min="1034" max="1034" width="28.5703125" style="2" customWidth="1"/>
    <col min="1035" max="1035" width="11.5703125" style="2" customWidth="1"/>
    <col min="1036" max="1283" width="9.140625" style="2"/>
    <col min="1284" max="1285" width="14.28515625" style="2" customWidth="1"/>
    <col min="1286" max="1286" width="20.7109375" style="2" customWidth="1"/>
    <col min="1287" max="1287" width="50.7109375" style="2" customWidth="1"/>
    <col min="1288" max="1288" width="18.42578125" style="2" customWidth="1"/>
    <col min="1289" max="1289" width="14.28515625" style="2" customWidth="1"/>
    <col min="1290" max="1290" width="28.5703125" style="2" customWidth="1"/>
    <col min="1291" max="1291" width="11.5703125" style="2" customWidth="1"/>
    <col min="1292" max="1539" width="9.140625" style="2"/>
    <col min="1540" max="1541" width="14.28515625" style="2" customWidth="1"/>
    <col min="1542" max="1542" width="20.7109375" style="2" customWidth="1"/>
    <col min="1543" max="1543" width="50.7109375" style="2" customWidth="1"/>
    <col min="1544" max="1544" width="18.42578125" style="2" customWidth="1"/>
    <col min="1545" max="1545" width="14.28515625" style="2" customWidth="1"/>
    <col min="1546" max="1546" width="28.5703125" style="2" customWidth="1"/>
    <col min="1547" max="1547" width="11.5703125" style="2" customWidth="1"/>
    <col min="1548" max="1795" width="9.140625" style="2"/>
    <col min="1796" max="1797" width="14.28515625" style="2" customWidth="1"/>
    <col min="1798" max="1798" width="20.7109375" style="2" customWidth="1"/>
    <col min="1799" max="1799" width="50.7109375" style="2" customWidth="1"/>
    <col min="1800" max="1800" width="18.42578125" style="2" customWidth="1"/>
    <col min="1801" max="1801" width="14.28515625" style="2" customWidth="1"/>
    <col min="1802" max="1802" width="28.5703125" style="2" customWidth="1"/>
    <col min="1803" max="1803" width="11.5703125" style="2" customWidth="1"/>
    <col min="1804" max="2051" width="9.140625" style="2"/>
    <col min="2052" max="2053" width="14.28515625" style="2" customWidth="1"/>
    <col min="2054" max="2054" width="20.7109375" style="2" customWidth="1"/>
    <col min="2055" max="2055" width="50.7109375" style="2" customWidth="1"/>
    <col min="2056" max="2056" width="18.42578125" style="2" customWidth="1"/>
    <col min="2057" max="2057" width="14.28515625" style="2" customWidth="1"/>
    <col min="2058" max="2058" width="28.5703125" style="2" customWidth="1"/>
    <col min="2059" max="2059" width="11.5703125" style="2" customWidth="1"/>
    <col min="2060" max="2307" width="9.140625" style="2"/>
    <col min="2308" max="2309" width="14.28515625" style="2" customWidth="1"/>
    <col min="2310" max="2310" width="20.7109375" style="2" customWidth="1"/>
    <col min="2311" max="2311" width="50.7109375" style="2" customWidth="1"/>
    <col min="2312" max="2312" width="18.42578125" style="2" customWidth="1"/>
    <col min="2313" max="2313" width="14.28515625" style="2" customWidth="1"/>
    <col min="2314" max="2314" width="28.5703125" style="2" customWidth="1"/>
    <col min="2315" max="2315" width="11.5703125" style="2" customWidth="1"/>
    <col min="2316" max="2563" width="9.140625" style="2"/>
    <col min="2564" max="2565" width="14.28515625" style="2" customWidth="1"/>
    <col min="2566" max="2566" width="20.7109375" style="2" customWidth="1"/>
    <col min="2567" max="2567" width="50.7109375" style="2" customWidth="1"/>
    <col min="2568" max="2568" width="18.42578125" style="2" customWidth="1"/>
    <col min="2569" max="2569" width="14.28515625" style="2" customWidth="1"/>
    <col min="2570" max="2570" width="28.5703125" style="2" customWidth="1"/>
    <col min="2571" max="2571" width="11.5703125" style="2" customWidth="1"/>
    <col min="2572" max="2819" width="9.140625" style="2"/>
    <col min="2820" max="2821" width="14.28515625" style="2" customWidth="1"/>
    <col min="2822" max="2822" width="20.7109375" style="2" customWidth="1"/>
    <col min="2823" max="2823" width="50.7109375" style="2" customWidth="1"/>
    <col min="2824" max="2824" width="18.42578125" style="2" customWidth="1"/>
    <col min="2825" max="2825" width="14.28515625" style="2" customWidth="1"/>
    <col min="2826" max="2826" width="28.5703125" style="2" customWidth="1"/>
    <col min="2827" max="2827" width="11.5703125" style="2" customWidth="1"/>
    <col min="2828" max="3075" width="9.140625" style="2"/>
    <col min="3076" max="3077" width="14.28515625" style="2" customWidth="1"/>
    <col min="3078" max="3078" width="20.7109375" style="2" customWidth="1"/>
    <col min="3079" max="3079" width="50.7109375" style="2" customWidth="1"/>
    <col min="3080" max="3080" width="18.42578125" style="2" customWidth="1"/>
    <col min="3081" max="3081" width="14.28515625" style="2" customWidth="1"/>
    <col min="3082" max="3082" width="28.5703125" style="2" customWidth="1"/>
    <col min="3083" max="3083" width="11.5703125" style="2" customWidth="1"/>
    <col min="3084" max="3331" width="9.140625" style="2"/>
    <col min="3332" max="3333" width="14.28515625" style="2" customWidth="1"/>
    <col min="3334" max="3334" width="20.7109375" style="2" customWidth="1"/>
    <col min="3335" max="3335" width="50.7109375" style="2" customWidth="1"/>
    <col min="3336" max="3336" width="18.42578125" style="2" customWidth="1"/>
    <col min="3337" max="3337" width="14.28515625" style="2" customWidth="1"/>
    <col min="3338" max="3338" width="28.5703125" style="2" customWidth="1"/>
    <col min="3339" max="3339" width="11.5703125" style="2" customWidth="1"/>
    <col min="3340" max="3587" width="9.140625" style="2"/>
    <col min="3588" max="3589" width="14.28515625" style="2" customWidth="1"/>
    <col min="3590" max="3590" width="20.7109375" style="2" customWidth="1"/>
    <col min="3591" max="3591" width="50.7109375" style="2" customWidth="1"/>
    <col min="3592" max="3592" width="18.42578125" style="2" customWidth="1"/>
    <col min="3593" max="3593" width="14.28515625" style="2" customWidth="1"/>
    <col min="3594" max="3594" width="28.5703125" style="2" customWidth="1"/>
    <col min="3595" max="3595" width="11.5703125" style="2" customWidth="1"/>
    <col min="3596" max="3843" width="9.140625" style="2"/>
    <col min="3844" max="3845" width="14.28515625" style="2" customWidth="1"/>
    <col min="3846" max="3846" width="20.7109375" style="2" customWidth="1"/>
    <col min="3847" max="3847" width="50.7109375" style="2" customWidth="1"/>
    <col min="3848" max="3848" width="18.42578125" style="2" customWidth="1"/>
    <col min="3849" max="3849" width="14.28515625" style="2" customWidth="1"/>
    <col min="3850" max="3850" width="28.5703125" style="2" customWidth="1"/>
    <col min="3851" max="3851" width="11.5703125" style="2" customWidth="1"/>
    <col min="3852" max="4099" width="9.140625" style="2"/>
    <col min="4100" max="4101" width="14.28515625" style="2" customWidth="1"/>
    <col min="4102" max="4102" width="20.7109375" style="2" customWidth="1"/>
    <col min="4103" max="4103" width="50.7109375" style="2" customWidth="1"/>
    <col min="4104" max="4104" width="18.42578125" style="2" customWidth="1"/>
    <col min="4105" max="4105" width="14.28515625" style="2" customWidth="1"/>
    <col min="4106" max="4106" width="28.5703125" style="2" customWidth="1"/>
    <col min="4107" max="4107" width="11.5703125" style="2" customWidth="1"/>
    <col min="4108" max="4355" width="9.140625" style="2"/>
    <col min="4356" max="4357" width="14.28515625" style="2" customWidth="1"/>
    <col min="4358" max="4358" width="20.7109375" style="2" customWidth="1"/>
    <col min="4359" max="4359" width="50.7109375" style="2" customWidth="1"/>
    <col min="4360" max="4360" width="18.42578125" style="2" customWidth="1"/>
    <col min="4361" max="4361" width="14.28515625" style="2" customWidth="1"/>
    <col min="4362" max="4362" width="28.5703125" style="2" customWidth="1"/>
    <col min="4363" max="4363" width="11.5703125" style="2" customWidth="1"/>
    <col min="4364" max="4611" width="9.140625" style="2"/>
    <col min="4612" max="4613" width="14.28515625" style="2" customWidth="1"/>
    <col min="4614" max="4614" width="20.7109375" style="2" customWidth="1"/>
    <col min="4615" max="4615" width="50.7109375" style="2" customWidth="1"/>
    <col min="4616" max="4616" width="18.42578125" style="2" customWidth="1"/>
    <col min="4617" max="4617" width="14.28515625" style="2" customWidth="1"/>
    <col min="4618" max="4618" width="28.5703125" style="2" customWidth="1"/>
    <col min="4619" max="4619" width="11.5703125" style="2" customWidth="1"/>
    <col min="4620" max="4867" width="9.140625" style="2"/>
    <col min="4868" max="4869" width="14.28515625" style="2" customWidth="1"/>
    <col min="4870" max="4870" width="20.7109375" style="2" customWidth="1"/>
    <col min="4871" max="4871" width="50.7109375" style="2" customWidth="1"/>
    <col min="4872" max="4872" width="18.42578125" style="2" customWidth="1"/>
    <col min="4873" max="4873" width="14.28515625" style="2" customWidth="1"/>
    <col min="4874" max="4874" width="28.5703125" style="2" customWidth="1"/>
    <col min="4875" max="4875" width="11.5703125" style="2" customWidth="1"/>
    <col min="4876" max="5123" width="9.140625" style="2"/>
    <col min="5124" max="5125" width="14.28515625" style="2" customWidth="1"/>
    <col min="5126" max="5126" width="20.7109375" style="2" customWidth="1"/>
    <col min="5127" max="5127" width="50.7109375" style="2" customWidth="1"/>
    <col min="5128" max="5128" width="18.42578125" style="2" customWidth="1"/>
    <col min="5129" max="5129" width="14.28515625" style="2" customWidth="1"/>
    <col min="5130" max="5130" width="28.5703125" style="2" customWidth="1"/>
    <col min="5131" max="5131" width="11.5703125" style="2" customWidth="1"/>
    <col min="5132" max="5379" width="9.140625" style="2"/>
    <col min="5380" max="5381" width="14.28515625" style="2" customWidth="1"/>
    <col min="5382" max="5382" width="20.7109375" style="2" customWidth="1"/>
    <col min="5383" max="5383" width="50.7109375" style="2" customWidth="1"/>
    <col min="5384" max="5384" width="18.42578125" style="2" customWidth="1"/>
    <col min="5385" max="5385" width="14.28515625" style="2" customWidth="1"/>
    <col min="5386" max="5386" width="28.5703125" style="2" customWidth="1"/>
    <col min="5387" max="5387" width="11.5703125" style="2" customWidth="1"/>
    <col min="5388" max="5635" width="9.140625" style="2"/>
    <col min="5636" max="5637" width="14.28515625" style="2" customWidth="1"/>
    <col min="5638" max="5638" width="20.7109375" style="2" customWidth="1"/>
    <col min="5639" max="5639" width="50.7109375" style="2" customWidth="1"/>
    <col min="5640" max="5640" width="18.42578125" style="2" customWidth="1"/>
    <col min="5641" max="5641" width="14.28515625" style="2" customWidth="1"/>
    <col min="5642" max="5642" width="28.5703125" style="2" customWidth="1"/>
    <col min="5643" max="5643" width="11.5703125" style="2" customWidth="1"/>
    <col min="5644" max="5891" width="9.140625" style="2"/>
    <col min="5892" max="5893" width="14.28515625" style="2" customWidth="1"/>
    <col min="5894" max="5894" width="20.7109375" style="2" customWidth="1"/>
    <col min="5895" max="5895" width="50.7109375" style="2" customWidth="1"/>
    <col min="5896" max="5896" width="18.42578125" style="2" customWidth="1"/>
    <col min="5897" max="5897" width="14.28515625" style="2" customWidth="1"/>
    <col min="5898" max="5898" width="28.5703125" style="2" customWidth="1"/>
    <col min="5899" max="5899" width="11.5703125" style="2" customWidth="1"/>
    <col min="5900" max="6147" width="9.140625" style="2"/>
    <col min="6148" max="6149" width="14.28515625" style="2" customWidth="1"/>
    <col min="6150" max="6150" width="20.7109375" style="2" customWidth="1"/>
    <col min="6151" max="6151" width="50.7109375" style="2" customWidth="1"/>
    <col min="6152" max="6152" width="18.42578125" style="2" customWidth="1"/>
    <col min="6153" max="6153" width="14.28515625" style="2" customWidth="1"/>
    <col min="6154" max="6154" width="28.5703125" style="2" customWidth="1"/>
    <col min="6155" max="6155" width="11.5703125" style="2" customWidth="1"/>
    <col min="6156" max="6403" width="9.140625" style="2"/>
    <col min="6404" max="6405" width="14.28515625" style="2" customWidth="1"/>
    <col min="6406" max="6406" width="20.7109375" style="2" customWidth="1"/>
    <col min="6407" max="6407" width="50.7109375" style="2" customWidth="1"/>
    <col min="6408" max="6408" width="18.42578125" style="2" customWidth="1"/>
    <col min="6409" max="6409" width="14.28515625" style="2" customWidth="1"/>
    <col min="6410" max="6410" width="28.5703125" style="2" customWidth="1"/>
    <col min="6411" max="6411" width="11.5703125" style="2" customWidth="1"/>
    <col min="6412" max="6659" width="9.140625" style="2"/>
    <col min="6660" max="6661" width="14.28515625" style="2" customWidth="1"/>
    <col min="6662" max="6662" width="20.7109375" style="2" customWidth="1"/>
    <col min="6663" max="6663" width="50.7109375" style="2" customWidth="1"/>
    <col min="6664" max="6664" width="18.42578125" style="2" customWidth="1"/>
    <col min="6665" max="6665" width="14.28515625" style="2" customWidth="1"/>
    <col min="6666" max="6666" width="28.5703125" style="2" customWidth="1"/>
    <col min="6667" max="6667" width="11.5703125" style="2" customWidth="1"/>
    <col min="6668" max="6915" width="9.140625" style="2"/>
    <col min="6916" max="6917" width="14.28515625" style="2" customWidth="1"/>
    <col min="6918" max="6918" width="20.7109375" style="2" customWidth="1"/>
    <col min="6919" max="6919" width="50.7109375" style="2" customWidth="1"/>
    <col min="6920" max="6920" width="18.42578125" style="2" customWidth="1"/>
    <col min="6921" max="6921" width="14.28515625" style="2" customWidth="1"/>
    <col min="6922" max="6922" width="28.5703125" style="2" customWidth="1"/>
    <col min="6923" max="6923" width="11.5703125" style="2" customWidth="1"/>
    <col min="6924" max="7171" width="9.140625" style="2"/>
    <col min="7172" max="7173" width="14.28515625" style="2" customWidth="1"/>
    <col min="7174" max="7174" width="20.7109375" style="2" customWidth="1"/>
    <col min="7175" max="7175" width="50.7109375" style="2" customWidth="1"/>
    <col min="7176" max="7176" width="18.42578125" style="2" customWidth="1"/>
    <col min="7177" max="7177" width="14.28515625" style="2" customWidth="1"/>
    <col min="7178" max="7178" width="28.5703125" style="2" customWidth="1"/>
    <col min="7179" max="7179" width="11.5703125" style="2" customWidth="1"/>
    <col min="7180" max="7427" width="9.140625" style="2"/>
    <col min="7428" max="7429" width="14.28515625" style="2" customWidth="1"/>
    <col min="7430" max="7430" width="20.7109375" style="2" customWidth="1"/>
    <col min="7431" max="7431" width="50.7109375" style="2" customWidth="1"/>
    <col min="7432" max="7432" width="18.42578125" style="2" customWidth="1"/>
    <col min="7433" max="7433" width="14.28515625" style="2" customWidth="1"/>
    <col min="7434" max="7434" width="28.5703125" style="2" customWidth="1"/>
    <col min="7435" max="7435" width="11.5703125" style="2" customWidth="1"/>
    <col min="7436" max="7683" width="9.140625" style="2"/>
    <col min="7684" max="7685" width="14.28515625" style="2" customWidth="1"/>
    <col min="7686" max="7686" width="20.7109375" style="2" customWidth="1"/>
    <col min="7687" max="7687" width="50.7109375" style="2" customWidth="1"/>
    <col min="7688" max="7688" width="18.42578125" style="2" customWidth="1"/>
    <col min="7689" max="7689" width="14.28515625" style="2" customWidth="1"/>
    <col min="7690" max="7690" width="28.5703125" style="2" customWidth="1"/>
    <col min="7691" max="7691" width="11.5703125" style="2" customWidth="1"/>
    <col min="7692" max="7939" width="9.140625" style="2"/>
    <col min="7940" max="7941" width="14.28515625" style="2" customWidth="1"/>
    <col min="7942" max="7942" width="20.7109375" style="2" customWidth="1"/>
    <col min="7943" max="7943" width="50.7109375" style="2" customWidth="1"/>
    <col min="7944" max="7944" width="18.42578125" style="2" customWidth="1"/>
    <col min="7945" max="7945" width="14.28515625" style="2" customWidth="1"/>
    <col min="7946" max="7946" width="28.5703125" style="2" customWidth="1"/>
    <col min="7947" max="7947" width="11.5703125" style="2" customWidth="1"/>
    <col min="7948" max="8195" width="9.140625" style="2"/>
    <col min="8196" max="8197" width="14.28515625" style="2" customWidth="1"/>
    <col min="8198" max="8198" width="20.7109375" style="2" customWidth="1"/>
    <col min="8199" max="8199" width="50.7109375" style="2" customWidth="1"/>
    <col min="8200" max="8200" width="18.42578125" style="2" customWidth="1"/>
    <col min="8201" max="8201" width="14.28515625" style="2" customWidth="1"/>
    <col min="8202" max="8202" width="28.5703125" style="2" customWidth="1"/>
    <col min="8203" max="8203" width="11.5703125" style="2" customWidth="1"/>
    <col min="8204" max="8451" width="9.140625" style="2"/>
    <col min="8452" max="8453" width="14.28515625" style="2" customWidth="1"/>
    <col min="8454" max="8454" width="20.7109375" style="2" customWidth="1"/>
    <col min="8455" max="8455" width="50.7109375" style="2" customWidth="1"/>
    <col min="8456" max="8456" width="18.42578125" style="2" customWidth="1"/>
    <col min="8457" max="8457" width="14.28515625" style="2" customWidth="1"/>
    <col min="8458" max="8458" width="28.5703125" style="2" customWidth="1"/>
    <col min="8459" max="8459" width="11.5703125" style="2" customWidth="1"/>
    <col min="8460" max="8707" width="9.140625" style="2"/>
    <col min="8708" max="8709" width="14.28515625" style="2" customWidth="1"/>
    <col min="8710" max="8710" width="20.7109375" style="2" customWidth="1"/>
    <col min="8711" max="8711" width="50.7109375" style="2" customWidth="1"/>
    <col min="8712" max="8712" width="18.42578125" style="2" customWidth="1"/>
    <col min="8713" max="8713" width="14.28515625" style="2" customWidth="1"/>
    <col min="8714" max="8714" width="28.5703125" style="2" customWidth="1"/>
    <col min="8715" max="8715" width="11.5703125" style="2" customWidth="1"/>
    <col min="8716" max="8963" width="9.140625" style="2"/>
    <col min="8964" max="8965" width="14.28515625" style="2" customWidth="1"/>
    <col min="8966" max="8966" width="20.7109375" style="2" customWidth="1"/>
    <col min="8967" max="8967" width="50.7109375" style="2" customWidth="1"/>
    <col min="8968" max="8968" width="18.42578125" style="2" customWidth="1"/>
    <col min="8969" max="8969" width="14.28515625" style="2" customWidth="1"/>
    <col min="8970" max="8970" width="28.5703125" style="2" customWidth="1"/>
    <col min="8971" max="8971" width="11.5703125" style="2" customWidth="1"/>
    <col min="8972" max="9219" width="9.140625" style="2"/>
    <col min="9220" max="9221" width="14.28515625" style="2" customWidth="1"/>
    <col min="9222" max="9222" width="20.7109375" style="2" customWidth="1"/>
    <col min="9223" max="9223" width="50.7109375" style="2" customWidth="1"/>
    <col min="9224" max="9224" width="18.42578125" style="2" customWidth="1"/>
    <col min="9225" max="9225" width="14.28515625" style="2" customWidth="1"/>
    <col min="9226" max="9226" width="28.5703125" style="2" customWidth="1"/>
    <col min="9227" max="9227" width="11.5703125" style="2" customWidth="1"/>
    <col min="9228" max="9475" width="9.140625" style="2"/>
    <col min="9476" max="9477" width="14.28515625" style="2" customWidth="1"/>
    <col min="9478" max="9478" width="20.7109375" style="2" customWidth="1"/>
    <col min="9479" max="9479" width="50.7109375" style="2" customWidth="1"/>
    <col min="9480" max="9480" width="18.42578125" style="2" customWidth="1"/>
    <col min="9481" max="9481" width="14.28515625" style="2" customWidth="1"/>
    <col min="9482" max="9482" width="28.5703125" style="2" customWidth="1"/>
    <col min="9483" max="9483" width="11.5703125" style="2" customWidth="1"/>
    <col min="9484" max="9731" width="9.140625" style="2"/>
    <col min="9732" max="9733" width="14.28515625" style="2" customWidth="1"/>
    <col min="9734" max="9734" width="20.7109375" style="2" customWidth="1"/>
    <col min="9735" max="9735" width="50.7109375" style="2" customWidth="1"/>
    <col min="9736" max="9736" width="18.42578125" style="2" customWidth="1"/>
    <col min="9737" max="9737" width="14.28515625" style="2" customWidth="1"/>
    <col min="9738" max="9738" width="28.5703125" style="2" customWidth="1"/>
    <col min="9739" max="9739" width="11.5703125" style="2" customWidth="1"/>
    <col min="9740" max="9987" width="9.140625" style="2"/>
    <col min="9988" max="9989" width="14.28515625" style="2" customWidth="1"/>
    <col min="9990" max="9990" width="20.7109375" style="2" customWidth="1"/>
    <col min="9991" max="9991" width="50.7109375" style="2" customWidth="1"/>
    <col min="9992" max="9992" width="18.42578125" style="2" customWidth="1"/>
    <col min="9993" max="9993" width="14.28515625" style="2" customWidth="1"/>
    <col min="9994" max="9994" width="28.5703125" style="2" customWidth="1"/>
    <col min="9995" max="9995" width="11.5703125" style="2" customWidth="1"/>
    <col min="9996" max="10243" width="9.140625" style="2"/>
    <col min="10244" max="10245" width="14.28515625" style="2" customWidth="1"/>
    <col min="10246" max="10246" width="20.7109375" style="2" customWidth="1"/>
    <col min="10247" max="10247" width="50.7109375" style="2" customWidth="1"/>
    <col min="10248" max="10248" width="18.42578125" style="2" customWidth="1"/>
    <col min="10249" max="10249" width="14.28515625" style="2" customWidth="1"/>
    <col min="10250" max="10250" width="28.5703125" style="2" customWidth="1"/>
    <col min="10251" max="10251" width="11.5703125" style="2" customWidth="1"/>
    <col min="10252" max="10499" width="9.140625" style="2"/>
    <col min="10500" max="10501" width="14.28515625" style="2" customWidth="1"/>
    <col min="10502" max="10502" width="20.7109375" style="2" customWidth="1"/>
    <col min="10503" max="10503" width="50.7109375" style="2" customWidth="1"/>
    <col min="10504" max="10504" width="18.42578125" style="2" customWidth="1"/>
    <col min="10505" max="10505" width="14.28515625" style="2" customWidth="1"/>
    <col min="10506" max="10506" width="28.5703125" style="2" customWidth="1"/>
    <col min="10507" max="10507" width="11.5703125" style="2" customWidth="1"/>
    <col min="10508" max="10755" width="9.140625" style="2"/>
    <col min="10756" max="10757" width="14.28515625" style="2" customWidth="1"/>
    <col min="10758" max="10758" width="20.7109375" style="2" customWidth="1"/>
    <col min="10759" max="10759" width="50.7109375" style="2" customWidth="1"/>
    <col min="10760" max="10760" width="18.42578125" style="2" customWidth="1"/>
    <col min="10761" max="10761" width="14.28515625" style="2" customWidth="1"/>
    <col min="10762" max="10762" width="28.5703125" style="2" customWidth="1"/>
    <col min="10763" max="10763" width="11.5703125" style="2" customWidth="1"/>
    <col min="10764" max="11011" width="9.140625" style="2"/>
    <col min="11012" max="11013" width="14.28515625" style="2" customWidth="1"/>
    <col min="11014" max="11014" width="20.7109375" style="2" customWidth="1"/>
    <col min="11015" max="11015" width="50.7109375" style="2" customWidth="1"/>
    <col min="11016" max="11016" width="18.42578125" style="2" customWidth="1"/>
    <col min="11017" max="11017" width="14.28515625" style="2" customWidth="1"/>
    <col min="11018" max="11018" width="28.5703125" style="2" customWidth="1"/>
    <col min="11019" max="11019" width="11.5703125" style="2" customWidth="1"/>
    <col min="11020" max="11267" width="9.140625" style="2"/>
    <col min="11268" max="11269" width="14.28515625" style="2" customWidth="1"/>
    <col min="11270" max="11270" width="20.7109375" style="2" customWidth="1"/>
    <col min="11271" max="11271" width="50.7109375" style="2" customWidth="1"/>
    <col min="11272" max="11272" width="18.42578125" style="2" customWidth="1"/>
    <col min="11273" max="11273" width="14.28515625" style="2" customWidth="1"/>
    <col min="11274" max="11274" width="28.5703125" style="2" customWidth="1"/>
    <col min="11275" max="11275" width="11.5703125" style="2" customWidth="1"/>
    <col min="11276" max="11523" width="9.140625" style="2"/>
    <col min="11524" max="11525" width="14.28515625" style="2" customWidth="1"/>
    <col min="11526" max="11526" width="20.7109375" style="2" customWidth="1"/>
    <col min="11527" max="11527" width="50.7109375" style="2" customWidth="1"/>
    <col min="11528" max="11528" width="18.42578125" style="2" customWidth="1"/>
    <col min="11529" max="11529" width="14.28515625" style="2" customWidth="1"/>
    <col min="11530" max="11530" width="28.5703125" style="2" customWidth="1"/>
    <col min="11531" max="11531" width="11.5703125" style="2" customWidth="1"/>
    <col min="11532" max="11779" width="9.140625" style="2"/>
    <col min="11780" max="11781" width="14.28515625" style="2" customWidth="1"/>
    <col min="11782" max="11782" width="20.7109375" style="2" customWidth="1"/>
    <col min="11783" max="11783" width="50.7109375" style="2" customWidth="1"/>
    <col min="11784" max="11784" width="18.42578125" style="2" customWidth="1"/>
    <col min="11785" max="11785" width="14.28515625" style="2" customWidth="1"/>
    <col min="11786" max="11786" width="28.5703125" style="2" customWidth="1"/>
    <col min="11787" max="11787" width="11.5703125" style="2" customWidth="1"/>
    <col min="11788" max="12035" width="9.140625" style="2"/>
    <col min="12036" max="12037" width="14.28515625" style="2" customWidth="1"/>
    <col min="12038" max="12038" width="20.7109375" style="2" customWidth="1"/>
    <col min="12039" max="12039" width="50.7109375" style="2" customWidth="1"/>
    <col min="12040" max="12040" width="18.42578125" style="2" customWidth="1"/>
    <col min="12041" max="12041" width="14.28515625" style="2" customWidth="1"/>
    <col min="12042" max="12042" width="28.5703125" style="2" customWidth="1"/>
    <col min="12043" max="12043" width="11.5703125" style="2" customWidth="1"/>
    <col min="12044" max="12291" width="9.140625" style="2"/>
    <col min="12292" max="12293" width="14.28515625" style="2" customWidth="1"/>
    <col min="12294" max="12294" width="20.7109375" style="2" customWidth="1"/>
    <col min="12295" max="12295" width="50.7109375" style="2" customWidth="1"/>
    <col min="12296" max="12296" width="18.42578125" style="2" customWidth="1"/>
    <col min="12297" max="12297" width="14.28515625" style="2" customWidth="1"/>
    <col min="12298" max="12298" width="28.5703125" style="2" customWidth="1"/>
    <col min="12299" max="12299" width="11.5703125" style="2" customWidth="1"/>
    <col min="12300" max="12547" width="9.140625" style="2"/>
    <col min="12548" max="12549" width="14.28515625" style="2" customWidth="1"/>
    <col min="12550" max="12550" width="20.7109375" style="2" customWidth="1"/>
    <col min="12551" max="12551" width="50.7109375" style="2" customWidth="1"/>
    <col min="12552" max="12552" width="18.42578125" style="2" customWidth="1"/>
    <col min="12553" max="12553" width="14.28515625" style="2" customWidth="1"/>
    <col min="12554" max="12554" width="28.5703125" style="2" customWidth="1"/>
    <col min="12555" max="12555" width="11.5703125" style="2" customWidth="1"/>
    <col min="12556" max="12803" width="9.140625" style="2"/>
    <col min="12804" max="12805" width="14.28515625" style="2" customWidth="1"/>
    <col min="12806" max="12806" width="20.7109375" style="2" customWidth="1"/>
    <col min="12807" max="12807" width="50.7109375" style="2" customWidth="1"/>
    <col min="12808" max="12808" width="18.42578125" style="2" customWidth="1"/>
    <col min="12809" max="12809" width="14.28515625" style="2" customWidth="1"/>
    <col min="12810" max="12810" width="28.5703125" style="2" customWidth="1"/>
    <col min="12811" max="12811" width="11.5703125" style="2" customWidth="1"/>
    <col min="12812" max="13059" width="9.140625" style="2"/>
    <col min="13060" max="13061" width="14.28515625" style="2" customWidth="1"/>
    <col min="13062" max="13062" width="20.7109375" style="2" customWidth="1"/>
    <col min="13063" max="13063" width="50.7109375" style="2" customWidth="1"/>
    <col min="13064" max="13064" width="18.42578125" style="2" customWidth="1"/>
    <col min="13065" max="13065" width="14.28515625" style="2" customWidth="1"/>
    <col min="13066" max="13066" width="28.5703125" style="2" customWidth="1"/>
    <col min="13067" max="13067" width="11.5703125" style="2" customWidth="1"/>
    <col min="13068" max="13315" width="9.140625" style="2"/>
    <col min="13316" max="13317" width="14.28515625" style="2" customWidth="1"/>
    <col min="13318" max="13318" width="20.7109375" style="2" customWidth="1"/>
    <col min="13319" max="13319" width="50.7109375" style="2" customWidth="1"/>
    <col min="13320" max="13320" width="18.42578125" style="2" customWidth="1"/>
    <col min="13321" max="13321" width="14.28515625" style="2" customWidth="1"/>
    <col min="13322" max="13322" width="28.5703125" style="2" customWidth="1"/>
    <col min="13323" max="13323" width="11.5703125" style="2" customWidth="1"/>
    <col min="13324" max="13571" width="9.140625" style="2"/>
    <col min="13572" max="13573" width="14.28515625" style="2" customWidth="1"/>
    <col min="13574" max="13574" width="20.7109375" style="2" customWidth="1"/>
    <col min="13575" max="13575" width="50.7109375" style="2" customWidth="1"/>
    <col min="13576" max="13576" width="18.42578125" style="2" customWidth="1"/>
    <col min="13577" max="13577" width="14.28515625" style="2" customWidth="1"/>
    <col min="13578" max="13578" width="28.5703125" style="2" customWidth="1"/>
    <col min="13579" max="13579" width="11.5703125" style="2" customWidth="1"/>
    <col min="13580" max="13827" width="9.140625" style="2"/>
    <col min="13828" max="13829" width="14.28515625" style="2" customWidth="1"/>
    <col min="13830" max="13830" width="20.7109375" style="2" customWidth="1"/>
    <col min="13831" max="13831" width="50.7109375" style="2" customWidth="1"/>
    <col min="13832" max="13832" width="18.42578125" style="2" customWidth="1"/>
    <col min="13833" max="13833" width="14.28515625" style="2" customWidth="1"/>
    <col min="13834" max="13834" width="28.5703125" style="2" customWidth="1"/>
    <col min="13835" max="13835" width="11.5703125" style="2" customWidth="1"/>
    <col min="13836" max="14083" width="9.140625" style="2"/>
    <col min="14084" max="14085" width="14.28515625" style="2" customWidth="1"/>
    <col min="14086" max="14086" width="20.7109375" style="2" customWidth="1"/>
    <col min="14087" max="14087" width="50.7109375" style="2" customWidth="1"/>
    <col min="14088" max="14088" width="18.42578125" style="2" customWidth="1"/>
    <col min="14089" max="14089" width="14.28515625" style="2" customWidth="1"/>
    <col min="14090" max="14090" width="28.5703125" style="2" customWidth="1"/>
    <col min="14091" max="14091" width="11.5703125" style="2" customWidth="1"/>
    <col min="14092" max="14339" width="9.140625" style="2"/>
    <col min="14340" max="14341" width="14.28515625" style="2" customWidth="1"/>
    <col min="14342" max="14342" width="20.7109375" style="2" customWidth="1"/>
    <col min="14343" max="14343" width="50.7109375" style="2" customWidth="1"/>
    <col min="14344" max="14344" width="18.42578125" style="2" customWidth="1"/>
    <col min="14345" max="14345" width="14.28515625" style="2" customWidth="1"/>
    <col min="14346" max="14346" width="28.5703125" style="2" customWidth="1"/>
    <col min="14347" max="14347" width="11.5703125" style="2" customWidth="1"/>
    <col min="14348" max="14595" width="9.140625" style="2"/>
    <col min="14596" max="14597" width="14.28515625" style="2" customWidth="1"/>
    <col min="14598" max="14598" width="20.7109375" style="2" customWidth="1"/>
    <col min="14599" max="14599" width="50.7109375" style="2" customWidth="1"/>
    <col min="14600" max="14600" width="18.42578125" style="2" customWidth="1"/>
    <col min="14601" max="14601" width="14.28515625" style="2" customWidth="1"/>
    <col min="14602" max="14602" width="28.5703125" style="2" customWidth="1"/>
    <col min="14603" max="14603" width="11.5703125" style="2" customWidth="1"/>
    <col min="14604" max="14851" width="9.140625" style="2"/>
    <col min="14852" max="14853" width="14.28515625" style="2" customWidth="1"/>
    <col min="14854" max="14854" width="20.7109375" style="2" customWidth="1"/>
    <col min="14855" max="14855" width="50.7109375" style="2" customWidth="1"/>
    <col min="14856" max="14856" width="18.42578125" style="2" customWidth="1"/>
    <col min="14857" max="14857" width="14.28515625" style="2" customWidth="1"/>
    <col min="14858" max="14858" width="28.5703125" style="2" customWidth="1"/>
    <col min="14859" max="14859" width="11.5703125" style="2" customWidth="1"/>
    <col min="14860" max="15107" width="9.140625" style="2"/>
    <col min="15108" max="15109" width="14.28515625" style="2" customWidth="1"/>
    <col min="15110" max="15110" width="20.7109375" style="2" customWidth="1"/>
    <col min="15111" max="15111" width="50.7109375" style="2" customWidth="1"/>
    <col min="15112" max="15112" width="18.42578125" style="2" customWidth="1"/>
    <col min="15113" max="15113" width="14.28515625" style="2" customWidth="1"/>
    <col min="15114" max="15114" width="28.5703125" style="2" customWidth="1"/>
    <col min="15115" max="15115" width="11.5703125" style="2" customWidth="1"/>
    <col min="15116" max="15363" width="9.140625" style="2"/>
    <col min="15364" max="15365" width="14.28515625" style="2" customWidth="1"/>
    <col min="15366" max="15366" width="20.7109375" style="2" customWidth="1"/>
    <col min="15367" max="15367" width="50.7109375" style="2" customWidth="1"/>
    <col min="15368" max="15368" width="18.42578125" style="2" customWidth="1"/>
    <col min="15369" max="15369" width="14.28515625" style="2" customWidth="1"/>
    <col min="15370" max="15370" width="28.5703125" style="2" customWidth="1"/>
    <col min="15371" max="15371" width="11.5703125" style="2" customWidth="1"/>
    <col min="15372" max="15619" width="9.140625" style="2"/>
    <col min="15620" max="15621" width="14.28515625" style="2" customWidth="1"/>
    <col min="15622" max="15622" width="20.7109375" style="2" customWidth="1"/>
    <col min="15623" max="15623" width="50.7109375" style="2" customWidth="1"/>
    <col min="15624" max="15624" width="18.42578125" style="2" customWidth="1"/>
    <col min="15625" max="15625" width="14.28515625" style="2" customWidth="1"/>
    <col min="15626" max="15626" width="28.5703125" style="2" customWidth="1"/>
    <col min="15627" max="15627" width="11.5703125" style="2" customWidth="1"/>
    <col min="15628" max="15875" width="9.140625" style="2"/>
    <col min="15876" max="15877" width="14.28515625" style="2" customWidth="1"/>
    <col min="15878" max="15878" width="20.7109375" style="2" customWidth="1"/>
    <col min="15879" max="15879" width="50.7109375" style="2" customWidth="1"/>
    <col min="15880" max="15880" width="18.42578125" style="2" customWidth="1"/>
    <col min="15881" max="15881" width="14.28515625" style="2" customWidth="1"/>
    <col min="15882" max="15882" width="28.5703125" style="2" customWidth="1"/>
    <col min="15883" max="15883" width="11.5703125" style="2" customWidth="1"/>
    <col min="15884" max="16131" width="9.140625" style="2"/>
    <col min="16132" max="16133" width="14.28515625" style="2" customWidth="1"/>
    <col min="16134" max="16134" width="20.7109375" style="2" customWidth="1"/>
    <col min="16135" max="16135" width="50.7109375" style="2" customWidth="1"/>
    <col min="16136" max="16136" width="18.42578125" style="2" customWidth="1"/>
    <col min="16137" max="16137" width="14.28515625" style="2" customWidth="1"/>
    <col min="16138" max="16138" width="28.5703125" style="2" customWidth="1"/>
    <col min="16139" max="16139" width="11.5703125" style="2" customWidth="1"/>
    <col min="16140" max="16384" width="9.140625" style="2"/>
  </cols>
  <sheetData>
    <row r="1" spans="1:8" ht="26.25" customHeight="1">
      <c r="A1" s="97" t="s">
        <v>166</v>
      </c>
      <c r="B1" s="97" t="s">
        <v>167</v>
      </c>
      <c r="C1" s="98" t="s">
        <v>759</v>
      </c>
      <c r="D1" s="98" t="s">
        <v>203</v>
      </c>
      <c r="E1" s="98" t="s">
        <v>204</v>
      </c>
      <c r="F1" s="98" t="s">
        <v>205</v>
      </c>
      <c r="G1" s="98" t="s">
        <v>206</v>
      </c>
      <c r="H1" s="98" t="s">
        <v>207</v>
      </c>
    </row>
    <row r="2" spans="1:8">
      <c r="A2" s="423" t="s">
        <v>557</v>
      </c>
      <c r="B2" s="422" t="s">
        <v>558</v>
      </c>
      <c r="C2" s="426" t="s">
        <v>753</v>
      </c>
      <c r="D2" s="427" t="s">
        <v>754</v>
      </c>
      <c r="E2" s="424">
        <v>896412.53</v>
      </c>
      <c r="F2" s="425" t="s">
        <v>752</v>
      </c>
      <c r="G2" s="429" t="s">
        <v>760</v>
      </c>
      <c r="H2" s="424">
        <v>896412.53</v>
      </c>
    </row>
    <row r="3" spans="1:8" ht="15.75" customHeight="1">
      <c r="A3" s="423" t="s">
        <v>557</v>
      </c>
      <c r="B3" s="422" t="s">
        <v>558</v>
      </c>
      <c r="C3" s="426" t="s">
        <v>755</v>
      </c>
      <c r="D3" s="427" t="s">
        <v>754</v>
      </c>
      <c r="E3" s="424">
        <v>16451.61</v>
      </c>
      <c r="F3" s="425" t="s">
        <v>752</v>
      </c>
      <c r="G3" s="429" t="s">
        <v>760</v>
      </c>
      <c r="H3" s="424">
        <v>16451.61</v>
      </c>
    </row>
    <row r="4" spans="1:8" s="1" customFormat="1">
      <c r="A4" s="423" t="s">
        <v>557</v>
      </c>
      <c r="B4" s="422" t="s">
        <v>558</v>
      </c>
      <c r="C4" s="426" t="s">
        <v>756</v>
      </c>
      <c r="D4" s="427" t="s">
        <v>754</v>
      </c>
      <c r="E4" s="424">
        <v>96044.2</v>
      </c>
      <c r="F4" s="425" t="s">
        <v>752</v>
      </c>
      <c r="G4" s="429" t="s">
        <v>760</v>
      </c>
      <c r="H4" s="424">
        <v>96044.2</v>
      </c>
    </row>
    <row r="5" spans="1:8" s="1" customFormat="1">
      <c r="A5" s="423" t="s">
        <v>557</v>
      </c>
      <c r="B5" s="422" t="s">
        <v>558</v>
      </c>
      <c r="C5" s="426" t="s">
        <v>757</v>
      </c>
      <c r="D5" s="427" t="s">
        <v>754</v>
      </c>
      <c r="E5" s="424">
        <v>153548.38</v>
      </c>
      <c r="F5" s="425" t="s">
        <v>752</v>
      </c>
      <c r="G5" s="429" t="s">
        <v>760</v>
      </c>
      <c r="H5" s="424">
        <v>153548.38</v>
      </c>
    </row>
    <row r="6" spans="1:8" s="1" customFormat="1">
      <c r="C6" s="106"/>
      <c r="D6" s="106"/>
      <c r="F6" s="106"/>
      <c r="G6" s="106"/>
    </row>
    <row r="7" spans="1:8" s="1" customFormat="1">
      <c r="C7" s="106"/>
      <c r="D7" s="106"/>
      <c r="F7" s="106"/>
      <c r="G7" s="106"/>
    </row>
    <row r="8" spans="1:8" s="1" customFormat="1">
      <c r="C8" s="106"/>
      <c r="D8" s="106"/>
      <c r="F8" s="106"/>
      <c r="G8" s="106"/>
    </row>
    <row r="9" spans="1:8" s="1" customFormat="1">
      <c r="C9" s="106"/>
      <c r="D9" s="106"/>
      <c r="F9" s="106"/>
      <c r="G9" s="106"/>
    </row>
    <row r="10" spans="1:8" s="1" customFormat="1">
      <c r="C10" s="106"/>
      <c r="D10" s="106"/>
      <c r="F10" s="106"/>
      <c r="G10" s="106"/>
    </row>
    <row r="11" spans="1:8" s="1" customFormat="1">
      <c r="C11" s="106"/>
      <c r="D11" s="106"/>
      <c r="F11" s="106"/>
      <c r="G11" s="106"/>
    </row>
    <row r="12" spans="1:8" s="1" customFormat="1">
      <c r="C12" s="106"/>
      <c r="D12" s="106"/>
      <c r="F12" s="106"/>
      <c r="G12" s="106"/>
    </row>
    <row r="13" spans="1:8" s="1" customFormat="1">
      <c r="C13" s="106"/>
      <c r="D13" s="106"/>
      <c r="F13" s="106"/>
      <c r="G13" s="106"/>
    </row>
    <row r="14" spans="1:8" s="1" customFormat="1">
      <c r="C14" s="106"/>
      <c r="D14" s="106"/>
      <c r="F14" s="106"/>
      <c r="G14" s="106"/>
    </row>
    <row r="15" spans="1:8" s="1" customFormat="1">
      <c r="C15" s="106"/>
      <c r="D15" s="106"/>
      <c r="F15" s="106"/>
      <c r="G15" s="106"/>
    </row>
    <row r="16" spans="1:8" s="1" customFormat="1">
      <c r="C16" s="106"/>
      <c r="D16" s="106"/>
      <c r="F16" s="106"/>
      <c r="G16" s="106"/>
    </row>
    <row r="17" spans="3:7" s="1" customFormat="1">
      <c r="C17" s="106"/>
      <c r="D17" s="106"/>
      <c r="F17" s="106"/>
      <c r="G17" s="106"/>
    </row>
    <row r="18" spans="3:7" s="1" customFormat="1">
      <c r="C18" s="106"/>
      <c r="D18" s="106"/>
      <c r="F18" s="106"/>
      <c r="G18" s="106"/>
    </row>
    <row r="19" spans="3:7" s="1" customFormat="1">
      <c r="C19" s="106"/>
      <c r="D19" s="106"/>
      <c r="F19" s="106"/>
      <c r="G19" s="106"/>
    </row>
    <row r="20" spans="3:7" s="1" customFormat="1">
      <c r="C20" s="106"/>
      <c r="D20" s="106"/>
      <c r="F20" s="106"/>
      <c r="G20" s="106"/>
    </row>
    <row r="21" spans="3:7" s="1" customFormat="1">
      <c r="C21" s="106"/>
      <c r="D21" s="106"/>
      <c r="F21" s="106"/>
      <c r="G21" s="106"/>
    </row>
    <row r="22" spans="3:7" s="1" customFormat="1">
      <c r="C22" s="106"/>
      <c r="D22" s="106"/>
      <c r="F22" s="106"/>
      <c r="G22" s="106"/>
    </row>
    <row r="23" spans="3:7" s="1" customFormat="1">
      <c r="C23" s="106"/>
      <c r="D23" s="106"/>
      <c r="F23" s="106"/>
      <c r="G23" s="106"/>
    </row>
    <row r="24" spans="3:7" s="1" customFormat="1">
      <c r="C24" s="106"/>
      <c r="D24" s="106"/>
      <c r="F24" s="106"/>
      <c r="G24" s="106"/>
    </row>
    <row r="25" spans="3:7" s="1" customFormat="1">
      <c r="C25" s="106"/>
      <c r="D25" s="106"/>
      <c r="F25" s="106"/>
      <c r="G25" s="106"/>
    </row>
    <row r="26" spans="3:7" s="1" customFormat="1">
      <c r="C26" s="106"/>
      <c r="D26" s="106"/>
      <c r="F26" s="106"/>
      <c r="G26" s="106"/>
    </row>
    <row r="27" spans="3:7" s="1" customFormat="1">
      <c r="C27" s="106"/>
      <c r="D27" s="106"/>
      <c r="F27" s="106"/>
      <c r="G27" s="106"/>
    </row>
    <row r="28" spans="3:7" s="1" customFormat="1">
      <c r="C28" s="106"/>
      <c r="D28" s="106"/>
      <c r="F28" s="106"/>
      <c r="G28" s="106"/>
    </row>
    <row r="29" spans="3:7" s="1" customFormat="1">
      <c r="C29" s="106"/>
      <c r="D29" s="106"/>
      <c r="F29" s="106"/>
      <c r="G29" s="106"/>
    </row>
    <row r="30" spans="3:7" s="1" customFormat="1">
      <c r="C30" s="106"/>
      <c r="D30" s="106"/>
      <c r="F30" s="106"/>
      <c r="G30" s="106"/>
    </row>
    <row r="31" spans="3:7" s="1" customFormat="1">
      <c r="C31" s="106"/>
      <c r="D31" s="106"/>
      <c r="F31" s="106"/>
      <c r="G31" s="106"/>
    </row>
    <row r="32" spans="3:7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</sheetData>
  <protectedRanges>
    <protectedRange sqref="E2:E5 H2:H5" name="Intervalo2_1_2"/>
    <protectedRange sqref="C2:D5" name="Intervalo2_1_2_2"/>
    <protectedRange sqref="G2:G5" name="Intervalo2_1_2_3_2"/>
    <protectedRange sqref="F2:F5" name="Intervalo2_1_2_3_1_1"/>
  </protectedRanges>
  <phoneticPr fontId="175" type="noConversion"/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9"/>
  <sheetViews>
    <sheetView topLeftCell="B1" zoomScale="70" zoomScaleNormal="70" workbookViewId="0">
      <selection activeCell="G2" sqref="G2:G3"/>
    </sheetView>
  </sheetViews>
  <sheetFormatPr defaultColWidth="9" defaultRowHeight="15"/>
  <cols>
    <col min="1" max="1" width="30.7109375" style="2" customWidth="1"/>
    <col min="2" max="2" width="50.5703125" style="2" bestFit="1" customWidth="1"/>
    <col min="3" max="3" width="31.140625" style="2" customWidth="1"/>
    <col min="4" max="4" width="53.28515625" style="2" customWidth="1"/>
    <col min="5" max="5" width="62.7109375" style="2" customWidth="1"/>
    <col min="6" max="6" width="25.7109375" style="2" customWidth="1"/>
    <col min="7" max="7" width="29" style="2" customWidth="1"/>
    <col min="8" max="8" width="14.28515625" style="2" customWidth="1"/>
    <col min="9" max="9" width="28.5703125" style="2" customWidth="1"/>
    <col min="10" max="10" width="11.5703125" style="2" customWidth="1"/>
    <col min="11" max="258" width="9.140625" style="2"/>
    <col min="259" max="260" width="14.28515625" style="2" customWidth="1"/>
    <col min="261" max="261" width="20.7109375" style="2" customWidth="1"/>
    <col min="262" max="262" width="50.7109375" style="2" customWidth="1"/>
    <col min="263" max="263" width="18.42578125" style="2" customWidth="1"/>
    <col min="264" max="264" width="14.28515625" style="2" customWidth="1"/>
    <col min="265" max="265" width="28.5703125" style="2" customWidth="1"/>
    <col min="266" max="266" width="11.5703125" style="2" customWidth="1"/>
    <col min="267" max="514" width="9.140625" style="2"/>
    <col min="515" max="516" width="14.28515625" style="2" customWidth="1"/>
    <col min="517" max="517" width="20.7109375" style="2" customWidth="1"/>
    <col min="518" max="518" width="50.7109375" style="2" customWidth="1"/>
    <col min="519" max="519" width="18.42578125" style="2" customWidth="1"/>
    <col min="520" max="520" width="14.28515625" style="2" customWidth="1"/>
    <col min="521" max="521" width="28.5703125" style="2" customWidth="1"/>
    <col min="522" max="522" width="11.5703125" style="2" customWidth="1"/>
    <col min="523" max="770" width="9.140625" style="2"/>
    <col min="771" max="772" width="14.28515625" style="2" customWidth="1"/>
    <col min="773" max="773" width="20.7109375" style="2" customWidth="1"/>
    <col min="774" max="774" width="50.7109375" style="2" customWidth="1"/>
    <col min="775" max="775" width="18.42578125" style="2" customWidth="1"/>
    <col min="776" max="776" width="14.28515625" style="2" customWidth="1"/>
    <col min="777" max="777" width="28.5703125" style="2" customWidth="1"/>
    <col min="778" max="778" width="11.5703125" style="2" customWidth="1"/>
    <col min="779" max="1026" width="9.140625" style="2"/>
    <col min="1027" max="1028" width="14.28515625" style="2" customWidth="1"/>
    <col min="1029" max="1029" width="20.7109375" style="2" customWidth="1"/>
    <col min="1030" max="1030" width="50.7109375" style="2" customWidth="1"/>
    <col min="1031" max="1031" width="18.42578125" style="2" customWidth="1"/>
    <col min="1032" max="1032" width="14.28515625" style="2" customWidth="1"/>
    <col min="1033" max="1033" width="28.5703125" style="2" customWidth="1"/>
    <col min="1034" max="1034" width="11.5703125" style="2" customWidth="1"/>
    <col min="1035" max="1282" width="9.140625" style="2"/>
    <col min="1283" max="1284" width="14.28515625" style="2" customWidth="1"/>
    <col min="1285" max="1285" width="20.7109375" style="2" customWidth="1"/>
    <col min="1286" max="1286" width="50.7109375" style="2" customWidth="1"/>
    <col min="1287" max="1287" width="18.42578125" style="2" customWidth="1"/>
    <col min="1288" max="1288" width="14.28515625" style="2" customWidth="1"/>
    <col min="1289" max="1289" width="28.5703125" style="2" customWidth="1"/>
    <col min="1290" max="1290" width="11.5703125" style="2" customWidth="1"/>
    <col min="1291" max="1538" width="9.140625" style="2"/>
    <col min="1539" max="1540" width="14.28515625" style="2" customWidth="1"/>
    <col min="1541" max="1541" width="20.7109375" style="2" customWidth="1"/>
    <col min="1542" max="1542" width="50.7109375" style="2" customWidth="1"/>
    <col min="1543" max="1543" width="18.42578125" style="2" customWidth="1"/>
    <col min="1544" max="1544" width="14.28515625" style="2" customWidth="1"/>
    <col min="1545" max="1545" width="28.5703125" style="2" customWidth="1"/>
    <col min="1546" max="1546" width="11.5703125" style="2" customWidth="1"/>
    <col min="1547" max="1794" width="9.140625" style="2"/>
    <col min="1795" max="1796" width="14.28515625" style="2" customWidth="1"/>
    <col min="1797" max="1797" width="20.7109375" style="2" customWidth="1"/>
    <col min="1798" max="1798" width="50.7109375" style="2" customWidth="1"/>
    <col min="1799" max="1799" width="18.42578125" style="2" customWidth="1"/>
    <col min="1800" max="1800" width="14.28515625" style="2" customWidth="1"/>
    <col min="1801" max="1801" width="28.5703125" style="2" customWidth="1"/>
    <col min="1802" max="1802" width="11.5703125" style="2" customWidth="1"/>
    <col min="1803" max="2050" width="9.140625" style="2"/>
    <col min="2051" max="2052" width="14.28515625" style="2" customWidth="1"/>
    <col min="2053" max="2053" width="20.7109375" style="2" customWidth="1"/>
    <col min="2054" max="2054" width="50.7109375" style="2" customWidth="1"/>
    <col min="2055" max="2055" width="18.42578125" style="2" customWidth="1"/>
    <col min="2056" max="2056" width="14.28515625" style="2" customWidth="1"/>
    <col min="2057" max="2057" width="28.5703125" style="2" customWidth="1"/>
    <col min="2058" max="2058" width="11.5703125" style="2" customWidth="1"/>
    <col min="2059" max="2306" width="9.140625" style="2"/>
    <col min="2307" max="2308" width="14.28515625" style="2" customWidth="1"/>
    <col min="2309" max="2309" width="20.7109375" style="2" customWidth="1"/>
    <col min="2310" max="2310" width="50.7109375" style="2" customWidth="1"/>
    <col min="2311" max="2311" width="18.42578125" style="2" customWidth="1"/>
    <col min="2312" max="2312" width="14.28515625" style="2" customWidth="1"/>
    <col min="2313" max="2313" width="28.5703125" style="2" customWidth="1"/>
    <col min="2314" max="2314" width="11.5703125" style="2" customWidth="1"/>
    <col min="2315" max="2562" width="9.140625" style="2"/>
    <col min="2563" max="2564" width="14.28515625" style="2" customWidth="1"/>
    <col min="2565" max="2565" width="20.7109375" style="2" customWidth="1"/>
    <col min="2566" max="2566" width="50.7109375" style="2" customWidth="1"/>
    <col min="2567" max="2567" width="18.42578125" style="2" customWidth="1"/>
    <col min="2568" max="2568" width="14.28515625" style="2" customWidth="1"/>
    <col min="2569" max="2569" width="28.5703125" style="2" customWidth="1"/>
    <col min="2570" max="2570" width="11.5703125" style="2" customWidth="1"/>
    <col min="2571" max="2818" width="9.140625" style="2"/>
    <col min="2819" max="2820" width="14.28515625" style="2" customWidth="1"/>
    <col min="2821" max="2821" width="20.7109375" style="2" customWidth="1"/>
    <col min="2822" max="2822" width="50.7109375" style="2" customWidth="1"/>
    <col min="2823" max="2823" width="18.42578125" style="2" customWidth="1"/>
    <col min="2824" max="2824" width="14.28515625" style="2" customWidth="1"/>
    <col min="2825" max="2825" width="28.5703125" style="2" customWidth="1"/>
    <col min="2826" max="2826" width="11.5703125" style="2" customWidth="1"/>
    <col min="2827" max="3074" width="9.140625" style="2"/>
    <col min="3075" max="3076" width="14.28515625" style="2" customWidth="1"/>
    <col min="3077" max="3077" width="20.7109375" style="2" customWidth="1"/>
    <col min="3078" max="3078" width="50.7109375" style="2" customWidth="1"/>
    <col min="3079" max="3079" width="18.42578125" style="2" customWidth="1"/>
    <col min="3080" max="3080" width="14.28515625" style="2" customWidth="1"/>
    <col min="3081" max="3081" width="28.5703125" style="2" customWidth="1"/>
    <col min="3082" max="3082" width="11.5703125" style="2" customWidth="1"/>
    <col min="3083" max="3330" width="9.140625" style="2"/>
    <col min="3331" max="3332" width="14.28515625" style="2" customWidth="1"/>
    <col min="3333" max="3333" width="20.7109375" style="2" customWidth="1"/>
    <col min="3334" max="3334" width="50.7109375" style="2" customWidth="1"/>
    <col min="3335" max="3335" width="18.42578125" style="2" customWidth="1"/>
    <col min="3336" max="3336" width="14.28515625" style="2" customWidth="1"/>
    <col min="3337" max="3337" width="28.5703125" style="2" customWidth="1"/>
    <col min="3338" max="3338" width="11.5703125" style="2" customWidth="1"/>
    <col min="3339" max="3586" width="9.140625" style="2"/>
    <col min="3587" max="3588" width="14.28515625" style="2" customWidth="1"/>
    <col min="3589" max="3589" width="20.7109375" style="2" customWidth="1"/>
    <col min="3590" max="3590" width="50.7109375" style="2" customWidth="1"/>
    <col min="3591" max="3591" width="18.42578125" style="2" customWidth="1"/>
    <col min="3592" max="3592" width="14.28515625" style="2" customWidth="1"/>
    <col min="3593" max="3593" width="28.5703125" style="2" customWidth="1"/>
    <col min="3594" max="3594" width="11.5703125" style="2" customWidth="1"/>
    <col min="3595" max="3842" width="9.140625" style="2"/>
    <col min="3843" max="3844" width="14.28515625" style="2" customWidth="1"/>
    <col min="3845" max="3845" width="20.7109375" style="2" customWidth="1"/>
    <col min="3846" max="3846" width="50.7109375" style="2" customWidth="1"/>
    <col min="3847" max="3847" width="18.42578125" style="2" customWidth="1"/>
    <col min="3848" max="3848" width="14.28515625" style="2" customWidth="1"/>
    <col min="3849" max="3849" width="28.5703125" style="2" customWidth="1"/>
    <col min="3850" max="3850" width="11.5703125" style="2" customWidth="1"/>
    <col min="3851" max="4098" width="9.140625" style="2"/>
    <col min="4099" max="4100" width="14.28515625" style="2" customWidth="1"/>
    <col min="4101" max="4101" width="20.7109375" style="2" customWidth="1"/>
    <col min="4102" max="4102" width="50.7109375" style="2" customWidth="1"/>
    <col min="4103" max="4103" width="18.42578125" style="2" customWidth="1"/>
    <col min="4104" max="4104" width="14.28515625" style="2" customWidth="1"/>
    <col min="4105" max="4105" width="28.5703125" style="2" customWidth="1"/>
    <col min="4106" max="4106" width="11.5703125" style="2" customWidth="1"/>
    <col min="4107" max="4354" width="9.140625" style="2"/>
    <col min="4355" max="4356" width="14.28515625" style="2" customWidth="1"/>
    <col min="4357" max="4357" width="20.7109375" style="2" customWidth="1"/>
    <col min="4358" max="4358" width="50.7109375" style="2" customWidth="1"/>
    <col min="4359" max="4359" width="18.42578125" style="2" customWidth="1"/>
    <col min="4360" max="4360" width="14.28515625" style="2" customWidth="1"/>
    <col min="4361" max="4361" width="28.5703125" style="2" customWidth="1"/>
    <col min="4362" max="4362" width="11.5703125" style="2" customWidth="1"/>
    <col min="4363" max="4610" width="9.140625" style="2"/>
    <col min="4611" max="4612" width="14.28515625" style="2" customWidth="1"/>
    <col min="4613" max="4613" width="20.7109375" style="2" customWidth="1"/>
    <col min="4614" max="4614" width="50.7109375" style="2" customWidth="1"/>
    <col min="4615" max="4615" width="18.42578125" style="2" customWidth="1"/>
    <col min="4616" max="4616" width="14.28515625" style="2" customWidth="1"/>
    <col min="4617" max="4617" width="28.5703125" style="2" customWidth="1"/>
    <col min="4618" max="4618" width="11.5703125" style="2" customWidth="1"/>
    <col min="4619" max="4866" width="9.140625" style="2"/>
    <col min="4867" max="4868" width="14.28515625" style="2" customWidth="1"/>
    <col min="4869" max="4869" width="20.7109375" style="2" customWidth="1"/>
    <col min="4870" max="4870" width="50.7109375" style="2" customWidth="1"/>
    <col min="4871" max="4871" width="18.42578125" style="2" customWidth="1"/>
    <col min="4872" max="4872" width="14.28515625" style="2" customWidth="1"/>
    <col min="4873" max="4873" width="28.5703125" style="2" customWidth="1"/>
    <col min="4874" max="4874" width="11.5703125" style="2" customWidth="1"/>
    <col min="4875" max="5122" width="9.140625" style="2"/>
    <col min="5123" max="5124" width="14.28515625" style="2" customWidth="1"/>
    <col min="5125" max="5125" width="20.7109375" style="2" customWidth="1"/>
    <col min="5126" max="5126" width="50.7109375" style="2" customWidth="1"/>
    <col min="5127" max="5127" width="18.42578125" style="2" customWidth="1"/>
    <col min="5128" max="5128" width="14.28515625" style="2" customWidth="1"/>
    <col min="5129" max="5129" width="28.5703125" style="2" customWidth="1"/>
    <col min="5130" max="5130" width="11.5703125" style="2" customWidth="1"/>
    <col min="5131" max="5378" width="9.140625" style="2"/>
    <col min="5379" max="5380" width="14.28515625" style="2" customWidth="1"/>
    <col min="5381" max="5381" width="20.7109375" style="2" customWidth="1"/>
    <col min="5382" max="5382" width="50.7109375" style="2" customWidth="1"/>
    <col min="5383" max="5383" width="18.42578125" style="2" customWidth="1"/>
    <col min="5384" max="5384" width="14.28515625" style="2" customWidth="1"/>
    <col min="5385" max="5385" width="28.5703125" style="2" customWidth="1"/>
    <col min="5386" max="5386" width="11.5703125" style="2" customWidth="1"/>
    <col min="5387" max="5634" width="9.140625" style="2"/>
    <col min="5635" max="5636" width="14.28515625" style="2" customWidth="1"/>
    <col min="5637" max="5637" width="20.7109375" style="2" customWidth="1"/>
    <col min="5638" max="5638" width="50.7109375" style="2" customWidth="1"/>
    <col min="5639" max="5639" width="18.42578125" style="2" customWidth="1"/>
    <col min="5640" max="5640" width="14.28515625" style="2" customWidth="1"/>
    <col min="5641" max="5641" width="28.5703125" style="2" customWidth="1"/>
    <col min="5642" max="5642" width="11.5703125" style="2" customWidth="1"/>
    <col min="5643" max="5890" width="9.140625" style="2"/>
    <col min="5891" max="5892" width="14.28515625" style="2" customWidth="1"/>
    <col min="5893" max="5893" width="20.7109375" style="2" customWidth="1"/>
    <col min="5894" max="5894" width="50.7109375" style="2" customWidth="1"/>
    <col min="5895" max="5895" width="18.42578125" style="2" customWidth="1"/>
    <col min="5896" max="5896" width="14.28515625" style="2" customWidth="1"/>
    <col min="5897" max="5897" width="28.5703125" style="2" customWidth="1"/>
    <col min="5898" max="5898" width="11.5703125" style="2" customWidth="1"/>
    <col min="5899" max="6146" width="9.140625" style="2"/>
    <col min="6147" max="6148" width="14.28515625" style="2" customWidth="1"/>
    <col min="6149" max="6149" width="20.7109375" style="2" customWidth="1"/>
    <col min="6150" max="6150" width="50.7109375" style="2" customWidth="1"/>
    <col min="6151" max="6151" width="18.42578125" style="2" customWidth="1"/>
    <col min="6152" max="6152" width="14.28515625" style="2" customWidth="1"/>
    <col min="6153" max="6153" width="28.5703125" style="2" customWidth="1"/>
    <col min="6154" max="6154" width="11.5703125" style="2" customWidth="1"/>
    <col min="6155" max="6402" width="9.140625" style="2"/>
    <col min="6403" max="6404" width="14.28515625" style="2" customWidth="1"/>
    <col min="6405" max="6405" width="20.7109375" style="2" customWidth="1"/>
    <col min="6406" max="6406" width="50.7109375" style="2" customWidth="1"/>
    <col min="6407" max="6407" width="18.42578125" style="2" customWidth="1"/>
    <col min="6408" max="6408" width="14.28515625" style="2" customWidth="1"/>
    <col min="6409" max="6409" width="28.5703125" style="2" customWidth="1"/>
    <col min="6410" max="6410" width="11.5703125" style="2" customWidth="1"/>
    <col min="6411" max="6658" width="9.140625" style="2"/>
    <col min="6659" max="6660" width="14.28515625" style="2" customWidth="1"/>
    <col min="6661" max="6661" width="20.7109375" style="2" customWidth="1"/>
    <col min="6662" max="6662" width="50.7109375" style="2" customWidth="1"/>
    <col min="6663" max="6663" width="18.42578125" style="2" customWidth="1"/>
    <col min="6664" max="6664" width="14.28515625" style="2" customWidth="1"/>
    <col min="6665" max="6665" width="28.5703125" style="2" customWidth="1"/>
    <col min="6666" max="6666" width="11.5703125" style="2" customWidth="1"/>
    <col min="6667" max="6914" width="9.140625" style="2"/>
    <col min="6915" max="6916" width="14.28515625" style="2" customWidth="1"/>
    <col min="6917" max="6917" width="20.7109375" style="2" customWidth="1"/>
    <col min="6918" max="6918" width="50.7109375" style="2" customWidth="1"/>
    <col min="6919" max="6919" width="18.42578125" style="2" customWidth="1"/>
    <col min="6920" max="6920" width="14.28515625" style="2" customWidth="1"/>
    <col min="6921" max="6921" width="28.5703125" style="2" customWidth="1"/>
    <col min="6922" max="6922" width="11.5703125" style="2" customWidth="1"/>
    <col min="6923" max="7170" width="9.140625" style="2"/>
    <col min="7171" max="7172" width="14.28515625" style="2" customWidth="1"/>
    <col min="7173" max="7173" width="20.7109375" style="2" customWidth="1"/>
    <col min="7174" max="7174" width="50.7109375" style="2" customWidth="1"/>
    <col min="7175" max="7175" width="18.42578125" style="2" customWidth="1"/>
    <col min="7176" max="7176" width="14.28515625" style="2" customWidth="1"/>
    <col min="7177" max="7177" width="28.5703125" style="2" customWidth="1"/>
    <col min="7178" max="7178" width="11.5703125" style="2" customWidth="1"/>
    <col min="7179" max="7426" width="9.140625" style="2"/>
    <col min="7427" max="7428" width="14.28515625" style="2" customWidth="1"/>
    <col min="7429" max="7429" width="20.7109375" style="2" customWidth="1"/>
    <col min="7430" max="7430" width="50.7109375" style="2" customWidth="1"/>
    <col min="7431" max="7431" width="18.42578125" style="2" customWidth="1"/>
    <col min="7432" max="7432" width="14.28515625" style="2" customWidth="1"/>
    <col min="7433" max="7433" width="28.5703125" style="2" customWidth="1"/>
    <col min="7434" max="7434" width="11.5703125" style="2" customWidth="1"/>
    <col min="7435" max="7682" width="9.140625" style="2"/>
    <col min="7683" max="7684" width="14.28515625" style="2" customWidth="1"/>
    <col min="7685" max="7685" width="20.7109375" style="2" customWidth="1"/>
    <col min="7686" max="7686" width="50.7109375" style="2" customWidth="1"/>
    <col min="7687" max="7687" width="18.42578125" style="2" customWidth="1"/>
    <col min="7688" max="7688" width="14.28515625" style="2" customWidth="1"/>
    <col min="7689" max="7689" width="28.5703125" style="2" customWidth="1"/>
    <col min="7690" max="7690" width="11.5703125" style="2" customWidth="1"/>
    <col min="7691" max="7938" width="9.140625" style="2"/>
    <col min="7939" max="7940" width="14.28515625" style="2" customWidth="1"/>
    <col min="7941" max="7941" width="20.7109375" style="2" customWidth="1"/>
    <col min="7942" max="7942" width="50.7109375" style="2" customWidth="1"/>
    <col min="7943" max="7943" width="18.42578125" style="2" customWidth="1"/>
    <col min="7944" max="7944" width="14.28515625" style="2" customWidth="1"/>
    <col min="7945" max="7945" width="28.5703125" style="2" customWidth="1"/>
    <col min="7946" max="7946" width="11.5703125" style="2" customWidth="1"/>
    <col min="7947" max="8194" width="9.140625" style="2"/>
    <col min="8195" max="8196" width="14.28515625" style="2" customWidth="1"/>
    <col min="8197" max="8197" width="20.7109375" style="2" customWidth="1"/>
    <col min="8198" max="8198" width="50.7109375" style="2" customWidth="1"/>
    <col min="8199" max="8199" width="18.42578125" style="2" customWidth="1"/>
    <col min="8200" max="8200" width="14.28515625" style="2" customWidth="1"/>
    <col min="8201" max="8201" width="28.5703125" style="2" customWidth="1"/>
    <col min="8202" max="8202" width="11.5703125" style="2" customWidth="1"/>
    <col min="8203" max="8450" width="9.140625" style="2"/>
    <col min="8451" max="8452" width="14.28515625" style="2" customWidth="1"/>
    <col min="8453" max="8453" width="20.7109375" style="2" customWidth="1"/>
    <col min="8454" max="8454" width="50.7109375" style="2" customWidth="1"/>
    <col min="8455" max="8455" width="18.42578125" style="2" customWidth="1"/>
    <col min="8456" max="8456" width="14.28515625" style="2" customWidth="1"/>
    <col min="8457" max="8457" width="28.5703125" style="2" customWidth="1"/>
    <col min="8458" max="8458" width="11.5703125" style="2" customWidth="1"/>
    <col min="8459" max="8706" width="9.140625" style="2"/>
    <col min="8707" max="8708" width="14.28515625" style="2" customWidth="1"/>
    <col min="8709" max="8709" width="20.7109375" style="2" customWidth="1"/>
    <col min="8710" max="8710" width="50.7109375" style="2" customWidth="1"/>
    <col min="8711" max="8711" width="18.42578125" style="2" customWidth="1"/>
    <col min="8712" max="8712" width="14.28515625" style="2" customWidth="1"/>
    <col min="8713" max="8713" width="28.5703125" style="2" customWidth="1"/>
    <col min="8714" max="8714" width="11.5703125" style="2" customWidth="1"/>
    <col min="8715" max="8962" width="9.140625" style="2"/>
    <col min="8963" max="8964" width="14.28515625" style="2" customWidth="1"/>
    <col min="8965" max="8965" width="20.7109375" style="2" customWidth="1"/>
    <col min="8966" max="8966" width="50.7109375" style="2" customWidth="1"/>
    <col min="8967" max="8967" width="18.42578125" style="2" customWidth="1"/>
    <col min="8968" max="8968" width="14.28515625" style="2" customWidth="1"/>
    <col min="8969" max="8969" width="28.5703125" style="2" customWidth="1"/>
    <col min="8970" max="8970" width="11.5703125" style="2" customWidth="1"/>
    <col min="8971" max="9218" width="9.140625" style="2"/>
    <col min="9219" max="9220" width="14.28515625" style="2" customWidth="1"/>
    <col min="9221" max="9221" width="20.7109375" style="2" customWidth="1"/>
    <col min="9222" max="9222" width="50.7109375" style="2" customWidth="1"/>
    <col min="9223" max="9223" width="18.42578125" style="2" customWidth="1"/>
    <col min="9224" max="9224" width="14.28515625" style="2" customWidth="1"/>
    <col min="9225" max="9225" width="28.5703125" style="2" customWidth="1"/>
    <col min="9226" max="9226" width="11.5703125" style="2" customWidth="1"/>
    <col min="9227" max="9474" width="9.140625" style="2"/>
    <col min="9475" max="9476" width="14.28515625" style="2" customWidth="1"/>
    <col min="9477" max="9477" width="20.7109375" style="2" customWidth="1"/>
    <col min="9478" max="9478" width="50.7109375" style="2" customWidth="1"/>
    <col min="9479" max="9479" width="18.42578125" style="2" customWidth="1"/>
    <col min="9480" max="9480" width="14.28515625" style="2" customWidth="1"/>
    <col min="9481" max="9481" width="28.5703125" style="2" customWidth="1"/>
    <col min="9482" max="9482" width="11.5703125" style="2" customWidth="1"/>
    <col min="9483" max="9730" width="9.140625" style="2"/>
    <col min="9731" max="9732" width="14.28515625" style="2" customWidth="1"/>
    <col min="9733" max="9733" width="20.7109375" style="2" customWidth="1"/>
    <col min="9734" max="9734" width="50.7109375" style="2" customWidth="1"/>
    <col min="9735" max="9735" width="18.42578125" style="2" customWidth="1"/>
    <col min="9736" max="9736" width="14.28515625" style="2" customWidth="1"/>
    <col min="9737" max="9737" width="28.5703125" style="2" customWidth="1"/>
    <col min="9738" max="9738" width="11.5703125" style="2" customWidth="1"/>
    <col min="9739" max="9986" width="9.140625" style="2"/>
    <col min="9987" max="9988" width="14.28515625" style="2" customWidth="1"/>
    <col min="9989" max="9989" width="20.7109375" style="2" customWidth="1"/>
    <col min="9990" max="9990" width="50.7109375" style="2" customWidth="1"/>
    <col min="9991" max="9991" width="18.42578125" style="2" customWidth="1"/>
    <col min="9992" max="9992" width="14.28515625" style="2" customWidth="1"/>
    <col min="9993" max="9993" width="28.5703125" style="2" customWidth="1"/>
    <col min="9994" max="9994" width="11.5703125" style="2" customWidth="1"/>
    <col min="9995" max="10242" width="9.140625" style="2"/>
    <col min="10243" max="10244" width="14.28515625" style="2" customWidth="1"/>
    <col min="10245" max="10245" width="20.7109375" style="2" customWidth="1"/>
    <col min="10246" max="10246" width="50.7109375" style="2" customWidth="1"/>
    <col min="10247" max="10247" width="18.42578125" style="2" customWidth="1"/>
    <col min="10248" max="10248" width="14.28515625" style="2" customWidth="1"/>
    <col min="10249" max="10249" width="28.5703125" style="2" customWidth="1"/>
    <col min="10250" max="10250" width="11.5703125" style="2" customWidth="1"/>
    <col min="10251" max="10498" width="9.140625" style="2"/>
    <col min="10499" max="10500" width="14.28515625" style="2" customWidth="1"/>
    <col min="10501" max="10501" width="20.7109375" style="2" customWidth="1"/>
    <col min="10502" max="10502" width="50.7109375" style="2" customWidth="1"/>
    <col min="10503" max="10503" width="18.42578125" style="2" customWidth="1"/>
    <col min="10504" max="10504" width="14.28515625" style="2" customWidth="1"/>
    <col min="10505" max="10505" width="28.5703125" style="2" customWidth="1"/>
    <col min="10506" max="10506" width="11.5703125" style="2" customWidth="1"/>
    <col min="10507" max="10754" width="9.140625" style="2"/>
    <col min="10755" max="10756" width="14.28515625" style="2" customWidth="1"/>
    <col min="10757" max="10757" width="20.7109375" style="2" customWidth="1"/>
    <col min="10758" max="10758" width="50.7109375" style="2" customWidth="1"/>
    <col min="10759" max="10759" width="18.42578125" style="2" customWidth="1"/>
    <col min="10760" max="10760" width="14.28515625" style="2" customWidth="1"/>
    <col min="10761" max="10761" width="28.5703125" style="2" customWidth="1"/>
    <col min="10762" max="10762" width="11.5703125" style="2" customWidth="1"/>
    <col min="10763" max="11010" width="9.140625" style="2"/>
    <col min="11011" max="11012" width="14.28515625" style="2" customWidth="1"/>
    <col min="11013" max="11013" width="20.7109375" style="2" customWidth="1"/>
    <col min="11014" max="11014" width="50.7109375" style="2" customWidth="1"/>
    <col min="11015" max="11015" width="18.42578125" style="2" customWidth="1"/>
    <col min="11016" max="11016" width="14.28515625" style="2" customWidth="1"/>
    <col min="11017" max="11017" width="28.5703125" style="2" customWidth="1"/>
    <col min="11018" max="11018" width="11.5703125" style="2" customWidth="1"/>
    <col min="11019" max="11266" width="9.140625" style="2"/>
    <col min="11267" max="11268" width="14.28515625" style="2" customWidth="1"/>
    <col min="11269" max="11269" width="20.7109375" style="2" customWidth="1"/>
    <col min="11270" max="11270" width="50.7109375" style="2" customWidth="1"/>
    <col min="11271" max="11271" width="18.42578125" style="2" customWidth="1"/>
    <col min="11272" max="11272" width="14.28515625" style="2" customWidth="1"/>
    <col min="11273" max="11273" width="28.5703125" style="2" customWidth="1"/>
    <col min="11274" max="11274" width="11.5703125" style="2" customWidth="1"/>
    <col min="11275" max="11522" width="9.140625" style="2"/>
    <col min="11523" max="11524" width="14.28515625" style="2" customWidth="1"/>
    <col min="11525" max="11525" width="20.7109375" style="2" customWidth="1"/>
    <col min="11526" max="11526" width="50.7109375" style="2" customWidth="1"/>
    <col min="11527" max="11527" width="18.42578125" style="2" customWidth="1"/>
    <col min="11528" max="11528" width="14.28515625" style="2" customWidth="1"/>
    <col min="11529" max="11529" width="28.5703125" style="2" customWidth="1"/>
    <col min="11530" max="11530" width="11.5703125" style="2" customWidth="1"/>
    <col min="11531" max="11778" width="9.140625" style="2"/>
    <col min="11779" max="11780" width="14.28515625" style="2" customWidth="1"/>
    <col min="11781" max="11781" width="20.7109375" style="2" customWidth="1"/>
    <col min="11782" max="11782" width="50.7109375" style="2" customWidth="1"/>
    <col min="11783" max="11783" width="18.42578125" style="2" customWidth="1"/>
    <col min="11784" max="11784" width="14.28515625" style="2" customWidth="1"/>
    <col min="11785" max="11785" width="28.5703125" style="2" customWidth="1"/>
    <col min="11786" max="11786" width="11.5703125" style="2" customWidth="1"/>
    <col min="11787" max="12034" width="9.140625" style="2"/>
    <col min="12035" max="12036" width="14.28515625" style="2" customWidth="1"/>
    <col min="12037" max="12037" width="20.7109375" style="2" customWidth="1"/>
    <col min="12038" max="12038" width="50.7109375" style="2" customWidth="1"/>
    <col min="12039" max="12039" width="18.42578125" style="2" customWidth="1"/>
    <col min="12040" max="12040" width="14.28515625" style="2" customWidth="1"/>
    <col min="12041" max="12041" width="28.5703125" style="2" customWidth="1"/>
    <col min="12042" max="12042" width="11.5703125" style="2" customWidth="1"/>
    <col min="12043" max="12290" width="9.140625" style="2"/>
    <col min="12291" max="12292" width="14.28515625" style="2" customWidth="1"/>
    <col min="12293" max="12293" width="20.7109375" style="2" customWidth="1"/>
    <col min="12294" max="12294" width="50.7109375" style="2" customWidth="1"/>
    <col min="12295" max="12295" width="18.42578125" style="2" customWidth="1"/>
    <col min="12296" max="12296" width="14.28515625" style="2" customWidth="1"/>
    <col min="12297" max="12297" width="28.5703125" style="2" customWidth="1"/>
    <col min="12298" max="12298" width="11.5703125" style="2" customWidth="1"/>
    <col min="12299" max="12546" width="9.140625" style="2"/>
    <col min="12547" max="12548" width="14.28515625" style="2" customWidth="1"/>
    <col min="12549" max="12549" width="20.7109375" style="2" customWidth="1"/>
    <col min="12550" max="12550" width="50.7109375" style="2" customWidth="1"/>
    <col min="12551" max="12551" width="18.42578125" style="2" customWidth="1"/>
    <col min="12552" max="12552" width="14.28515625" style="2" customWidth="1"/>
    <col min="12553" max="12553" width="28.5703125" style="2" customWidth="1"/>
    <col min="12554" max="12554" width="11.5703125" style="2" customWidth="1"/>
    <col min="12555" max="12802" width="9.140625" style="2"/>
    <col min="12803" max="12804" width="14.28515625" style="2" customWidth="1"/>
    <col min="12805" max="12805" width="20.7109375" style="2" customWidth="1"/>
    <col min="12806" max="12806" width="50.7109375" style="2" customWidth="1"/>
    <col min="12807" max="12807" width="18.42578125" style="2" customWidth="1"/>
    <col min="12808" max="12808" width="14.28515625" style="2" customWidth="1"/>
    <col min="12809" max="12809" width="28.5703125" style="2" customWidth="1"/>
    <col min="12810" max="12810" width="11.5703125" style="2" customWidth="1"/>
    <col min="12811" max="13058" width="9.140625" style="2"/>
    <col min="13059" max="13060" width="14.28515625" style="2" customWidth="1"/>
    <col min="13061" max="13061" width="20.7109375" style="2" customWidth="1"/>
    <col min="13062" max="13062" width="50.7109375" style="2" customWidth="1"/>
    <col min="13063" max="13063" width="18.42578125" style="2" customWidth="1"/>
    <col min="13064" max="13064" width="14.28515625" style="2" customWidth="1"/>
    <col min="13065" max="13065" width="28.5703125" style="2" customWidth="1"/>
    <col min="13066" max="13066" width="11.5703125" style="2" customWidth="1"/>
    <col min="13067" max="13314" width="9.140625" style="2"/>
    <col min="13315" max="13316" width="14.28515625" style="2" customWidth="1"/>
    <col min="13317" max="13317" width="20.7109375" style="2" customWidth="1"/>
    <col min="13318" max="13318" width="50.7109375" style="2" customWidth="1"/>
    <col min="13319" max="13319" width="18.42578125" style="2" customWidth="1"/>
    <col min="13320" max="13320" width="14.28515625" style="2" customWidth="1"/>
    <col min="13321" max="13321" width="28.5703125" style="2" customWidth="1"/>
    <col min="13322" max="13322" width="11.5703125" style="2" customWidth="1"/>
    <col min="13323" max="13570" width="9.140625" style="2"/>
    <col min="13571" max="13572" width="14.28515625" style="2" customWidth="1"/>
    <col min="13573" max="13573" width="20.7109375" style="2" customWidth="1"/>
    <col min="13574" max="13574" width="50.7109375" style="2" customWidth="1"/>
    <col min="13575" max="13575" width="18.42578125" style="2" customWidth="1"/>
    <col min="13576" max="13576" width="14.28515625" style="2" customWidth="1"/>
    <col min="13577" max="13577" width="28.5703125" style="2" customWidth="1"/>
    <col min="13578" max="13578" width="11.5703125" style="2" customWidth="1"/>
    <col min="13579" max="13826" width="9.140625" style="2"/>
    <col min="13827" max="13828" width="14.28515625" style="2" customWidth="1"/>
    <col min="13829" max="13829" width="20.7109375" style="2" customWidth="1"/>
    <col min="13830" max="13830" width="50.7109375" style="2" customWidth="1"/>
    <col min="13831" max="13831" width="18.42578125" style="2" customWidth="1"/>
    <col min="13832" max="13832" width="14.28515625" style="2" customWidth="1"/>
    <col min="13833" max="13833" width="28.5703125" style="2" customWidth="1"/>
    <col min="13834" max="13834" width="11.5703125" style="2" customWidth="1"/>
    <col min="13835" max="14082" width="9.140625" style="2"/>
    <col min="14083" max="14084" width="14.28515625" style="2" customWidth="1"/>
    <col min="14085" max="14085" width="20.7109375" style="2" customWidth="1"/>
    <col min="14086" max="14086" width="50.7109375" style="2" customWidth="1"/>
    <col min="14087" max="14087" width="18.42578125" style="2" customWidth="1"/>
    <col min="14088" max="14088" width="14.28515625" style="2" customWidth="1"/>
    <col min="14089" max="14089" width="28.5703125" style="2" customWidth="1"/>
    <col min="14090" max="14090" width="11.5703125" style="2" customWidth="1"/>
    <col min="14091" max="14338" width="9.140625" style="2"/>
    <col min="14339" max="14340" width="14.28515625" style="2" customWidth="1"/>
    <col min="14341" max="14341" width="20.7109375" style="2" customWidth="1"/>
    <col min="14342" max="14342" width="50.7109375" style="2" customWidth="1"/>
    <col min="14343" max="14343" width="18.42578125" style="2" customWidth="1"/>
    <col min="14344" max="14344" width="14.28515625" style="2" customWidth="1"/>
    <col min="14345" max="14345" width="28.5703125" style="2" customWidth="1"/>
    <col min="14346" max="14346" width="11.5703125" style="2" customWidth="1"/>
    <col min="14347" max="14594" width="9.140625" style="2"/>
    <col min="14595" max="14596" width="14.28515625" style="2" customWidth="1"/>
    <col min="14597" max="14597" width="20.7109375" style="2" customWidth="1"/>
    <col min="14598" max="14598" width="50.7109375" style="2" customWidth="1"/>
    <col min="14599" max="14599" width="18.42578125" style="2" customWidth="1"/>
    <col min="14600" max="14600" width="14.28515625" style="2" customWidth="1"/>
    <col min="14601" max="14601" width="28.5703125" style="2" customWidth="1"/>
    <col min="14602" max="14602" width="11.5703125" style="2" customWidth="1"/>
    <col min="14603" max="14850" width="9.140625" style="2"/>
    <col min="14851" max="14852" width="14.28515625" style="2" customWidth="1"/>
    <col min="14853" max="14853" width="20.7109375" style="2" customWidth="1"/>
    <col min="14854" max="14854" width="50.7109375" style="2" customWidth="1"/>
    <col min="14855" max="14855" width="18.42578125" style="2" customWidth="1"/>
    <col min="14856" max="14856" width="14.28515625" style="2" customWidth="1"/>
    <col min="14857" max="14857" width="28.5703125" style="2" customWidth="1"/>
    <col min="14858" max="14858" width="11.5703125" style="2" customWidth="1"/>
    <col min="14859" max="15106" width="9.140625" style="2"/>
    <col min="15107" max="15108" width="14.28515625" style="2" customWidth="1"/>
    <col min="15109" max="15109" width="20.7109375" style="2" customWidth="1"/>
    <col min="15110" max="15110" width="50.7109375" style="2" customWidth="1"/>
    <col min="15111" max="15111" width="18.42578125" style="2" customWidth="1"/>
    <col min="15112" max="15112" width="14.28515625" style="2" customWidth="1"/>
    <col min="15113" max="15113" width="28.5703125" style="2" customWidth="1"/>
    <col min="15114" max="15114" width="11.5703125" style="2" customWidth="1"/>
    <col min="15115" max="15362" width="9.140625" style="2"/>
    <col min="15363" max="15364" width="14.28515625" style="2" customWidth="1"/>
    <col min="15365" max="15365" width="20.7109375" style="2" customWidth="1"/>
    <col min="15366" max="15366" width="50.7109375" style="2" customWidth="1"/>
    <col min="15367" max="15367" width="18.42578125" style="2" customWidth="1"/>
    <col min="15368" max="15368" width="14.28515625" style="2" customWidth="1"/>
    <col min="15369" max="15369" width="28.5703125" style="2" customWidth="1"/>
    <col min="15370" max="15370" width="11.5703125" style="2" customWidth="1"/>
    <col min="15371" max="15618" width="9.140625" style="2"/>
    <col min="15619" max="15620" width="14.28515625" style="2" customWidth="1"/>
    <col min="15621" max="15621" width="20.7109375" style="2" customWidth="1"/>
    <col min="15622" max="15622" width="50.7109375" style="2" customWidth="1"/>
    <col min="15623" max="15623" width="18.42578125" style="2" customWidth="1"/>
    <col min="15624" max="15624" width="14.28515625" style="2" customWidth="1"/>
    <col min="15625" max="15625" width="28.5703125" style="2" customWidth="1"/>
    <col min="15626" max="15626" width="11.5703125" style="2" customWidth="1"/>
    <col min="15627" max="15874" width="9.140625" style="2"/>
    <col min="15875" max="15876" width="14.28515625" style="2" customWidth="1"/>
    <col min="15877" max="15877" width="20.7109375" style="2" customWidth="1"/>
    <col min="15878" max="15878" width="50.7109375" style="2" customWidth="1"/>
    <col min="15879" max="15879" width="18.42578125" style="2" customWidth="1"/>
    <col min="15880" max="15880" width="14.28515625" style="2" customWidth="1"/>
    <col min="15881" max="15881" width="28.5703125" style="2" customWidth="1"/>
    <col min="15882" max="15882" width="11.5703125" style="2" customWidth="1"/>
    <col min="15883" max="16130" width="9.140625" style="2"/>
    <col min="16131" max="16132" width="14.28515625" style="2" customWidth="1"/>
    <col min="16133" max="16133" width="20.7109375" style="2" customWidth="1"/>
    <col min="16134" max="16134" width="50.7109375" style="2" customWidth="1"/>
    <col min="16135" max="16135" width="18.42578125" style="2" customWidth="1"/>
    <col min="16136" max="16136" width="14.28515625" style="2" customWidth="1"/>
    <col min="16137" max="16137" width="28.5703125" style="2" customWidth="1"/>
    <col min="16138" max="16138" width="11.5703125" style="2" customWidth="1"/>
    <col min="16139" max="16384" width="9.140625" style="2"/>
  </cols>
  <sheetData>
    <row r="1" spans="1:7" ht="27" customHeight="1">
      <c r="A1" s="97" t="s">
        <v>166</v>
      </c>
      <c r="B1" s="97" t="s">
        <v>167</v>
      </c>
      <c r="C1" s="98" t="s">
        <v>208</v>
      </c>
      <c r="D1" s="98" t="s">
        <v>209</v>
      </c>
      <c r="E1" s="98" t="s">
        <v>210</v>
      </c>
      <c r="F1" s="98" t="s">
        <v>211</v>
      </c>
      <c r="G1" s="98" t="s">
        <v>202</v>
      </c>
    </row>
    <row r="2" spans="1:7" ht="30">
      <c r="A2" s="423" t="s">
        <v>557</v>
      </c>
      <c r="B2" s="422" t="s">
        <v>558</v>
      </c>
      <c r="C2" s="430">
        <v>32312124000107</v>
      </c>
      <c r="D2" s="431" t="s">
        <v>761</v>
      </c>
      <c r="E2" s="431" t="s">
        <v>762</v>
      </c>
      <c r="F2" s="432" t="s">
        <v>763</v>
      </c>
      <c r="G2" s="433">
        <f>6.85+40.95</f>
        <v>47.800000000000004</v>
      </c>
    </row>
    <row r="3" spans="1:7" ht="30">
      <c r="A3" s="423" t="s">
        <v>557</v>
      </c>
      <c r="B3" s="422" t="s">
        <v>558</v>
      </c>
      <c r="C3" s="430">
        <v>32312124000107</v>
      </c>
      <c r="D3" s="431" t="s">
        <v>761</v>
      </c>
      <c r="E3" s="431" t="s">
        <v>762</v>
      </c>
      <c r="F3" s="432" t="s">
        <v>763</v>
      </c>
      <c r="G3" s="434">
        <v>2.1</v>
      </c>
    </row>
    <row r="4" spans="1:7" ht="15.75">
      <c r="A4" s="171"/>
      <c r="B4" s="172"/>
      <c r="C4" s="101"/>
      <c r="D4" s="105"/>
      <c r="E4" s="103"/>
      <c r="F4" s="104"/>
      <c r="G4" s="174">
        <v>0</v>
      </c>
    </row>
    <row r="5" spans="1:7" ht="15.75">
      <c r="A5" s="171"/>
      <c r="B5" s="172"/>
      <c r="C5" s="101"/>
      <c r="D5" s="102"/>
      <c r="E5" s="103"/>
      <c r="F5" s="104"/>
      <c r="G5" s="174">
        <v>0</v>
      </c>
    </row>
    <row r="6" spans="1:7" ht="15.75">
      <c r="A6" s="171"/>
      <c r="B6" s="172"/>
      <c r="C6" s="101"/>
      <c r="D6" s="102"/>
      <c r="E6" s="103"/>
      <c r="F6" s="104"/>
      <c r="G6" s="174">
        <v>0</v>
      </c>
    </row>
    <row r="7" spans="1:7" ht="15.75">
      <c r="A7" s="171"/>
      <c r="B7" s="172"/>
      <c r="C7" s="101"/>
      <c r="D7" s="102"/>
      <c r="E7" s="103"/>
      <c r="F7" s="104"/>
      <c r="G7" s="174">
        <v>0</v>
      </c>
    </row>
    <row r="8" spans="1:7" ht="15.75">
      <c r="A8" s="171"/>
      <c r="B8" s="172"/>
      <c r="C8" s="101"/>
      <c r="D8" s="102"/>
      <c r="E8" s="103"/>
      <c r="F8" s="104"/>
      <c r="G8" s="174">
        <v>0</v>
      </c>
    </row>
    <row r="9" spans="1:7" s="1" customFormat="1"/>
    <row r="10" spans="1:7" s="1" customFormat="1"/>
    <row r="11" spans="1:7" s="1" customFormat="1"/>
    <row r="12" spans="1:7" s="1" customFormat="1"/>
    <row r="13" spans="1:7" s="1" customFormat="1"/>
    <row r="14" spans="1:7" s="1" customFormat="1"/>
    <row r="15" spans="1:7" s="1" customFormat="1"/>
    <row r="16" spans="1:7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</sheetData>
  <protectedRanges>
    <protectedRange sqref="C4:F8" name="Intervalo2_1"/>
    <protectedRange sqref="B4:B8" name="Intervalo2"/>
    <protectedRange sqref="A4:A8" name="Intervalo2_2"/>
    <protectedRange sqref="F2:F3" name="Intervalo2_1_1_1_2"/>
    <protectedRange sqref="D2:E3" name="Intervalo2_1_1_1_3_2"/>
    <protectedRange sqref="C2:C3" name="Intervalo2_1_1_1_1_1_1_3_2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5" orientation="landscape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8"/>
  <sheetViews>
    <sheetView topLeftCell="A37" zoomScale="70" zoomScaleNormal="70" workbookViewId="0">
      <selection activeCell="B58" sqref="B58"/>
    </sheetView>
  </sheetViews>
  <sheetFormatPr defaultRowHeight="15"/>
  <cols>
    <col min="1" max="1" width="26.85546875" bestFit="1" customWidth="1"/>
    <col min="2" max="2" width="62.5703125" bestFit="1" customWidth="1"/>
    <col min="3" max="3" width="19" customWidth="1"/>
    <col min="4" max="4" width="58.7109375" bestFit="1" customWidth="1"/>
    <col min="5" max="5" width="51.28515625" customWidth="1"/>
    <col min="6" max="6" width="14.5703125" customWidth="1"/>
    <col min="7" max="7" width="18.28515625" bestFit="1" customWidth="1"/>
    <col min="8" max="8" width="14.140625" customWidth="1"/>
    <col min="9" max="9" width="96.28515625" bestFit="1" customWidth="1"/>
  </cols>
  <sheetData>
    <row r="1" spans="1:10" ht="31.5">
      <c r="A1" s="225" t="s">
        <v>166</v>
      </c>
      <c r="B1" s="225" t="s">
        <v>167</v>
      </c>
      <c r="C1" s="247" t="s">
        <v>212</v>
      </c>
      <c r="D1" s="247" t="s">
        <v>213</v>
      </c>
      <c r="E1" s="247" t="s">
        <v>214</v>
      </c>
      <c r="F1" s="247" t="s">
        <v>215</v>
      </c>
      <c r="G1" s="247" t="s">
        <v>216</v>
      </c>
      <c r="H1" s="247" t="s">
        <v>217</v>
      </c>
      <c r="I1" s="247" t="s">
        <v>218</v>
      </c>
    </row>
    <row r="2" spans="1:10" ht="31.5">
      <c r="A2" s="472" t="s">
        <v>788</v>
      </c>
      <c r="B2" s="473" t="s">
        <v>558</v>
      </c>
      <c r="C2" s="474" t="s">
        <v>779</v>
      </c>
      <c r="D2" s="475" t="s">
        <v>780</v>
      </c>
      <c r="E2" s="476" t="s">
        <v>819</v>
      </c>
      <c r="F2" s="477">
        <v>44595</v>
      </c>
      <c r="G2" s="478">
        <v>44936</v>
      </c>
      <c r="H2" s="479">
        <v>8900</v>
      </c>
      <c r="I2" s="480" t="s">
        <v>820</v>
      </c>
      <c r="J2" s="2"/>
    </row>
    <row r="3" spans="1:10" ht="15.75">
      <c r="A3" s="472" t="s">
        <v>788</v>
      </c>
      <c r="B3" s="473" t="s">
        <v>558</v>
      </c>
      <c r="C3" s="481" t="s">
        <v>768</v>
      </c>
      <c r="D3" s="482" t="s">
        <v>769</v>
      </c>
      <c r="E3" s="483" t="s">
        <v>821</v>
      </c>
      <c r="F3" s="484">
        <v>44600</v>
      </c>
      <c r="G3" s="478">
        <v>44648</v>
      </c>
      <c r="H3" s="461">
        <v>500</v>
      </c>
      <c r="I3" s="485" t="s">
        <v>822</v>
      </c>
    </row>
    <row r="4" spans="1:10" ht="47.25">
      <c r="A4" s="472" t="s">
        <v>788</v>
      </c>
      <c r="B4" s="486" t="s">
        <v>558</v>
      </c>
      <c r="C4" s="474" t="s">
        <v>795</v>
      </c>
      <c r="D4" s="475" t="s">
        <v>796</v>
      </c>
      <c r="E4" s="483" t="s">
        <v>823</v>
      </c>
      <c r="F4" s="484">
        <v>44594</v>
      </c>
      <c r="G4" s="478">
        <v>44648</v>
      </c>
      <c r="H4" s="461">
        <v>0</v>
      </c>
      <c r="I4" s="487" t="s">
        <v>824</v>
      </c>
      <c r="J4" s="2"/>
    </row>
    <row r="5" spans="1:10" ht="15.75">
      <c r="A5" s="472" t="s">
        <v>788</v>
      </c>
      <c r="B5" s="486" t="s">
        <v>558</v>
      </c>
      <c r="C5" s="481" t="s">
        <v>825</v>
      </c>
      <c r="D5" s="482" t="s">
        <v>826</v>
      </c>
      <c r="E5" s="483" t="s">
        <v>827</v>
      </c>
      <c r="F5" s="484">
        <v>44624</v>
      </c>
      <c r="G5" s="478">
        <v>44648</v>
      </c>
      <c r="H5" s="461">
        <v>0</v>
      </c>
      <c r="I5" s="488" t="s">
        <v>828</v>
      </c>
    </row>
    <row r="6" spans="1:10" ht="31.5">
      <c r="A6" s="472" t="s">
        <v>788</v>
      </c>
      <c r="B6" s="486" t="s">
        <v>558</v>
      </c>
      <c r="C6" s="474" t="s">
        <v>829</v>
      </c>
      <c r="D6" s="475" t="s">
        <v>830</v>
      </c>
      <c r="E6" s="476" t="s">
        <v>831</v>
      </c>
      <c r="F6" s="489" t="s">
        <v>832</v>
      </c>
      <c r="G6" s="478">
        <v>44648</v>
      </c>
      <c r="H6" s="461">
        <v>9300</v>
      </c>
      <c r="I6" s="490" t="s">
        <v>833</v>
      </c>
      <c r="J6" s="2"/>
    </row>
    <row r="7" spans="1:10" ht="15.75">
      <c r="A7" s="472" t="s">
        <v>788</v>
      </c>
      <c r="B7" s="486" t="s">
        <v>558</v>
      </c>
      <c r="C7" s="474" t="s">
        <v>829</v>
      </c>
      <c r="D7" s="475" t="s">
        <v>830</v>
      </c>
      <c r="E7" s="476" t="s">
        <v>834</v>
      </c>
      <c r="F7" s="491">
        <v>44602</v>
      </c>
      <c r="G7" s="478">
        <v>44648</v>
      </c>
      <c r="H7" s="461">
        <v>0</v>
      </c>
      <c r="I7" s="488" t="s">
        <v>835</v>
      </c>
      <c r="J7" s="2"/>
    </row>
    <row r="8" spans="1:10" ht="31.5">
      <c r="A8" s="472" t="s">
        <v>788</v>
      </c>
      <c r="B8" s="486" t="s">
        <v>558</v>
      </c>
      <c r="C8" s="481" t="s">
        <v>772</v>
      </c>
      <c r="D8" s="482" t="s">
        <v>773</v>
      </c>
      <c r="E8" s="476" t="s">
        <v>836</v>
      </c>
      <c r="F8" s="489" t="s">
        <v>837</v>
      </c>
      <c r="G8" s="478">
        <v>44648</v>
      </c>
      <c r="H8" s="461">
        <v>0</v>
      </c>
      <c r="I8" s="480" t="s">
        <v>838</v>
      </c>
    </row>
    <row r="9" spans="1:10" ht="15.75">
      <c r="A9" s="472" t="s">
        <v>788</v>
      </c>
      <c r="B9" s="486" t="s">
        <v>558</v>
      </c>
      <c r="C9" s="492" t="s">
        <v>839</v>
      </c>
      <c r="D9" s="493" t="s">
        <v>840</v>
      </c>
      <c r="E9" s="476" t="s">
        <v>841</v>
      </c>
      <c r="F9" s="484">
        <v>44594</v>
      </c>
      <c r="G9" s="478">
        <v>44648</v>
      </c>
      <c r="H9" s="461">
        <v>800</v>
      </c>
      <c r="I9" s="480" t="s">
        <v>842</v>
      </c>
      <c r="J9" s="2"/>
    </row>
    <row r="10" spans="1:10" ht="15.75">
      <c r="A10" s="472" t="s">
        <v>788</v>
      </c>
      <c r="B10" s="486" t="s">
        <v>558</v>
      </c>
      <c r="C10" s="494">
        <v>21374060000144</v>
      </c>
      <c r="D10" s="495" t="s">
        <v>799</v>
      </c>
      <c r="E10" s="476" t="s">
        <v>843</v>
      </c>
      <c r="F10" s="484">
        <v>44608</v>
      </c>
      <c r="G10" s="478">
        <v>44648</v>
      </c>
      <c r="H10" s="461">
        <v>2200</v>
      </c>
      <c r="I10" s="480" t="s">
        <v>844</v>
      </c>
      <c r="J10" s="2"/>
    </row>
    <row r="11" spans="1:10" ht="15.75">
      <c r="A11" s="472" t="s">
        <v>788</v>
      </c>
      <c r="B11" s="486" t="s">
        <v>558</v>
      </c>
      <c r="C11" s="492" t="s">
        <v>845</v>
      </c>
      <c r="D11" s="493" t="s">
        <v>846</v>
      </c>
      <c r="E11" s="476" t="s">
        <v>847</v>
      </c>
      <c r="F11" s="484">
        <v>44595</v>
      </c>
      <c r="G11" s="478">
        <v>44648</v>
      </c>
      <c r="H11" s="461">
        <v>12900</v>
      </c>
      <c r="I11" s="488" t="s">
        <v>848</v>
      </c>
    </row>
    <row r="12" spans="1:10" ht="15.75">
      <c r="A12" s="472" t="s">
        <v>788</v>
      </c>
      <c r="B12" s="473" t="s">
        <v>558</v>
      </c>
      <c r="C12" s="496">
        <v>18554757000192</v>
      </c>
      <c r="D12" s="495" t="s">
        <v>785</v>
      </c>
      <c r="E12" s="476" t="s">
        <v>849</v>
      </c>
      <c r="F12" s="489" t="s">
        <v>850</v>
      </c>
      <c r="G12" s="478">
        <v>44648</v>
      </c>
      <c r="H12" s="461">
        <v>0</v>
      </c>
      <c r="I12" s="480" t="s">
        <v>851</v>
      </c>
      <c r="J12" s="2"/>
    </row>
    <row r="13" spans="1:10" ht="15.75">
      <c r="A13" s="472" t="s">
        <v>788</v>
      </c>
      <c r="B13" s="473" t="s">
        <v>558</v>
      </c>
      <c r="C13" s="492" t="s">
        <v>852</v>
      </c>
      <c r="D13" s="493" t="s">
        <v>853</v>
      </c>
      <c r="E13" s="476" t="s">
        <v>854</v>
      </c>
      <c r="F13" s="489" t="s">
        <v>855</v>
      </c>
      <c r="G13" s="478">
        <v>44648</v>
      </c>
      <c r="H13" s="461">
        <v>6200</v>
      </c>
      <c r="I13" s="480" t="s">
        <v>856</v>
      </c>
      <c r="J13" s="2"/>
    </row>
    <row r="14" spans="1:10" ht="15.75">
      <c r="A14" s="472" t="s">
        <v>788</v>
      </c>
      <c r="B14" s="473" t="s">
        <v>558</v>
      </c>
      <c r="C14" s="492" t="s">
        <v>852</v>
      </c>
      <c r="D14" s="493" t="s">
        <v>853</v>
      </c>
      <c r="E14" s="476" t="s">
        <v>857</v>
      </c>
      <c r="F14" s="489" t="s">
        <v>858</v>
      </c>
      <c r="G14" s="478">
        <v>44648</v>
      </c>
      <c r="H14" s="461">
        <v>1400</v>
      </c>
      <c r="I14" s="480" t="s">
        <v>859</v>
      </c>
      <c r="J14" s="2"/>
    </row>
    <row r="15" spans="1:10" ht="15.75">
      <c r="A15" s="472" t="s">
        <v>788</v>
      </c>
      <c r="B15" s="473" t="s">
        <v>558</v>
      </c>
      <c r="C15" s="474" t="s">
        <v>860</v>
      </c>
      <c r="D15" s="475" t="s">
        <v>861</v>
      </c>
      <c r="E15" s="476" t="s">
        <v>862</v>
      </c>
      <c r="F15" s="489" t="s">
        <v>863</v>
      </c>
      <c r="G15" s="478">
        <v>44648</v>
      </c>
      <c r="H15" s="461">
        <v>3500</v>
      </c>
      <c r="I15" s="480" t="s">
        <v>864</v>
      </c>
      <c r="J15" s="2"/>
    </row>
    <row r="16" spans="1:10" ht="15.75">
      <c r="A16" s="472" t="s">
        <v>788</v>
      </c>
      <c r="B16" s="473" t="s">
        <v>558</v>
      </c>
      <c r="C16" s="474" t="s">
        <v>775</v>
      </c>
      <c r="D16" s="475" t="s">
        <v>776</v>
      </c>
      <c r="E16" s="476" t="s">
        <v>865</v>
      </c>
      <c r="F16" s="489" t="s">
        <v>837</v>
      </c>
      <c r="G16" s="478">
        <v>44648</v>
      </c>
      <c r="H16" s="461">
        <v>300</v>
      </c>
      <c r="I16" s="480" t="s">
        <v>866</v>
      </c>
      <c r="J16" s="2"/>
    </row>
    <row r="17" spans="1:10" ht="15.75">
      <c r="A17" s="472" t="s">
        <v>788</v>
      </c>
      <c r="B17" s="473" t="s">
        <v>558</v>
      </c>
      <c r="C17" s="474" t="s">
        <v>789</v>
      </c>
      <c r="D17" s="497" t="s">
        <v>790</v>
      </c>
      <c r="E17" s="476" t="s">
        <v>867</v>
      </c>
      <c r="F17" s="489" t="s">
        <v>868</v>
      </c>
      <c r="G17" s="478">
        <v>44648</v>
      </c>
      <c r="H17" s="461">
        <v>7000</v>
      </c>
      <c r="I17" s="480" t="s">
        <v>869</v>
      </c>
      <c r="J17" s="2"/>
    </row>
    <row r="18" spans="1:10" ht="15.75">
      <c r="A18" s="472" t="s">
        <v>788</v>
      </c>
      <c r="B18" s="473" t="s">
        <v>558</v>
      </c>
      <c r="C18" s="498" t="s">
        <v>870</v>
      </c>
      <c r="D18" s="499" t="s">
        <v>871</v>
      </c>
      <c r="E18" s="476" t="s">
        <v>872</v>
      </c>
      <c r="F18" s="489" t="s">
        <v>873</v>
      </c>
      <c r="G18" s="478">
        <v>44648</v>
      </c>
      <c r="H18" s="461">
        <v>0</v>
      </c>
      <c r="I18" s="488" t="s">
        <v>874</v>
      </c>
    </row>
    <row r="19" spans="1:10" ht="15.75">
      <c r="A19" s="472" t="s">
        <v>788</v>
      </c>
      <c r="B19" s="473" t="s">
        <v>558</v>
      </c>
      <c r="C19" s="474" t="s">
        <v>875</v>
      </c>
      <c r="D19" s="475" t="s">
        <v>876</v>
      </c>
      <c r="E19" s="483" t="s">
        <v>877</v>
      </c>
      <c r="F19" s="484">
        <v>44630</v>
      </c>
      <c r="G19" s="478">
        <v>44648</v>
      </c>
      <c r="H19" s="461">
        <v>2650</v>
      </c>
      <c r="I19" s="480" t="s">
        <v>878</v>
      </c>
    </row>
    <row r="20" spans="1:10" ht="15.75">
      <c r="A20" s="472" t="s">
        <v>788</v>
      </c>
      <c r="B20" s="473" t="s">
        <v>558</v>
      </c>
      <c r="C20" s="474" t="s">
        <v>879</v>
      </c>
      <c r="D20" s="475" t="s">
        <v>880</v>
      </c>
      <c r="E20" s="483" t="s">
        <v>881</v>
      </c>
      <c r="F20" s="484">
        <v>44620</v>
      </c>
      <c r="G20" s="478">
        <v>44648</v>
      </c>
      <c r="H20" s="461">
        <v>3651.35</v>
      </c>
      <c r="I20" s="480" t="s">
        <v>882</v>
      </c>
      <c r="J20" s="2"/>
    </row>
    <row r="21" spans="1:10" ht="15.75">
      <c r="A21" s="472" t="s">
        <v>788</v>
      </c>
      <c r="B21" s="473" t="s">
        <v>558</v>
      </c>
      <c r="C21" s="500" t="s">
        <v>883</v>
      </c>
      <c r="D21" s="475" t="s">
        <v>884</v>
      </c>
      <c r="E21" s="476" t="s">
        <v>885</v>
      </c>
      <c r="F21" s="489" t="s">
        <v>886</v>
      </c>
      <c r="G21" s="478">
        <v>44648</v>
      </c>
      <c r="H21" s="501" t="s">
        <v>887</v>
      </c>
      <c r="I21" s="480" t="s">
        <v>888</v>
      </c>
      <c r="J21" s="2"/>
    </row>
    <row r="22" spans="1:10" ht="15.75">
      <c r="A22" s="472" t="s">
        <v>788</v>
      </c>
      <c r="B22" s="473" t="s">
        <v>558</v>
      </c>
      <c r="C22" s="500" t="s">
        <v>889</v>
      </c>
      <c r="D22" s="475" t="s">
        <v>809</v>
      </c>
      <c r="E22" s="476" t="s">
        <v>890</v>
      </c>
      <c r="F22" s="489" t="s">
        <v>886</v>
      </c>
      <c r="G22" s="502"/>
      <c r="H22" s="463">
        <v>14547.17</v>
      </c>
      <c r="I22" s="480" t="s">
        <v>891</v>
      </c>
      <c r="J22" s="2"/>
    </row>
    <row r="23" spans="1:10" ht="15.75">
      <c r="A23" s="472" t="s">
        <v>788</v>
      </c>
      <c r="B23" s="473" t="s">
        <v>558</v>
      </c>
      <c r="C23" s="496">
        <v>12882148000186</v>
      </c>
      <c r="D23" s="499" t="s">
        <v>892</v>
      </c>
      <c r="E23" s="476" t="s">
        <v>841</v>
      </c>
      <c r="F23" s="484">
        <v>44652</v>
      </c>
      <c r="G23" s="478">
        <v>45017</v>
      </c>
      <c r="H23" s="501" t="s">
        <v>893</v>
      </c>
      <c r="I23" s="488" t="s">
        <v>894</v>
      </c>
    </row>
    <row r="24" spans="1:10" ht="15.75">
      <c r="A24" s="472" t="s">
        <v>788</v>
      </c>
      <c r="B24" s="473" t="s">
        <v>558</v>
      </c>
      <c r="C24" s="496">
        <v>36405607000107</v>
      </c>
      <c r="D24" s="499" t="s">
        <v>895</v>
      </c>
      <c r="E24" s="483" t="s">
        <v>896</v>
      </c>
      <c r="F24" s="484">
        <v>44649</v>
      </c>
      <c r="G24" s="478">
        <v>45014</v>
      </c>
      <c r="H24" s="501" t="s">
        <v>887</v>
      </c>
      <c r="I24" s="488" t="s">
        <v>897</v>
      </c>
    </row>
    <row r="25" spans="1:10" ht="15.75">
      <c r="A25" s="472" t="s">
        <v>788</v>
      </c>
      <c r="B25" s="473" t="s">
        <v>558</v>
      </c>
      <c r="C25" s="498" t="s">
        <v>898</v>
      </c>
      <c r="D25" s="503" t="s">
        <v>899</v>
      </c>
      <c r="E25" s="483" t="s">
        <v>900</v>
      </c>
      <c r="F25" s="484">
        <v>44649</v>
      </c>
      <c r="G25" s="478">
        <v>45014</v>
      </c>
      <c r="H25" s="501" t="s">
        <v>901</v>
      </c>
      <c r="I25" s="488" t="s">
        <v>902</v>
      </c>
      <c r="J25" s="2"/>
    </row>
    <row r="26" spans="1:10" ht="15.75">
      <c r="A26" s="472" t="s">
        <v>788</v>
      </c>
      <c r="B26" s="473" t="s">
        <v>558</v>
      </c>
      <c r="C26" s="496">
        <v>31675417000188</v>
      </c>
      <c r="D26" s="504" t="s">
        <v>903</v>
      </c>
      <c r="E26" s="483" t="s">
        <v>827</v>
      </c>
      <c r="F26" s="484">
        <v>44649</v>
      </c>
      <c r="G26" s="478">
        <v>45014</v>
      </c>
      <c r="H26" s="501" t="s">
        <v>904</v>
      </c>
      <c r="I26" s="488" t="s">
        <v>905</v>
      </c>
    </row>
    <row r="27" spans="1:10" ht="15.75">
      <c r="A27" s="472" t="s">
        <v>788</v>
      </c>
      <c r="B27" s="473" t="s">
        <v>558</v>
      </c>
      <c r="C27" s="474" t="s">
        <v>775</v>
      </c>
      <c r="D27" s="475" t="s">
        <v>776</v>
      </c>
      <c r="E27" s="476" t="s">
        <v>865</v>
      </c>
      <c r="F27" s="484">
        <v>44649</v>
      </c>
      <c r="G27" s="478">
        <v>45014</v>
      </c>
      <c r="H27" s="501" t="s">
        <v>777</v>
      </c>
      <c r="I27" s="488" t="s">
        <v>866</v>
      </c>
    </row>
    <row r="28" spans="1:10" ht="15.75">
      <c r="A28" s="472" t="s">
        <v>788</v>
      </c>
      <c r="B28" s="473" t="s">
        <v>558</v>
      </c>
      <c r="C28" s="496">
        <v>24380578002041</v>
      </c>
      <c r="D28" s="504" t="s">
        <v>765</v>
      </c>
      <c r="E28" s="483" t="s">
        <v>906</v>
      </c>
      <c r="F28" s="484">
        <v>44649</v>
      </c>
      <c r="G28" s="478">
        <v>45014</v>
      </c>
      <c r="H28" s="461">
        <v>0</v>
      </c>
      <c r="I28" s="505" t="s">
        <v>907</v>
      </c>
    </row>
    <row r="29" spans="1:10" ht="15.75">
      <c r="A29" s="472" t="s">
        <v>788</v>
      </c>
      <c r="B29" s="473" t="s">
        <v>558</v>
      </c>
      <c r="C29" s="498" t="s">
        <v>782</v>
      </c>
      <c r="D29" s="499" t="s">
        <v>783</v>
      </c>
      <c r="E29" s="483" t="s">
        <v>908</v>
      </c>
      <c r="F29" s="484">
        <v>44603</v>
      </c>
      <c r="G29" s="502"/>
      <c r="H29" s="501">
        <v>1900.31</v>
      </c>
      <c r="I29" s="488" t="s">
        <v>909</v>
      </c>
      <c r="J29" s="2"/>
    </row>
    <row r="30" spans="1:10" ht="15.75">
      <c r="A30" s="472" t="s">
        <v>788</v>
      </c>
      <c r="B30" s="473" t="s">
        <v>558</v>
      </c>
      <c r="C30" s="498" t="s">
        <v>910</v>
      </c>
      <c r="D30" s="499" t="s">
        <v>911</v>
      </c>
      <c r="E30" s="483" t="s">
        <v>912</v>
      </c>
      <c r="F30" s="506">
        <v>44588</v>
      </c>
      <c r="G30" s="478">
        <v>44648</v>
      </c>
      <c r="H30" s="501" t="s">
        <v>913</v>
      </c>
      <c r="I30" s="488" t="s">
        <v>914</v>
      </c>
      <c r="J30" s="2"/>
    </row>
    <row r="31" spans="1:10" ht="15.75">
      <c r="A31" s="472" t="s">
        <v>788</v>
      </c>
      <c r="B31" s="473" t="s">
        <v>558</v>
      </c>
      <c r="C31" s="498" t="s">
        <v>915</v>
      </c>
      <c r="D31" s="507" t="s">
        <v>811</v>
      </c>
      <c r="E31" s="483" t="s">
        <v>916</v>
      </c>
      <c r="F31" s="484">
        <v>44588</v>
      </c>
      <c r="G31" s="478">
        <v>44952</v>
      </c>
      <c r="H31" s="461">
        <v>0</v>
      </c>
      <c r="I31" s="505" t="s">
        <v>917</v>
      </c>
    </row>
    <row r="32" spans="1:10" ht="31.5">
      <c r="A32" s="472" t="s">
        <v>557</v>
      </c>
      <c r="B32" s="502" t="s">
        <v>558</v>
      </c>
      <c r="C32" s="508" t="s">
        <v>918</v>
      </c>
      <c r="D32" s="490" t="s">
        <v>919</v>
      </c>
      <c r="E32" s="509" t="s">
        <v>920</v>
      </c>
      <c r="F32" s="484">
        <v>44685</v>
      </c>
      <c r="G32" s="478">
        <v>45234</v>
      </c>
      <c r="H32" s="510">
        <v>1647.5</v>
      </c>
      <c r="I32" s="488" t="s">
        <v>921</v>
      </c>
    </row>
    <row r="33" spans="1:10" ht="15.75">
      <c r="A33" s="472" t="s">
        <v>557</v>
      </c>
      <c r="B33" s="502" t="s">
        <v>558</v>
      </c>
      <c r="C33" s="498" t="s">
        <v>860</v>
      </c>
      <c r="D33" s="490" t="s">
        <v>922</v>
      </c>
      <c r="E33" s="511" t="s">
        <v>923</v>
      </c>
      <c r="F33" s="506">
        <v>44687</v>
      </c>
      <c r="G33" s="478">
        <v>45052</v>
      </c>
      <c r="H33" s="510">
        <v>2950</v>
      </c>
      <c r="I33" s="488" t="s">
        <v>864</v>
      </c>
      <c r="J33" s="2"/>
    </row>
    <row r="34" spans="1:10" ht="15.75">
      <c r="A34" s="472" t="s">
        <v>557</v>
      </c>
      <c r="B34" s="502" t="s">
        <v>924</v>
      </c>
      <c r="C34" s="512" t="s">
        <v>925</v>
      </c>
      <c r="D34" s="490" t="s">
        <v>926</v>
      </c>
      <c r="E34" s="513" t="s">
        <v>927</v>
      </c>
      <c r="F34" s="514">
        <v>44690</v>
      </c>
      <c r="G34" s="515">
        <v>45055</v>
      </c>
      <c r="H34" s="510">
        <v>10524.17</v>
      </c>
      <c r="I34" s="505" t="s">
        <v>928</v>
      </c>
    </row>
    <row r="35" spans="1:10" ht="15.75">
      <c r="A35" s="472" t="s">
        <v>557</v>
      </c>
      <c r="B35" s="502" t="s">
        <v>558</v>
      </c>
      <c r="C35" s="494">
        <v>21374060000144</v>
      </c>
      <c r="D35" s="495" t="s">
        <v>799</v>
      </c>
      <c r="E35" s="476" t="s">
        <v>843</v>
      </c>
      <c r="F35" s="516">
        <v>44608</v>
      </c>
      <c r="G35" s="478">
        <v>44742</v>
      </c>
      <c r="H35" s="461">
        <v>2200</v>
      </c>
      <c r="I35" s="488" t="s">
        <v>929</v>
      </c>
      <c r="J35" s="2"/>
    </row>
    <row r="36" spans="1:10" ht="15.75">
      <c r="A36" s="472" t="s">
        <v>557</v>
      </c>
      <c r="B36" s="517" t="s">
        <v>558</v>
      </c>
      <c r="C36" s="518">
        <v>41476791000108</v>
      </c>
      <c r="D36" s="504" t="s">
        <v>930</v>
      </c>
      <c r="E36" s="519" t="s">
        <v>931</v>
      </c>
      <c r="F36" s="520" t="s">
        <v>932</v>
      </c>
      <c r="G36" s="521">
        <v>44743</v>
      </c>
      <c r="H36" s="463">
        <v>0</v>
      </c>
      <c r="I36" s="522" t="s">
        <v>933</v>
      </c>
      <c r="J36" s="2"/>
    </row>
    <row r="37" spans="1:10" ht="15.75">
      <c r="A37" s="472" t="s">
        <v>557</v>
      </c>
      <c r="B37" s="502" t="s">
        <v>558</v>
      </c>
      <c r="C37" s="523" t="s">
        <v>934</v>
      </c>
      <c r="D37" s="524" t="s">
        <v>935</v>
      </c>
      <c r="E37" s="525" t="s">
        <v>936</v>
      </c>
      <c r="F37" s="484">
        <v>44720</v>
      </c>
      <c r="G37" s="526">
        <v>45085</v>
      </c>
      <c r="H37" s="461">
        <v>900</v>
      </c>
      <c r="I37" s="527" t="s">
        <v>937</v>
      </c>
    </row>
    <row r="38" spans="1:10" ht="15.75">
      <c r="A38" s="472" t="s">
        <v>557</v>
      </c>
      <c r="B38" s="502" t="s">
        <v>558</v>
      </c>
      <c r="C38" s="528">
        <v>31698424000103</v>
      </c>
      <c r="D38" s="524" t="s">
        <v>813</v>
      </c>
      <c r="E38" s="483" t="s">
        <v>938</v>
      </c>
      <c r="F38" s="484">
        <v>44593</v>
      </c>
      <c r="G38" s="529"/>
      <c r="H38" s="510">
        <v>10000</v>
      </c>
      <c r="I38" s="530" t="s">
        <v>939</v>
      </c>
    </row>
    <row r="39" spans="1:10" ht="31.5">
      <c r="A39" s="472" t="s">
        <v>557</v>
      </c>
      <c r="B39" s="502" t="s">
        <v>558</v>
      </c>
      <c r="C39" s="496">
        <v>42291379000186</v>
      </c>
      <c r="D39" s="499" t="s">
        <v>940</v>
      </c>
      <c r="E39" s="483" t="s">
        <v>941</v>
      </c>
      <c r="F39" s="484">
        <v>44593</v>
      </c>
      <c r="G39" s="478">
        <v>44958</v>
      </c>
      <c r="H39" s="510">
        <v>18000</v>
      </c>
      <c r="I39" s="488" t="s">
        <v>942</v>
      </c>
    </row>
    <row r="40" spans="1:10" ht="15.75">
      <c r="A40" s="472" t="s">
        <v>557</v>
      </c>
      <c r="B40" s="502" t="s">
        <v>558</v>
      </c>
      <c r="C40" s="496">
        <v>14902509000134</v>
      </c>
      <c r="D40" s="499" t="s">
        <v>943</v>
      </c>
      <c r="E40" s="483" t="s">
        <v>944</v>
      </c>
      <c r="F40" s="484">
        <v>44593</v>
      </c>
      <c r="G40" s="478">
        <v>44958</v>
      </c>
      <c r="H40" s="510">
        <v>20000</v>
      </c>
      <c r="I40" s="488" t="s">
        <v>945</v>
      </c>
    </row>
    <row r="41" spans="1:10" ht="15.75">
      <c r="A41" s="531" t="s">
        <v>557</v>
      </c>
      <c r="B41" s="502" t="s">
        <v>558</v>
      </c>
      <c r="C41" s="498" t="s">
        <v>946</v>
      </c>
      <c r="D41" s="499" t="s">
        <v>947</v>
      </c>
      <c r="E41" s="483" t="s">
        <v>948</v>
      </c>
      <c r="F41" s="484">
        <v>44594</v>
      </c>
      <c r="G41" s="478">
        <v>44928</v>
      </c>
      <c r="H41" s="510">
        <v>10000</v>
      </c>
      <c r="I41" s="480" t="s">
        <v>949</v>
      </c>
    </row>
    <row r="42" spans="1:10" ht="31.5">
      <c r="A42" s="472" t="s">
        <v>557</v>
      </c>
      <c r="B42" s="502" t="s">
        <v>558</v>
      </c>
      <c r="C42" s="496">
        <v>43017653000196</v>
      </c>
      <c r="D42" s="499" t="s">
        <v>950</v>
      </c>
      <c r="E42" s="483" t="s">
        <v>951</v>
      </c>
      <c r="F42" s="484">
        <v>44593</v>
      </c>
      <c r="G42" s="478">
        <v>44593</v>
      </c>
      <c r="H42" s="510">
        <v>10000</v>
      </c>
      <c r="I42" s="488" t="s">
        <v>952</v>
      </c>
    </row>
    <row r="43" spans="1:10" ht="15.75">
      <c r="A43" s="472" t="s">
        <v>557</v>
      </c>
      <c r="B43" s="532" t="s">
        <v>558</v>
      </c>
      <c r="C43" s="533">
        <v>22296569000189</v>
      </c>
      <c r="D43" s="499" t="s">
        <v>953</v>
      </c>
      <c r="E43" s="534" t="s">
        <v>954</v>
      </c>
      <c r="F43" s="535">
        <v>44682</v>
      </c>
      <c r="G43" s="536">
        <v>44866</v>
      </c>
      <c r="H43" s="510">
        <v>10000</v>
      </c>
      <c r="I43" s="537" t="s">
        <v>955</v>
      </c>
    </row>
    <row r="44" spans="1:10" ht="15.75">
      <c r="A44" s="472" t="s">
        <v>557</v>
      </c>
      <c r="B44" s="502" t="s">
        <v>558</v>
      </c>
      <c r="C44" s="496">
        <v>21216574000171</v>
      </c>
      <c r="D44" s="499" t="s">
        <v>815</v>
      </c>
      <c r="E44" s="483" t="s">
        <v>956</v>
      </c>
      <c r="F44" s="484">
        <v>44593</v>
      </c>
      <c r="G44" s="502"/>
      <c r="H44" s="510">
        <v>5000</v>
      </c>
      <c r="I44" s="488" t="s">
        <v>957</v>
      </c>
    </row>
    <row r="45" spans="1:10" ht="31.5">
      <c r="A45" s="627" t="s">
        <v>557</v>
      </c>
      <c r="B45" s="502" t="s">
        <v>558</v>
      </c>
      <c r="C45" s="538" t="s">
        <v>958</v>
      </c>
      <c r="D45" s="503" t="s">
        <v>959</v>
      </c>
      <c r="E45" s="511" t="s">
        <v>960</v>
      </c>
      <c r="F45" s="539" t="s">
        <v>961</v>
      </c>
      <c r="G45" s="478">
        <v>44835</v>
      </c>
      <c r="H45" s="510">
        <v>5000</v>
      </c>
      <c r="I45" s="540" t="s">
        <v>962</v>
      </c>
    </row>
    <row r="46" spans="1:10" ht="15.75">
      <c r="A46" s="627" t="s">
        <v>557</v>
      </c>
      <c r="B46" s="502" t="s">
        <v>558</v>
      </c>
      <c r="C46" s="498" t="s">
        <v>963</v>
      </c>
      <c r="D46" s="503" t="s">
        <v>964</v>
      </c>
      <c r="E46" s="541" t="s">
        <v>965</v>
      </c>
      <c r="F46" s="539" t="s">
        <v>966</v>
      </c>
      <c r="G46" s="478">
        <v>44894</v>
      </c>
      <c r="H46" s="510">
        <v>1384</v>
      </c>
      <c r="I46" s="542" t="s">
        <v>967</v>
      </c>
    </row>
    <row r="47" spans="1:10">
      <c r="B47" s="99"/>
    </row>
    <row r="48" spans="1:10">
      <c r="B48" s="99"/>
    </row>
    <row r="49" spans="2:2">
      <c r="B49" s="99"/>
    </row>
    <row r="50" spans="2:2">
      <c r="B50" s="99"/>
    </row>
    <row r="51" spans="2:2">
      <c r="B51" s="99"/>
    </row>
    <row r="52" spans="2:2">
      <c r="B52" s="99"/>
    </row>
    <row r="53" spans="2:2">
      <c r="B53" s="99"/>
    </row>
    <row r="54" spans="2:2">
      <c r="B54" s="99"/>
    </row>
    <row r="55" spans="2:2">
      <c r="B55" s="99"/>
    </row>
    <row r="56" spans="2:2">
      <c r="B56" s="99"/>
    </row>
    <row r="57" spans="2:2">
      <c r="B57" s="99"/>
    </row>
    <row r="58" spans="2:2">
      <c r="B58" s="99"/>
    </row>
    <row r="59" spans="2:2">
      <c r="B59" s="99"/>
    </row>
    <row r="60" spans="2:2">
      <c r="B60" s="99"/>
    </row>
    <row r="61" spans="2:2">
      <c r="B61" s="99"/>
    </row>
    <row r="62" spans="2:2">
      <c r="B62" s="99"/>
    </row>
    <row r="63" spans="2:2">
      <c r="B63" s="99"/>
    </row>
    <row r="64" spans="2:2">
      <c r="B64" s="99"/>
    </row>
    <row r="65" spans="2:2">
      <c r="B65" s="99"/>
    </row>
    <row r="66" spans="2:2">
      <c r="B66" s="99"/>
    </row>
    <row r="67" spans="2:2">
      <c r="B67" s="99"/>
    </row>
    <row r="68" spans="2:2">
      <c r="B68" s="99"/>
    </row>
    <row r="69" spans="2:2">
      <c r="B69" s="99"/>
    </row>
    <row r="70" spans="2:2">
      <c r="B70" s="99"/>
    </row>
    <row r="71" spans="2:2">
      <c r="B71" s="99"/>
    </row>
    <row r="72" spans="2:2">
      <c r="B72" s="99"/>
    </row>
    <row r="73" spans="2:2">
      <c r="B73" s="99"/>
    </row>
    <row r="74" spans="2:2">
      <c r="B74" s="99"/>
    </row>
    <row r="75" spans="2:2">
      <c r="B75" s="99"/>
    </row>
    <row r="76" spans="2:2">
      <c r="B76" s="99"/>
    </row>
    <row r="77" spans="2:2">
      <c r="B77" s="99"/>
    </row>
    <row r="78" spans="2:2">
      <c r="B78" s="99"/>
    </row>
    <row r="79" spans="2:2">
      <c r="B79" s="99"/>
    </row>
    <row r="80" spans="2:2">
      <c r="B80" s="99"/>
    </row>
    <row r="81" spans="2:2">
      <c r="B81" s="99"/>
    </row>
    <row r="82" spans="2:2">
      <c r="B82" s="99"/>
    </row>
    <row r="83" spans="2:2">
      <c r="B83" s="99"/>
    </row>
    <row r="84" spans="2:2">
      <c r="B84" s="99"/>
    </row>
    <row r="85" spans="2:2">
      <c r="B85" s="99"/>
    </row>
    <row r="86" spans="2:2">
      <c r="B86" s="99"/>
    </row>
    <row r="87" spans="2:2">
      <c r="B87" s="99"/>
    </row>
    <row r="88" spans="2:2">
      <c r="B88" s="99"/>
    </row>
    <row r="89" spans="2:2">
      <c r="B89" s="99"/>
    </row>
    <row r="90" spans="2:2">
      <c r="B90" s="99"/>
    </row>
    <row r="91" spans="2:2">
      <c r="B91" s="99"/>
    </row>
    <row r="92" spans="2:2">
      <c r="B92" s="99"/>
    </row>
    <row r="93" spans="2:2">
      <c r="B93" s="99"/>
    </row>
    <row r="94" spans="2:2">
      <c r="B94" s="99"/>
    </row>
    <row r="95" spans="2:2">
      <c r="B95" s="99"/>
    </row>
    <row r="96" spans="2:2">
      <c r="B96" s="99"/>
    </row>
    <row r="97" spans="2:2">
      <c r="B97" s="99"/>
    </row>
    <row r="98" spans="2:2">
      <c r="B98" s="99"/>
    </row>
    <row r="99" spans="2:2">
      <c r="B99" s="99"/>
    </row>
    <row r="100" spans="2:2">
      <c r="B100" s="99"/>
    </row>
    <row r="101" spans="2:2">
      <c r="B101" s="99"/>
    </row>
    <row r="102" spans="2:2">
      <c r="B102" s="99"/>
    </row>
    <row r="103" spans="2:2">
      <c r="B103" s="99"/>
    </row>
    <row r="104" spans="2:2">
      <c r="B104" s="99"/>
    </row>
    <row r="105" spans="2:2">
      <c r="B105" s="99"/>
    </row>
    <row r="106" spans="2:2">
      <c r="B106" s="99"/>
    </row>
    <row r="107" spans="2:2">
      <c r="B107" s="99"/>
    </row>
    <row r="108" spans="2:2">
      <c r="B108" s="99"/>
    </row>
    <row r="109" spans="2:2">
      <c r="B109" s="99"/>
    </row>
    <row r="110" spans="2:2">
      <c r="B110" s="99"/>
    </row>
    <row r="111" spans="2:2">
      <c r="B111" s="99"/>
    </row>
    <row r="112" spans="2:2">
      <c r="B112" s="99"/>
    </row>
    <row r="113" spans="2:2">
      <c r="B113" s="99"/>
    </row>
    <row r="114" spans="2:2">
      <c r="B114" s="99"/>
    </row>
    <row r="115" spans="2:2">
      <c r="B115" s="99"/>
    </row>
    <row r="116" spans="2:2">
      <c r="B116" s="99"/>
    </row>
    <row r="117" spans="2:2">
      <c r="B117" s="99"/>
    </row>
    <row r="118" spans="2:2">
      <c r="B118" s="99"/>
    </row>
    <row r="119" spans="2:2">
      <c r="B119" s="99"/>
    </row>
    <row r="120" spans="2:2">
      <c r="B120" s="99"/>
    </row>
    <row r="121" spans="2:2">
      <c r="B121" s="99"/>
    </row>
    <row r="122" spans="2:2">
      <c r="B122" s="99"/>
    </row>
    <row r="123" spans="2:2">
      <c r="B123" s="99"/>
    </row>
    <row r="124" spans="2:2">
      <c r="B124" s="99"/>
    </row>
    <row r="125" spans="2:2">
      <c r="B125" s="99"/>
    </row>
    <row r="126" spans="2:2">
      <c r="B126" s="99"/>
    </row>
    <row r="127" spans="2:2">
      <c r="B127" s="99"/>
    </row>
    <row r="128" spans="2:2">
      <c r="B128" s="99"/>
    </row>
    <row r="129" spans="2:2">
      <c r="B129" s="99"/>
    </row>
    <row r="130" spans="2:2">
      <c r="B130" s="99"/>
    </row>
    <row r="131" spans="2:2">
      <c r="B131" s="99"/>
    </row>
    <row r="132" spans="2:2">
      <c r="B132" s="99"/>
    </row>
    <row r="133" spans="2:2">
      <c r="B133" s="99"/>
    </row>
    <row r="134" spans="2:2">
      <c r="B134" s="99"/>
    </row>
    <row r="135" spans="2:2">
      <c r="B135" s="99"/>
    </row>
    <row r="136" spans="2:2">
      <c r="B136" s="99"/>
    </row>
    <row r="137" spans="2:2">
      <c r="B137" s="99"/>
    </row>
    <row r="138" spans="2:2">
      <c r="B138" s="99"/>
    </row>
    <row r="139" spans="2:2">
      <c r="B139" s="99"/>
    </row>
    <row r="140" spans="2:2">
      <c r="B140" s="99"/>
    </row>
    <row r="141" spans="2:2">
      <c r="B141" s="99"/>
    </row>
    <row r="142" spans="2:2">
      <c r="B142" s="99"/>
    </row>
    <row r="143" spans="2:2">
      <c r="B143" s="99"/>
    </row>
    <row r="144" spans="2:2">
      <c r="B144" s="99"/>
    </row>
    <row r="145" spans="2:2">
      <c r="B145" s="99"/>
    </row>
    <row r="146" spans="2:2">
      <c r="B146" s="99"/>
    </row>
    <row r="147" spans="2:2">
      <c r="B147" s="99"/>
    </row>
    <row r="148" spans="2:2">
      <c r="B148" s="99"/>
    </row>
    <row r="153" spans="2:2">
      <c r="B153" s="2"/>
    </row>
    <row r="154" spans="2:2">
      <c r="B154" s="2"/>
    </row>
    <row r="155" spans="2:2">
      <c r="B155" s="2"/>
    </row>
    <row r="156" spans="2:2">
      <c r="B156" s="2"/>
    </row>
    <row r="157" spans="2:2">
      <c r="B157" s="2"/>
    </row>
    <row r="158" spans="2:2">
      <c r="B158" s="2"/>
    </row>
    <row r="159" spans="2:2">
      <c r="B159" s="2"/>
    </row>
    <row r="160" spans="2:2">
      <c r="B160" s="2"/>
    </row>
    <row r="161" spans="2:2">
      <c r="B161" s="2"/>
    </row>
    <row r="162" spans="2:2">
      <c r="B162" s="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</sheetData>
  <protectedRanges>
    <protectedRange sqref="D32:E44" name="Intervalo2_2_1_2_1_6_1_1"/>
    <protectedRange sqref="D29:E31" name="Intervalo2_2_1_2_1_1_1_2"/>
    <protectedRange sqref="B2:B20" name="Intervalo2_1_1_1_2_1"/>
    <protectedRange sqref="D10:E10 E11 D12:E12 E2:E9 E13:E20" name="Intervalo2_2_1_2_1_1_1_1_1"/>
    <protectedRange sqref="E21:E22 D23 D24:E25 D28:E28 D26" name="Intervalo2_2_1_2_1_2_2_1"/>
    <protectedRange sqref="B21:B31" name="Intervalo2_1_1_1_1_2_1"/>
    <protectedRange sqref="E23 E26:E27" name="Intervalo2_2_1_2_1_2_1_1_1"/>
    <protectedRange sqref="C21" name="Intervalo2_1_1_1_1_1_2_1"/>
    <protectedRange sqref="C22" name="Intervalo2_1_1_1_1_1_1_1_1"/>
  </protectedRanges>
  <hyperlinks>
    <hyperlink ref="I19" r:id="rId1"/>
    <hyperlink ref="I28" r:id="rId2"/>
    <hyperlink ref="I22" r:id="rId3"/>
    <hyperlink ref="I35" r:id="rId4"/>
    <hyperlink ref="I45" r:id="rId5"/>
    <hyperlink ref="I36" r:id="rId6"/>
    <hyperlink ref="I29" r:id="rId7"/>
    <hyperlink ref="I38" r:id="rId8"/>
    <hyperlink ref="I44" r:id="rId9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5" orientation="landscape" r:id="rId1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1"/>
  <sheetViews>
    <sheetView topLeftCell="E1" zoomScale="90" zoomScaleNormal="90" workbookViewId="0">
      <selection activeCell="I21" sqref="A1:I21"/>
    </sheetView>
  </sheetViews>
  <sheetFormatPr defaultRowHeight="15"/>
  <cols>
    <col min="1" max="1" width="22.85546875" customWidth="1"/>
    <col min="2" max="2" width="58.85546875" customWidth="1"/>
    <col min="3" max="3" width="17.28515625" customWidth="1"/>
    <col min="4" max="4" width="59.5703125" bestFit="1" customWidth="1"/>
    <col min="5" max="5" width="19.85546875" bestFit="1" customWidth="1"/>
    <col min="6" max="6" width="13.85546875" customWidth="1"/>
    <col min="7" max="7" width="11.5703125" bestFit="1" customWidth="1"/>
    <col min="8" max="8" width="13.5703125" bestFit="1" customWidth="1"/>
    <col min="9" max="9" width="86.42578125" bestFit="1" customWidth="1"/>
  </cols>
  <sheetData>
    <row r="1" spans="1:10" ht="31.5">
      <c r="A1" s="435" t="s">
        <v>166</v>
      </c>
      <c r="B1" s="435" t="s">
        <v>167</v>
      </c>
      <c r="C1" s="98" t="s">
        <v>219</v>
      </c>
      <c r="D1" s="98" t="s">
        <v>213</v>
      </c>
      <c r="E1" s="98" t="s">
        <v>220</v>
      </c>
      <c r="F1" s="98" t="s">
        <v>215</v>
      </c>
      <c r="G1" s="98" t="s">
        <v>764</v>
      </c>
      <c r="H1" s="98" t="s">
        <v>221</v>
      </c>
      <c r="I1" s="98" t="s">
        <v>222</v>
      </c>
    </row>
    <row r="2" spans="1:10">
      <c r="A2" s="436" t="s">
        <v>557</v>
      </c>
      <c r="B2" s="437" t="s">
        <v>558</v>
      </c>
      <c r="C2" s="438">
        <v>24380578002041</v>
      </c>
      <c r="D2" s="439" t="s">
        <v>765</v>
      </c>
      <c r="E2" s="440" t="s">
        <v>766</v>
      </c>
      <c r="F2" s="441">
        <v>44649</v>
      </c>
      <c r="G2" s="441">
        <v>45014</v>
      </c>
      <c r="H2" s="442">
        <v>0</v>
      </c>
      <c r="I2" s="443" t="s">
        <v>767</v>
      </c>
      <c r="J2" s="2"/>
    </row>
    <row r="3" spans="1:10">
      <c r="A3" s="436" t="s">
        <v>557</v>
      </c>
      <c r="B3" s="437" t="s">
        <v>558</v>
      </c>
      <c r="C3" s="253" t="s">
        <v>768</v>
      </c>
      <c r="D3" s="444" t="s">
        <v>769</v>
      </c>
      <c r="E3" s="440" t="s">
        <v>766</v>
      </c>
      <c r="F3" s="441">
        <v>44649</v>
      </c>
      <c r="G3" s="441">
        <v>45014</v>
      </c>
      <c r="H3" s="445" t="s">
        <v>770</v>
      </c>
      <c r="I3" s="446" t="s">
        <v>771</v>
      </c>
      <c r="J3" s="100"/>
    </row>
    <row r="4" spans="1:10">
      <c r="A4" s="436" t="s">
        <v>557</v>
      </c>
      <c r="B4" s="437" t="s">
        <v>558</v>
      </c>
      <c r="C4" s="253" t="s">
        <v>772</v>
      </c>
      <c r="D4" s="444" t="s">
        <v>773</v>
      </c>
      <c r="E4" s="440" t="s">
        <v>766</v>
      </c>
      <c r="F4" s="441">
        <v>44649</v>
      </c>
      <c r="G4" s="441">
        <v>45014</v>
      </c>
      <c r="H4" s="442">
        <v>0</v>
      </c>
      <c r="I4" s="446" t="s">
        <v>774</v>
      </c>
      <c r="J4" s="100"/>
    </row>
    <row r="5" spans="1:10">
      <c r="A5" s="436" t="s">
        <v>557</v>
      </c>
      <c r="B5" s="437" t="s">
        <v>558</v>
      </c>
      <c r="C5" s="232" t="s">
        <v>775</v>
      </c>
      <c r="D5" s="263" t="s">
        <v>776</v>
      </c>
      <c r="E5" s="440" t="s">
        <v>766</v>
      </c>
      <c r="F5" s="441">
        <v>44649</v>
      </c>
      <c r="G5" s="441">
        <v>45014</v>
      </c>
      <c r="H5" s="445" t="s">
        <v>777</v>
      </c>
      <c r="I5" s="446" t="s">
        <v>778</v>
      </c>
    </row>
    <row r="6" spans="1:10">
      <c r="A6" s="436" t="s">
        <v>557</v>
      </c>
      <c r="B6" s="437" t="s">
        <v>558</v>
      </c>
      <c r="C6" s="447" t="s">
        <v>779</v>
      </c>
      <c r="D6" s="263" t="s">
        <v>780</v>
      </c>
      <c r="E6" s="448" t="s">
        <v>766</v>
      </c>
      <c r="F6" s="441">
        <v>44649</v>
      </c>
      <c r="G6" s="441">
        <v>45014</v>
      </c>
      <c r="H6" s="449">
        <v>890</v>
      </c>
      <c r="I6" s="450" t="s">
        <v>781</v>
      </c>
    </row>
    <row r="7" spans="1:10">
      <c r="A7" s="436" t="s">
        <v>557</v>
      </c>
      <c r="B7" s="437" t="s">
        <v>558</v>
      </c>
      <c r="C7" s="262" t="s">
        <v>782</v>
      </c>
      <c r="D7" s="263" t="s">
        <v>783</v>
      </c>
      <c r="E7" s="448" t="s">
        <v>766</v>
      </c>
      <c r="F7" s="451">
        <v>44630</v>
      </c>
      <c r="G7" s="452"/>
      <c r="H7" s="445">
        <v>1900.31</v>
      </c>
      <c r="I7" s="450" t="s">
        <v>784</v>
      </c>
    </row>
    <row r="8" spans="1:10">
      <c r="A8" s="436" t="s">
        <v>557</v>
      </c>
      <c r="B8" s="437" t="s">
        <v>558</v>
      </c>
      <c r="C8" s="438">
        <v>18554757000192</v>
      </c>
      <c r="D8" s="263" t="s">
        <v>785</v>
      </c>
      <c r="E8" s="448" t="s">
        <v>766</v>
      </c>
      <c r="F8" s="451">
        <v>44649</v>
      </c>
      <c r="G8" s="452" t="s">
        <v>786</v>
      </c>
      <c r="H8" s="449">
        <v>0</v>
      </c>
      <c r="I8" s="443" t="s">
        <v>787</v>
      </c>
    </row>
    <row r="9" spans="1:10">
      <c r="A9" s="436" t="s">
        <v>788</v>
      </c>
      <c r="B9" s="437" t="s">
        <v>558</v>
      </c>
      <c r="C9" s="232" t="s">
        <v>789</v>
      </c>
      <c r="D9" s="453" t="s">
        <v>790</v>
      </c>
      <c r="E9" s="448" t="s">
        <v>766</v>
      </c>
      <c r="F9" s="454">
        <v>44649</v>
      </c>
      <c r="G9" s="455">
        <v>44689</v>
      </c>
      <c r="H9" s="449">
        <v>0</v>
      </c>
      <c r="I9" s="208" t="s">
        <v>791</v>
      </c>
    </row>
    <row r="10" spans="1:10">
      <c r="A10" s="436" t="s">
        <v>557</v>
      </c>
      <c r="B10" s="437" t="s">
        <v>558</v>
      </c>
      <c r="C10" s="438">
        <v>32464716000136</v>
      </c>
      <c r="D10" s="439" t="s">
        <v>792</v>
      </c>
      <c r="E10" s="448" t="s">
        <v>766</v>
      </c>
      <c r="F10" s="441">
        <v>44649</v>
      </c>
      <c r="G10" s="441">
        <v>45014</v>
      </c>
      <c r="H10" s="445" t="s">
        <v>793</v>
      </c>
      <c r="I10" s="446" t="s">
        <v>794</v>
      </c>
    </row>
    <row r="11" spans="1:10" ht="14.25" customHeight="1">
      <c r="A11" s="436" t="s">
        <v>557</v>
      </c>
      <c r="B11" s="456" t="s">
        <v>558</v>
      </c>
      <c r="C11" s="232" t="s">
        <v>795</v>
      </c>
      <c r="D11" s="263" t="s">
        <v>796</v>
      </c>
      <c r="E11" s="448" t="s">
        <v>766</v>
      </c>
      <c r="F11" s="265" t="s">
        <v>797</v>
      </c>
      <c r="G11" s="457" t="s">
        <v>786</v>
      </c>
      <c r="H11" s="449">
        <v>0</v>
      </c>
      <c r="I11" s="208" t="s">
        <v>798</v>
      </c>
    </row>
    <row r="12" spans="1:10">
      <c r="A12" s="436" t="s">
        <v>788</v>
      </c>
      <c r="B12" s="437" t="s">
        <v>558</v>
      </c>
      <c r="C12" s="209">
        <v>21374060000144</v>
      </c>
      <c r="D12" s="263" t="s">
        <v>799</v>
      </c>
      <c r="E12" s="448" t="s">
        <v>766</v>
      </c>
      <c r="F12" s="265" t="s">
        <v>800</v>
      </c>
      <c r="G12" s="457" t="s">
        <v>801</v>
      </c>
      <c r="H12" s="449">
        <v>2200</v>
      </c>
      <c r="I12" s="208" t="s">
        <v>802</v>
      </c>
    </row>
    <row r="13" spans="1:10" ht="15.75">
      <c r="A13" s="458" t="s">
        <v>557</v>
      </c>
      <c r="B13" s="264" t="s">
        <v>558</v>
      </c>
      <c r="C13" s="459" t="s">
        <v>803</v>
      </c>
      <c r="D13" s="460" t="s">
        <v>804</v>
      </c>
      <c r="E13" s="210" t="s">
        <v>766</v>
      </c>
      <c r="F13" s="454">
        <v>44682</v>
      </c>
      <c r="G13" s="266"/>
      <c r="H13" s="461">
        <v>563.33000000000004</v>
      </c>
      <c r="I13" s="443" t="s">
        <v>805</v>
      </c>
    </row>
    <row r="14" spans="1:10" ht="15.75">
      <c r="A14" s="458" t="s">
        <v>557</v>
      </c>
      <c r="B14" s="264" t="s">
        <v>558</v>
      </c>
      <c r="C14" s="462">
        <v>19694602000114</v>
      </c>
      <c r="D14" s="460" t="s">
        <v>806</v>
      </c>
      <c r="E14" s="210" t="s">
        <v>766</v>
      </c>
      <c r="F14" s="454">
        <v>44743</v>
      </c>
      <c r="G14" s="266"/>
      <c r="H14" s="501">
        <v>2666.67</v>
      </c>
      <c r="I14" s="443" t="s">
        <v>807</v>
      </c>
    </row>
    <row r="15" spans="1:10" ht="15.75">
      <c r="A15" s="458" t="s">
        <v>557</v>
      </c>
      <c r="B15" s="172" t="s">
        <v>558</v>
      </c>
      <c r="C15" s="265" t="s">
        <v>808</v>
      </c>
      <c r="D15" s="464" t="s">
        <v>809</v>
      </c>
      <c r="E15" s="448" t="s">
        <v>766</v>
      </c>
      <c r="F15" s="454">
        <v>44746</v>
      </c>
      <c r="G15" s="266"/>
      <c r="H15" s="463">
        <v>0</v>
      </c>
      <c r="I15" s="443" t="s">
        <v>810</v>
      </c>
    </row>
    <row r="16" spans="1:10">
      <c r="A16" s="465">
        <v>14284483000450</v>
      </c>
      <c r="B16" s="239" t="s">
        <v>558</v>
      </c>
      <c r="C16" s="466">
        <v>22544432000104</v>
      </c>
      <c r="D16" s="439" t="s">
        <v>811</v>
      </c>
      <c r="E16" s="467" t="s">
        <v>766</v>
      </c>
      <c r="F16" s="468">
        <v>44770</v>
      </c>
      <c r="G16" s="208"/>
      <c r="H16" s="469">
        <v>0</v>
      </c>
      <c r="I16" s="208" t="s">
        <v>812</v>
      </c>
    </row>
    <row r="17" spans="1:9">
      <c r="A17" s="436" t="s">
        <v>557</v>
      </c>
      <c r="B17" s="470" t="s">
        <v>558</v>
      </c>
      <c r="C17" s="471">
        <v>31698424000103</v>
      </c>
      <c r="D17" s="263" t="s">
        <v>813</v>
      </c>
      <c r="E17" s="459" t="s">
        <v>766</v>
      </c>
      <c r="F17" s="468">
        <v>44652</v>
      </c>
      <c r="G17" s="208"/>
      <c r="H17" s="469">
        <v>10000</v>
      </c>
      <c r="I17" s="443" t="s">
        <v>814</v>
      </c>
    </row>
    <row r="18" spans="1:9">
      <c r="A18" s="436" t="s">
        <v>557</v>
      </c>
      <c r="B18" s="470" t="s">
        <v>558</v>
      </c>
      <c r="C18" s="438">
        <v>21216574000171</v>
      </c>
      <c r="D18" s="263" t="s">
        <v>815</v>
      </c>
      <c r="E18" s="459" t="s">
        <v>766</v>
      </c>
      <c r="F18" s="468">
        <v>44621</v>
      </c>
      <c r="G18" s="208"/>
      <c r="H18" s="469">
        <v>5000</v>
      </c>
      <c r="I18" s="208" t="s">
        <v>816</v>
      </c>
    </row>
    <row r="19" spans="1:9">
      <c r="A19" s="465">
        <v>14284483000450</v>
      </c>
      <c r="B19" s="239" t="s">
        <v>558</v>
      </c>
      <c r="C19" s="465">
        <v>18630942000119</v>
      </c>
      <c r="D19" s="439" t="s">
        <v>817</v>
      </c>
      <c r="E19" s="459" t="s">
        <v>766</v>
      </c>
      <c r="F19" s="468">
        <v>44788</v>
      </c>
      <c r="G19" s="208"/>
      <c r="H19" s="469">
        <v>1100</v>
      </c>
      <c r="I19" s="443" t="s">
        <v>818</v>
      </c>
    </row>
    <row r="20" spans="1:9">
      <c r="A20" s="465">
        <v>14284483000450</v>
      </c>
      <c r="B20" s="239" t="s">
        <v>558</v>
      </c>
      <c r="C20" s="465">
        <v>18630942000119</v>
      </c>
      <c r="D20" s="439" t="s">
        <v>817</v>
      </c>
      <c r="E20" s="459" t="s">
        <v>766</v>
      </c>
      <c r="F20" s="468">
        <v>44837</v>
      </c>
      <c r="G20" s="208"/>
      <c r="H20" s="469">
        <v>2520</v>
      </c>
      <c r="I20" s="443" t="s">
        <v>991</v>
      </c>
    </row>
    <row r="21" spans="1:9">
      <c r="A21" s="465">
        <v>14284483000450</v>
      </c>
      <c r="B21" s="239" t="s">
        <v>558</v>
      </c>
      <c r="C21" s="465">
        <v>18630942000119</v>
      </c>
      <c r="D21" s="439" t="s">
        <v>817</v>
      </c>
      <c r="E21" s="601" t="s">
        <v>989</v>
      </c>
      <c r="F21" s="468">
        <v>44936</v>
      </c>
      <c r="G21" s="208"/>
      <c r="H21" s="445" t="s">
        <v>990</v>
      </c>
      <c r="I21" s="443" t="s">
        <v>988</v>
      </c>
    </row>
    <row r="22" spans="1:9">
      <c r="B22" s="2"/>
    </row>
    <row r="23" spans="1:9">
      <c r="B23" s="2"/>
    </row>
    <row r="24" spans="1:9">
      <c r="B24" s="2"/>
    </row>
    <row r="25" spans="1:9">
      <c r="B25" s="2"/>
    </row>
    <row r="26" spans="1:9">
      <c r="B26" s="2"/>
    </row>
    <row r="27" spans="1:9">
      <c r="B27" s="2"/>
    </row>
    <row r="28" spans="1:9">
      <c r="B28" s="2"/>
    </row>
    <row r="29" spans="1:9">
      <c r="B29" s="2"/>
    </row>
    <row r="30" spans="1:9">
      <c r="B30" s="2"/>
    </row>
    <row r="31" spans="1:9">
      <c r="B31" s="2"/>
    </row>
    <row r="32" spans="1:9">
      <c r="B32" s="2"/>
    </row>
    <row r="33" spans="2:2">
      <c r="B33" s="2"/>
    </row>
    <row r="34" spans="2:2">
      <c r="B34" s="2"/>
    </row>
    <row r="35" spans="2:2">
      <c r="B35" s="2"/>
    </row>
    <row r="36" spans="2:2">
      <c r="B36" s="2"/>
    </row>
    <row r="37" spans="2:2">
      <c r="B37" s="2"/>
    </row>
    <row r="38" spans="2:2">
      <c r="B38" s="2"/>
    </row>
    <row r="39" spans="2:2">
      <c r="B39" s="2"/>
    </row>
    <row r="40" spans="2:2">
      <c r="B40" s="2"/>
    </row>
    <row r="41" spans="2:2">
      <c r="B41" s="2"/>
    </row>
    <row r="42" spans="2:2">
      <c r="B42" s="2"/>
    </row>
    <row r="43" spans="2:2">
      <c r="B43" s="2"/>
    </row>
    <row r="44" spans="2:2">
      <c r="B44" s="2"/>
    </row>
    <row r="45" spans="2:2">
      <c r="B45" s="2"/>
    </row>
    <row r="46" spans="2:2">
      <c r="B46" s="2"/>
    </row>
    <row r="47" spans="2:2">
      <c r="B47" s="2"/>
    </row>
    <row r="48" spans="2:2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>
      <c r="B61" s="2"/>
    </row>
    <row r="62" spans="2:2">
      <c r="B62" s="2"/>
    </row>
    <row r="63" spans="2:2">
      <c r="B63" s="2"/>
    </row>
    <row r="64" spans="2:2">
      <c r="B64" s="2"/>
    </row>
    <row r="65" spans="2:2">
      <c r="B65" s="2"/>
    </row>
    <row r="66" spans="2:2">
      <c r="B66" s="2"/>
    </row>
    <row r="67" spans="2:2">
      <c r="B67" s="2"/>
    </row>
    <row r="68" spans="2:2">
      <c r="B68" s="2"/>
    </row>
    <row r="69" spans="2:2">
      <c r="B69" s="2"/>
    </row>
    <row r="70" spans="2:2">
      <c r="B70" s="2"/>
    </row>
    <row r="71" spans="2:2">
      <c r="B71" s="2"/>
    </row>
    <row r="72" spans="2:2">
      <c r="B72" s="2"/>
    </row>
    <row r="73" spans="2:2">
      <c r="B73" s="2"/>
    </row>
    <row r="74" spans="2:2">
      <c r="B74" s="2"/>
    </row>
    <row r="75" spans="2:2">
      <c r="B75" s="2"/>
    </row>
    <row r="76" spans="2:2">
      <c r="B76" s="2"/>
    </row>
    <row r="77" spans="2:2">
      <c r="B77" s="2"/>
    </row>
    <row r="78" spans="2:2">
      <c r="B78" s="2"/>
    </row>
    <row r="79" spans="2:2">
      <c r="B79" s="2"/>
    </row>
    <row r="80" spans="2:2">
      <c r="B80" s="2"/>
    </row>
    <row r="81" spans="2:2">
      <c r="B81" s="2"/>
    </row>
    <row r="82" spans="2:2">
      <c r="B82" s="2"/>
    </row>
    <row r="83" spans="2:2">
      <c r="B83" s="2"/>
    </row>
    <row r="84" spans="2:2">
      <c r="B84" s="2"/>
    </row>
    <row r="85" spans="2:2">
      <c r="B85" s="2"/>
    </row>
    <row r="86" spans="2:2">
      <c r="B86" s="2"/>
    </row>
    <row r="87" spans="2:2">
      <c r="B87" s="2"/>
    </row>
    <row r="88" spans="2:2">
      <c r="B88" s="2"/>
    </row>
    <row r="89" spans="2:2">
      <c r="B89" s="2"/>
    </row>
    <row r="90" spans="2:2">
      <c r="B90" s="2"/>
    </row>
    <row r="91" spans="2:2">
      <c r="B91" s="2"/>
    </row>
    <row r="92" spans="2:2">
      <c r="B92" s="2"/>
    </row>
    <row r="93" spans="2:2">
      <c r="B93" s="2"/>
    </row>
    <row r="94" spans="2:2">
      <c r="B94" s="2"/>
    </row>
    <row r="95" spans="2:2">
      <c r="B95" s="2"/>
    </row>
    <row r="96" spans="2:2">
      <c r="B96" s="2"/>
    </row>
    <row r="97" spans="2:2">
      <c r="B97" s="2"/>
    </row>
    <row r="98" spans="2:2">
      <c r="B98" s="2"/>
    </row>
    <row r="99" spans="2:2">
      <c r="B99" s="2"/>
    </row>
    <row r="100" spans="2:2">
      <c r="B100" s="2"/>
    </row>
    <row r="101" spans="2:2">
      <c r="B101" s="2"/>
    </row>
    <row r="102" spans="2:2">
      <c r="B102" s="2"/>
    </row>
    <row r="103" spans="2:2">
      <c r="B103" s="2"/>
    </row>
    <row r="104" spans="2:2">
      <c r="B104" s="2"/>
    </row>
    <row r="105" spans="2:2">
      <c r="B105" s="2"/>
    </row>
    <row r="106" spans="2:2">
      <c r="B106" s="2"/>
    </row>
    <row r="107" spans="2:2">
      <c r="B107" s="2"/>
    </row>
    <row r="108" spans="2:2">
      <c r="B108" s="2"/>
    </row>
    <row r="109" spans="2:2">
      <c r="B109" s="2"/>
    </row>
    <row r="110" spans="2:2">
      <c r="B110" s="2"/>
    </row>
    <row r="111" spans="2:2">
      <c r="B111" s="2"/>
    </row>
    <row r="112" spans="2:2">
      <c r="B112" s="2"/>
    </row>
    <row r="113" spans="2:2">
      <c r="B113" s="2"/>
    </row>
    <row r="114" spans="2:2">
      <c r="B114" s="2"/>
    </row>
    <row r="115" spans="2:2">
      <c r="B115" s="2"/>
    </row>
    <row r="116" spans="2:2">
      <c r="B116" s="2"/>
    </row>
    <row r="117" spans="2:2">
      <c r="B117" s="2"/>
    </row>
    <row r="118" spans="2:2">
      <c r="B118" s="2"/>
    </row>
    <row r="119" spans="2:2">
      <c r="B119" s="2"/>
    </row>
    <row r="120" spans="2:2">
      <c r="B120" s="2"/>
    </row>
    <row r="121" spans="2:2">
      <c r="B121" s="2"/>
    </row>
    <row r="122" spans="2:2">
      <c r="B122" s="2"/>
    </row>
    <row r="123" spans="2:2">
      <c r="B123" s="2"/>
    </row>
    <row r="124" spans="2:2">
      <c r="B124" s="2"/>
    </row>
    <row r="125" spans="2:2">
      <c r="B125" s="2"/>
    </row>
    <row r="126" spans="2:2">
      <c r="B126" s="2"/>
    </row>
    <row r="127" spans="2:2">
      <c r="B127" s="2"/>
    </row>
    <row r="128" spans="2:2">
      <c r="B128" s="2"/>
    </row>
    <row r="129" spans="2:2">
      <c r="B129" s="2"/>
    </row>
    <row r="130" spans="2:2">
      <c r="B130" s="2"/>
    </row>
    <row r="131" spans="2:2">
      <c r="B131" s="2"/>
    </row>
    <row r="132" spans="2:2">
      <c r="B132" s="2"/>
    </row>
    <row r="133" spans="2:2">
      <c r="B133" s="2"/>
    </row>
    <row r="134" spans="2:2">
      <c r="B134" s="2"/>
    </row>
    <row r="135" spans="2:2">
      <c r="B135" s="2"/>
    </row>
    <row r="136" spans="2:2">
      <c r="B136" s="2"/>
    </row>
    <row r="137" spans="2:2">
      <c r="B137" s="2"/>
    </row>
    <row r="138" spans="2:2">
      <c r="B138" s="2"/>
    </row>
    <row r="139" spans="2:2">
      <c r="B139" s="2"/>
    </row>
    <row r="140" spans="2:2">
      <c r="B140" s="2"/>
    </row>
    <row r="141" spans="2:2">
      <c r="B141" s="2"/>
    </row>
    <row r="142" spans="2:2">
      <c r="B142" s="2"/>
    </row>
    <row r="143" spans="2:2">
      <c r="B143" s="2"/>
    </row>
    <row r="144" spans="2:2">
      <c r="B144" s="2"/>
    </row>
    <row r="145" spans="2:2">
      <c r="B145" s="2"/>
    </row>
    <row r="146" spans="2:2">
      <c r="B146" s="2"/>
    </row>
    <row r="147" spans="2:2">
      <c r="B147" s="2"/>
    </row>
    <row r="148" spans="2:2">
      <c r="B148" s="2"/>
    </row>
    <row r="149" spans="2:2">
      <c r="B149" s="2"/>
    </row>
    <row r="150" spans="2:2">
      <c r="B150" s="2"/>
    </row>
    <row r="151" spans="2:2">
      <c r="B151" s="2"/>
    </row>
    <row r="152" spans="2:2">
      <c r="B152" s="2"/>
    </row>
    <row r="153" spans="2:2">
      <c r="B153" s="2"/>
    </row>
    <row r="154" spans="2:2">
      <c r="B154" s="2"/>
    </row>
    <row r="155" spans="2:2">
      <c r="B155" s="2"/>
    </row>
    <row r="156" spans="2:2">
      <c r="B156" s="2"/>
    </row>
    <row r="157" spans="2:2">
      <c r="B157" s="2"/>
    </row>
    <row r="158" spans="2:2">
      <c r="B158" s="2"/>
    </row>
    <row r="159" spans="2:2">
      <c r="B159" s="2"/>
    </row>
    <row r="160" spans="2:2">
      <c r="B160" s="2"/>
    </row>
    <row r="161" spans="2:2">
      <c r="B161" s="2"/>
    </row>
    <row r="162" spans="2:2">
      <c r="B162" s="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  <row r="169" spans="2:2">
      <c r="B169" s="2"/>
    </row>
    <row r="170" spans="2:2">
      <c r="B170" s="2"/>
    </row>
    <row r="171" spans="2:2">
      <c r="B171" s="2"/>
    </row>
  </sheetData>
  <protectedRanges>
    <protectedRange sqref="B15" name="Intervalo2_1_1"/>
    <protectedRange sqref="A15" name="Intervalo2_2_1_1"/>
    <protectedRange sqref="E15" name="Intervalo2_1_1_1_1_2_1_1_1_1_2"/>
    <protectedRange sqref="D15" name="Intervalo2_2_1_2_1_5_1"/>
    <protectedRange sqref="E6:E12" name="Intervalo2_1_1_1_1_2_1_1_1_1_1_1"/>
    <protectedRange sqref="I2" name="Intervalo2_1_1_1_1_4_1_1_1_1_1"/>
    <protectedRange sqref="B2" name="Intervalo2_1_1_1_4_1"/>
    <protectedRange sqref="D2:E2 E3:E5" name="Intervalo2_2_1_2_1_1_3_1"/>
    <protectedRange sqref="B3" name="Intervalo2_1_1_1_1_7_1"/>
    <protectedRange sqref="B4" name="Intervalo2_1_1_1_1_1_2_1"/>
    <protectedRange sqref="B5:B6" name="Intervalo2_1_1_1_1_2_1_1"/>
    <protectedRange sqref="D7" name="Intervalo2_2_1_2_1_2_2_1"/>
    <protectedRange sqref="B7" name="Intervalo2_1_1_1_1_3_1_1"/>
    <protectedRange sqref="B8:B9 B12" name="Intervalo2_1_1_1_2_1_1"/>
    <protectedRange sqref="D8" name="Intervalo2_2_1_2_1_1_1_1_1"/>
    <protectedRange sqref="D10" name="Intervalo2_2_1_2_1_2_1_1_1"/>
    <protectedRange sqref="B10" name="Intervalo2_1_1_1_1_4_1_1"/>
    <protectedRange sqref="B11" name="Intervalo2_1_1_1_3_1_1"/>
    <protectedRange sqref="D12" name="Intervalo2_2_1_2_1_1_2_1_1"/>
    <protectedRange sqref="D17" name="Intervalo2_2_1_2_1_3_1_1"/>
    <protectedRange sqref="D18" name="Intervalo2_2_1_2_1_4_2_1"/>
  </protectedRanges>
  <hyperlinks>
    <hyperlink ref="I4" r:id="rId1"/>
    <hyperlink ref="I14" r:id="rId2"/>
    <hyperlink ref="I7" r:id="rId3"/>
    <hyperlink ref="I13" r:id="rId4"/>
    <hyperlink ref="I21" r:id="rId5"/>
    <hyperlink ref="I20" r:id="rId6"/>
    <hyperlink ref="I19" r:id="rId7"/>
    <hyperlink ref="I15" r:id="rId8"/>
    <hyperlink ref="I17" r:id="rId9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4" orientation="landscape" r:id="rId10"/>
  <drawing r:id="rId1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7"/>
  <sheetViews>
    <sheetView topLeftCell="A14" zoomScale="90" zoomScaleNormal="90" workbookViewId="0">
      <selection activeCell="C22" sqref="C22"/>
    </sheetView>
  </sheetViews>
  <sheetFormatPr defaultColWidth="9.140625" defaultRowHeight="15"/>
  <cols>
    <col min="1" max="1" width="38.42578125" style="61" customWidth="1"/>
    <col min="2" max="2" width="9.140625" style="61"/>
    <col min="3" max="14" width="15.85546875" style="61" customWidth="1"/>
    <col min="15" max="16384" width="9.140625" style="61"/>
  </cols>
  <sheetData>
    <row r="7" spans="1:14" ht="21" customHeight="1">
      <c r="A7" s="846" t="s">
        <v>0</v>
      </c>
      <c r="B7" s="846"/>
      <c r="C7" s="846"/>
      <c r="D7" s="846"/>
      <c r="E7" s="846"/>
      <c r="F7" s="846"/>
      <c r="G7" s="846"/>
      <c r="H7" s="846"/>
      <c r="I7" s="846"/>
      <c r="J7" s="846"/>
      <c r="K7" s="846"/>
      <c r="L7" s="846"/>
    </row>
    <row r="8" spans="1:14" ht="21" customHeight="1">
      <c r="A8" s="846" t="s">
        <v>1</v>
      </c>
      <c r="B8" s="846"/>
      <c r="C8" s="846"/>
      <c r="D8" s="846"/>
      <c r="E8" s="846"/>
      <c r="F8" s="846"/>
      <c r="G8" s="846"/>
      <c r="H8" s="846"/>
      <c r="I8" s="846"/>
      <c r="J8" s="846"/>
      <c r="K8" s="846"/>
      <c r="L8" s="846"/>
    </row>
    <row r="9" spans="1:14" ht="21" customHeight="1">
      <c r="A9" s="897" t="s">
        <v>4</v>
      </c>
      <c r="B9" s="897"/>
      <c r="C9" s="897"/>
      <c r="D9" s="897"/>
      <c r="E9" s="897"/>
      <c r="F9" s="897"/>
      <c r="G9" s="897"/>
      <c r="H9" s="897"/>
      <c r="I9" s="897"/>
      <c r="J9" s="897"/>
      <c r="K9" s="897"/>
      <c r="L9" s="897"/>
    </row>
    <row r="10" spans="1:14" ht="21">
      <c r="A10" s="64"/>
      <c r="B10" s="64"/>
      <c r="C10" s="65"/>
      <c r="D10" s="64"/>
      <c r="E10" s="64"/>
      <c r="F10" s="64"/>
      <c r="G10" s="64"/>
      <c r="H10" s="64"/>
      <c r="I10" s="64"/>
    </row>
    <row r="11" spans="1:14" ht="38.25" customHeight="1">
      <c r="A11" s="903" t="s">
        <v>236</v>
      </c>
      <c r="B11" s="903"/>
      <c r="C11" s="903"/>
      <c r="D11" s="903"/>
      <c r="E11" s="903"/>
      <c r="F11" s="903"/>
      <c r="G11" s="903"/>
      <c r="H11" s="903"/>
      <c r="I11" s="903"/>
      <c r="J11" s="903"/>
      <c r="K11" s="903"/>
      <c r="L11" s="903"/>
      <c r="M11" s="904" t="s">
        <v>401</v>
      </c>
      <c r="N11" s="904"/>
    </row>
    <row r="12" spans="1:14" ht="21" customHeight="1">
      <c r="A12" s="905" t="s">
        <v>6</v>
      </c>
      <c r="B12" s="905"/>
      <c r="C12" s="905"/>
      <c r="D12" s="905"/>
      <c r="E12" s="905"/>
      <c r="F12" s="905"/>
      <c r="G12" s="905" t="s">
        <v>224</v>
      </c>
      <c r="H12" s="905"/>
      <c r="I12" s="905"/>
      <c r="J12" s="905"/>
      <c r="K12" s="905"/>
      <c r="L12" s="905"/>
      <c r="M12" s="843" t="s">
        <v>225</v>
      </c>
      <c r="N12" s="843"/>
    </row>
    <row r="13" spans="1:14" ht="23.25" customHeight="1">
      <c r="A13" s="906" t="s">
        <v>387</v>
      </c>
      <c r="B13" s="907"/>
      <c r="C13" s="907"/>
      <c r="D13" s="907"/>
      <c r="E13" s="907"/>
      <c r="F13" s="908"/>
      <c r="G13" s="844" t="s">
        <v>513</v>
      </c>
      <c r="H13" s="844"/>
      <c r="I13" s="844"/>
      <c r="J13" s="844"/>
      <c r="K13" s="844"/>
      <c r="L13" s="844"/>
      <c r="M13" s="909" t="s">
        <v>508</v>
      </c>
      <c r="N13" s="909"/>
    </row>
    <row r="14" spans="1:14" ht="15.75">
      <c r="A14" s="66"/>
      <c r="B14" s="67"/>
      <c r="C14" s="68"/>
      <c r="D14" s="69"/>
      <c r="E14" s="69"/>
      <c r="F14" s="69"/>
      <c r="G14" s="69"/>
      <c r="H14" s="69"/>
    </row>
    <row r="15" spans="1:14">
      <c r="A15" s="66"/>
      <c r="B15" s="70"/>
      <c r="C15" s="66"/>
    </row>
    <row r="16" spans="1:14" ht="18" customHeight="1">
      <c r="A16" s="910" t="s">
        <v>237</v>
      </c>
      <c r="B16" s="911"/>
      <c r="C16" s="911"/>
      <c r="D16" s="911"/>
      <c r="E16" s="911"/>
      <c r="F16" s="911"/>
      <c r="G16" s="911"/>
      <c r="H16" s="911"/>
      <c r="I16" s="911"/>
      <c r="J16" s="911"/>
      <c r="K16" s="911"/>
      <c r="L16" s="911"/>
      <c r="M16" s="911"/>
      <c r="N16" s="911"/>
    </row>
    <row r="17" spans="1:14">
      <c r="A17" s="914" t="s">
        <v>236</v>
      </c>
      <c r="B17" s="915" t="s">
        <v>238</v>
      </c>
      <c r="C17" s="71" t="s">
        <v>239</v>
      </c>
      <c r="D17" s="71" t="s">
        <v>240</v>
      </c>
      <c r="E17" s="71" t="s">
        <v>241</v>
      </c>
      <c r="F17" s="71" t="s">
        <v>242</v>
      </c>
      <c r="G17" s="71" t="s">
        <v>243</v>
      </c>
      <c r="H17" s="71" t="s">
        <v>244</v>
      </c>
      <c r="I17" s="71" t="s">
        <v>245</v>
      </c>
      <c r="J17" s="71" t="s">
        <v>246</v>
      </c>
      <c r="K17" s="71" t="s">
        <v>247</v>
      </c>
      <c r="L17" s="71" t="s">
        <v>248</v>
      </c>
      <c r="M17" s="71" t="s">
        <v>249</v>
      </c>
      <c r="N17" s="71" t="s">
        <v>250</v>
      </c>
    </row>
    <row r="18" spans="1:14">
      <c r="A18" s="914"/>
      <c r="B18" s="915"/>
      <c r="C18" s="71" t="s">
        <v>251</v>
      </c>
      <c r="D18" s="71" t="s">
        <v>251</v>
      </c>
      <c r="E18" s="71" t="s">
        <v>251</v>
      </c>
      <c r="F18" s="71" t="s">
        <v>251</v>
      </c>
      <c r="G18" s="71" t="s">
        <v>251</v>
      </c>
      <c r="H18" s="71" t="s">
        <v>251</v>
      </c>
      <c r="I18" s="71" t="s">
        <v>251</v>
      </c>
      <c r="J18" s="71" t="s">
        <v>251</v>
      </c>
      <c r="K18" s="71" t="s">
        <v>251</v>
      </c>
      <c r="L18" s="71" t="s">
        <v>251</v>
      </c>
      <c r="M18" s="71" t="s">
        <v>251</v>
      </c>
      <c r="N18" s="71" t="s">
        <v>251</v>
      </c>
    </row>
    <row r="19" spans="1:14">
      <c r="A19" s="72" t="s">
        <v>252</v>
      </c>
      <c r="B19" s="916" t="s">
        <v>253</v>
      </c>
      <c r="C19" s="73">
        <v>24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0</v>
      </c>
      <c r="L19" s="73">
        <v>0</v>
      </c>
      <c r="M19" s="73">
        <v>0</v>
      </c>
      <c r="N19" s="73">
        <v>0</v>
      </c>
    </row>
    <row r="20" spans="1:14" ht="25.5">
      <c r="A20" s="74" t="s">
        <v>254</v>
      </c>
      <c r="B20" s="916"/>
      <c r="C20" s="203">
        <v>80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</row>
    <row r="21" spans="1:14">
      <c r="A21" s="72" t="s">
        <v>255</v>
      </c>
      <c r="B21" s="916"/>
      <c r="C21" s="203">
        <v>52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</row>
    <row r="22" spans="1:14">
      <c r="A22" s="912" t="s">
        <v>256</v>
      </c>
      <c r="B22" s="912"/>
      <c r="C22" s="75">
        <f t="shared" ref="C22:N22" si="0">SUM(C19:C21)</f>
        <v>156</v>
      </c>
      <c r="D22" s="75">
        <f t="shared" si="0"/>
        <v>0</v>
      </c>
      <c r="E22" s="75">
        <f t="shared" si="0"/>
        <v>0</v>
      </c>
      <c r="F22" s="75">
        <f t="shared" si="0"/>
        <v>0</v>
      </c>
      <c r="G22" s="75">
        <f t="shared" si="0"/>
        <v>0</v>
      </c>
      <c r="H22" s="75">
        <f t="shared" si="0"/>
        <v>0</v>
      </c>
      <c r="I22" s="75">
        <f t="shared" si="0"/>
        <v>0</v>
      </c>
      <c r="J22" s="75">
        <f t="shared" si="0"/>
        <v>0</v>
      </c>
      <c r="K22" s="75">
        <f t="shared" si="0"/>
        <v>0</v>
      </c>
      <c r="L22" s="75">
        <f t="shared" si="0"/>
        <v>0</v>
      </c>
      <c r="M22" s="75">
        <f t="shared" si="0"/>
        <v>0</v>
      </c>
      <c r="N22" s="75">
        <f t="shared" si="0"/>
        <v>0</v>
      </c>
    </row>
    <row r="23" spans="1:14">
      <c r="A23" s="72" t="s">
        <v>257</v>
      </c>
      <c r="B23" s="917" t="s">
        <v>258</v>
      </c>
      <c r="C23" s="204">
        <v>0</v>
      </c>
      <c r="D23" s="204">
        <v>0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</row>
    <row r="24" spans="1:14">
      <c r="A24" s="72" t="s">
        <v>259</v>
      </c>
      <c r="B24" s="917"/>
      <c r="C24" s="73">
        <v>0</v>
      </c>
      <c r="D24" s="73">
        <v>0</v>
      </c>
      <c r="E24" s="73">
        <v>0</v>
      </c>
      <c r="F24" s="73">
        <v>0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0</v>
      </c>
      <c r="M24" s="73">
        <v>0</v>
      </c>
      <c r="N24" s="73">
        <v>0</v>
      </c>
    </row>
    <row r="25" spans="1:14">
      <c r="A25" s="912" t="s">
        <v>260</v>
      </c>
      <c r="B25" s="912"/>
      <c r="C25" s="75">
        <f t="shared" ref="C25:N25" si="1">SUM(C23:C24)</f>
        <v>0</v>
      </c>
      <c r="D25" s="75">
        <f t="shared" si="1"/>
        <v>0</v>
      </c>
      <c r="E25" s="75">
        <f t="shared" si="1"/>
        <v>0</v>
      </c>
      <c r="F25" s="75">
        <f t="shared" si="1"/>
        <v>0</v>
      </c>
      <c r="G25" s="75">
        <f t="shared" si="1"/>
        <v>0</v>
      </c>
      <c r="H25" s="75">
        <f t="shared" si="1"/>
        <v>0</v>
      </c>
      <c r="I25" s="75">
        <f t="shared" si="1"/>
        <v>0</v>
      </c>
      <c r="J25" s="75">
        <f t="shared" si="1"/>
        <v>0</v>
      </c>
      <c r="K25" s="75">
        <f t="shared" si="1"/>
        <v>0</v>
      </c>
      <c r="L25" s="75">
        <f t="shared" si="1"/>
        <v>0</v>
      </c>
      <c r="M25" s="75">
        <f t="shared" si="1"/>
        <v>0</v>
      </c>
      <c r="N25" s="75">
        <f t="shared" si="1"/>
        <v>0</v>
      </c>
    </row>
    <row r="26" spans="1:14">
      <c r="A26" s="69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</row>
    <row r="27" spans="1:14">
      <c r="A27" s="913" t="s">
        <v>261</v>
      </c>
      <c r="B27" s="913"/>
      <c r="C27" s="77">
        <f t="shared" ref="C27:N27" si="2">C25+C22</f>
        <v>156</v>
      </c>
      <c r="D27" s="77">
        <f t="shared" si="2"/>
        <v>0</v>
      </c>
      <c r="E27" s="77">
        <f t="shared" si="2"/>
        <v>0</v>
      </c>
      <c r="F27" s="77">
        <f t="shared" si="2"/>
        <v>0</v>
      </c>
      <c r="G27" s="77">
        <f t="shared" si="2"/>
        <v>0</v>
      </c>
      <c r="H27" s="77">
        <f t="shared" si="2"/>
        <v>0</v>
      </c>
      <c r="I27" s="77">
        <f t="shared" si="2"/>
        <v>0</v>
      </c>
      <c r="J27" s="77">
        <f t="shared" si="2"/>
        <v>0</v>
      </c>
      <c r="K27" s="77">
        <f t="shared" si="2"/>
        <v>0</v>
      </c>
      <c r="L27" s="77">
        <f t="shared" si="2"/>
        <v>0</v>
      </c>
      <c r="M27" s="77">
        <f t="shared" si="2"/>
        <v>0</v>
      </c>
      <c r="N27" s="77">
        <f t="shared" si="2"/>
        <v>0</v>
      </c>
    </row>
  </sheetData>
  <sheetProtection password="B090" sheet="1" objects="1" scenarios="1"/>
  <mergeCells count="19">
    <mergeCell ref="A16:N16"/>
    <mergeCell ref="A22:B22"/>
    <mergeCell ref="A25:B25"/>
    <mergeCell ref="A27:B27"/>
    <mergeCell ref="A17:A18"/>
    <mergeCell ref="B17:B18"/>
    <mergeCell ref="B19:B21"/>
    <mergeCell ref="B23:B24"/>
    <mergeCell ref="A12:F12"/>
    <mergeCell ref="G12:L12"/>
    <mergeCell ref="M12:N12"/>
    <mergeCell ref="A13:F13"/>
    <mergeCell ref="G13:L13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10" workbookViewId="0">
      <selection activeCell="G11" sqref="G11"/>
    </sheetView>
  </sheetViews>
  <sheetFormatPr defaultColWidth="9.140625" defaultRowHeight="15"/>
  <cols>
    <col min="1" max="1" width="16.140625" style="1" customWidth="1"/>
    <col min="2" max="2" width="46" style="1" customWidth="1"/>
    <col min="3" max="3" width="14.28515625" style="1" customWidth="1"/>
    <col min="4" max="4" width="8.7109375" style="1" customWidth="1"/>
    <col min="5" max="5" width="12.5703125" style="1" customWidth="1"/>
    <col min="6" max="6" width="61.28515625" style="1" customWidth="1"/>
    <col min="7" max="7" width="16" style="1" customWidth="1"/>
    <col min="8" max="9" width="8.7109375" style="1" customWidth="1"/>
    <col min="10" max="10" width="29.140625" style="1" customWidth="1"/>
    <col min="11" max="996" width="8.7109375" style="1" customWidth="1"/>
    <col min="997" max="16384" width="9.140625" style="1"/>
  </cols>
  <sheetData>
    <row r="1" spans="1:7">
      <c r="B1" s="2"/>
      <c r="C1" s="2"/>
      <c r="D1" s="2"/>
    </row>
    <row r="2" spans="1:7">
      <c r="B2" s="2"/>
      <c r="C2" s="2"/>
      <c r="D2" s="2"/>
    </row>
    <row r="3" spans="1:7">
      <c r="B3" s="2"/>
      <c r="C3" s="2"/>
      <c r="D3" s="2"/>
    </row>
    <row r="4" spans="1:7">
      <c r="B4" s="2"/>
      <c r="C4" s="2"/>
      <c r="D4" s="2"/>
    </row>
    <row r="5" spans="1:7">
      <c r="B5" s="2"/>
      <c r="C5" s="2"/>
      <c r="D5" s="2"/>
    </row>
    <row r="6" spans="1:7" ht="15.75" customHeight="1">
      <c r="A6" s="821" t="s">
        <v>0</v>
      </c>
      <c r="B6" s="821"/>
      <c r="C6" s="821"/>
      <c r="D6" s="821"/>
      <c r="E6" s="821"/>
      <c r="F6" s="821"/>
      <c r="G6" s="821"/>
    </row>
    <row r="7" spans="1:7" ht="15.75" customHeight="1">
      <c r="A7" s="821" t="s">
        <v>1</v>
      </c>
      <c r="B7" s="821"/>
      <c r="C7" s="821"/>
      <c r="D7" s="821"/>
      <c r="E7" s="821"/>
      <c r="F7" s="821"/>
      <c r="G7" s="821"/>
    </row>
    <row r="8" spans="1:7" ht="15" customHeight="1">
      <c r="A8" s="822" t="s">
        <v>323</v>
      </c>
      <c r="B8" s="822"/>
      <c r="C8" s="822"/>
      <c r="D8" s="822"/>
      <c r="E8" s="822"/>
      <c r="F8" s="822"/>
      <c r="G8" s="822"/>
    </row>
    <row r="9" spans="1:7">
      <c r="B9" s="3"/>
      <c r="C9" s="3"/>
      <c r="D9" s="3"/>
    </row>
    <row r="10" spans="1:7" ht="41.25" customHeight="1">
      <c r="A10" s="918" t="s">
        <v>388</v>
      </c>
      <c r="B10" s="918"/>
      <c r="C10" s="918"/>
      <c r="D10" s="918"/>
      <c r="E10" s="918"/>
      <c r="F10" s="918"/>
      <c r="G10" s="918"/>
    </row>
    <row r="12" spans="1:7" ht="28.5" customHeight="1">
      <c r="A12" s="919" t="s">
        <v>514</v>
      </c>
      <c r="B12" s="920"/>
      <c r="C12" s="920"/>
      <c r="D12" s="920"/>
      <c r="E12" s="920"/>
      <c r="F12" s="920"/>
      <c r="G12" s="921"/>
    </row>
    <row r="13" spans="1:7" ht="30.75" customHeight="1">
      <c r="A13" s="922" t="s">
        <v>324</v>
      </c>
      <c r="B13" s="922"/>
      <c r="C13" s="922"/>
      <c r="E13" s="923" t="s">
        <v>325</v>
      </c>
      <c r="F13" s="923"/>
      <c r="G13" s="923"/>
    </row>
    <row r="14" spans="1:7" ht="27.75" customHeight="1">
      <c r="A14" s="931" t="s">
        <v>326</v>
      </c>
      <c r="B14" s="4" t="s">
        <v>327</v>
      </c>
      <c r="C14" s="5" t="s">
        <v>968</v>
      </c>
      <c r="E14" s="924" t="s">
        <v>328</v>
      </c>
      <c r="F14" s="924"/>
      <c r="G14" s="6">
        <v>2</v>
      </c>
    </row>
    <row r="15" spans="1:7" ht="27.75" customHeight="1">
      <c r="A15" s="932"/>
      <c r="B15" s="4" t="s">
        <v>329</v>
      </c>
      <c r="C15" s="5" t="s">
        <v>968</v>
      </c>
      <c r="E15" s="934" t="s">
        <v>330</v>
      </c>
      <c r="F15" s="7" t="s">
        <v>331</v>
      </c>
      <c r="G15" s="5" t="s">
        <v>968</v>
      </c>
    </row>
    <row r="16" spans="1:7" ht="38.25">
      <c r="A16" s="932"/>
      <c r="B16" s="8" t="s">
        <v>332</v>
      </c>
      <c r="C16" s="5" t="s">
        <v>968</v>
      </c>
      <c r="E16" s="934"/>
      <c r="F16" s="7" t="s">
        <v>333</v>
      </c>
      <c r="G16" s="5" t="s">
        <v>968</v>
      </c>
    </row>
    <row r="17" spans="1:7" ht="27.75" customHeight="1">
      <c r="A17" s="932"/>
      <c r="B17" s="8" t="s">
        <v>334</v>
      </c>
      <c r="C17" s="5" t="s">
        <v>968</v>
      </c>
      <c r="E17" s="934"/>
      <c r="F17" s="7" t="s">
        <v>335</v>
      </c>
      <c r="G17" s="5" t="s">
        <v>968</v>
      </c>
    </row>
    <row r="18" spans="1:7" ht="27.75" customHeight="1">
      <c r="A18" s="932"/>
      <c r="B18" s="8" t="s">
        <v>336</v>
      </c>
      <c r="C18" s="5" t="s">
        <v>968</v>
      </c>
      <c r="E18" s="934"/>
      <c r="F18" s="7" t="s">
        <v>21</v>
      </c>
      <c r="G18" s="5" t="s">
        <v>968</v>
      </c>
    </row>
    <row r="19" spans="1:7" ht="89.25">
      <c r="A19" s="932"/>
      <c r="B19" s="8" t="s">
        <v>337</v>
      </c>
      <c r="C19" s="5" t="s">
        <v>968</v>
      </c>
      <c r="E19" s="934"/>
      <c r="F19" s="7" t="s">
        <v>338</v>
      </c>
      <c r="G19" s="5" t="s">
        <v>968</v>
      </c>
    </row>
    <row r="20" spans="1:7" ht="27.75" customHeight="1">
      <c r="A20" s="932"/>
      <c r="B20" s="4" t="s">
        <v>339</v>
      </c>
      <c r="C20" s="5" t="s">
        <v>968</v>
      </c>
      <c r="E20" s="934"/>
      <c r="F20" s="7" t="s">
        <v>340</v>
      </c>
      <c r="G20" s="5" t="s">
        <v>968</v>
      </c>
    </row>
    <row r="21" spans="1:7" ht="27.75" customHeight="1">
      <c r="A21" s="932"/>
      <c r="B21" s="4" t="s">
        <v>341</v>
      </c>
      <c r="C21" s="5" t="s">
        <v>968</v>
      </c>
      <c r="E21" s="934"/>
      <c r="F21" s="7" t="s">
        <v>342</v>
      </c>
      <c r="G21" s="5" t="s">
        <v>968</v>
      </c>
    </row>
    <row r="22" spans="1:7" ht="27.75" customHeight="1">
      <c r="A22" s="932"/>
      <c r="B22" s="4" t="s">
        <v>343</v>
      </c>
      <c r="C22" s="5" t="s">
        <v>968</v>
      </c>
      <c r="E22" s="934"/>
      <c r="F22" s="7" t="s">
        <v>344</v>
      </c>
      <c r="G22" s="5" t="s">
        <v>968</v>
      </c>
    </row>
    <row r="23" spans="1:7" ht="27.75" customHeight="1">
      <c r="A23" s="932"/>
      <c r="B23" s="4" t="s">
        <v>345</v>
      </c>
      <c r="C23" s="5" t="s">
        <v>968</v>
      </c>
      <c r="E23" s="934"/>
      <c r="F23" s="7" t="s">
        <v>346</v>
      </c>
      <c r="G23" s="5" t="s">
        <v>968</v>
      </c>
    </row>
    <row r="24" spans="1:7" ht="27.75" customHeight="1">
      <c r="A24" s="932"/>
      <c r="B24" s="4" t="s">
        <v>347</v>
      </c>
      <c r="C24" s="5" t="s">
        <v>968</v>
      </c>
      <c r="E24" s="934"/>
      <c r="F24" s="7" t="s">
        <v>348</v>
      </c>
      <c r="G24" s="5" t="s">
        <v>968</v>
      </c>
    </row>
    <row r="25" spans="1:7" ht="27.75" customHeight="1">
      <c r="A25" s="932"/>
      <c r="B25" s="4" t="s">
        <v>349</v>
      </c>
      <c r="C25" s="5" t="s">
        <v>968</v>
      </c>
      <c r="E25" s="934"/>
      <c r="F25" s="7" t="s">
        <v>350</v>
      </c>
      <c r="G25" s="5" t="s">
        <v>968</v>
      </c>
    </row>
    <row r="26" spans="1:7" ht="38.25">
      <c r="A26" s="932"/>
      <c r="B26" s="4" t="s">
        <v>351</v>
      </c>
      <c r="C26" s="5" t="s">
        <v>968</v>
      </c>
      <c r="E26" s="934"/>
      <c r="F26" s="7" t="s">
        <v>352</v>
      </c>
      <c r="G26" s="5" t="s">
        <v>968</v>
      </c>
    </row>
    <row r="27" spans="1:7" ht="25.5">
      <c r="A27" s="932"/>
      <c r="B27" s="4" t="s">
        <v>344</v>
      </c>
      <c r="C27" s="5" t="s">
        <v>968</v>
      </c>
      <c r="E27" s="934"/>
      <c r="F27" s="7" t="s">
        <v>353</v>
      </c>
      <c r="G27" s="5" t="s">
        <v>968</v>
      </c>
    </row>
    <row r="28" spans="1:7" ht="27.75" customHeight="1">
      <c r="A28" s="932"/>
      <c r="B28" s="4" t="s">
        <v>354</v>
      </c>
      <c r="C28" s="5" t="s">
        <v>968</v>
      </c>
      <c r="E28" s="934"/>
      <c r="F28" s="7" t="s">
        <v>355</v>
      </c>
      <c r="G28" s="5" t="s">
        <v>968</v>
      </c>
    </row>
    <row r="29" spans="1:7" ht="25.5" customHeight="1">
      <c r="A29" s="932"/>
      <c r="B29" s="4" t="s">
        <v>356</v>
      </c>
      <c r="C29" s="5" t="s">
        <v>968</v>
      </c>
      <c r="E29" s="934"/>
      <c r="F29" s="7" t="s">
        <v>357</v>
      </c>
      <c r="G29" s="5" t="s">
        <v>968</v>
      </c>
    </row>
    <row r="30" spans="1:7" ht="27.75" customHeight="1">
      <c r="A30" s="931" t="s">
        <v>358</v>
      </c>
      <c r="B30" s="7" t="s">
        <v>359</v>
      </c>
      <c r="C30" s="5" t="s">
        <v>968</v>
      </c>
      <c r="E30" s="934"/>
      <c r="F30" s="7" t="s">
        <v>360</v>
      </c>
      <c r="G30" s="5" t="s">
        <v>968</v>
      </c>
    </row>
    <row r="31" spans="1:7" ht="27.75" customHeight="1">
      <c r="A31" s="933"/>
      <c r="B31" s="9" t="s">
        <v>361</v>
      </c>
      <c r="C31" s="5" t="s">
        <v>968</v>
      </c>
      <c r="E31" s="934"/>
      <c r="F31" s="7" t="s">
        <v>336</v>
      </c>
      <c r="G31" s="5" t="s">
        <v>968</v>
      </c>
    </row>
    <row r="32" spans="1:7" ht="27.75" customHeight="1">
      <c r="A32" s="933"/>
      <c r="B32" s="9" t="s">
        <v>362</v>
      </c>
      <c r="C32" s="5" t="s">
        <v>968</v>
      </c>
      <c r="E32" s="934"/>
      <c r="F32" s="7" t="s">
        <v>363</v>
      </c>
      <c r="G32" s="5" t="s">
        <v>968</v>
      </c>
    </row>
    <row r="33" spans="1:7" ht="27.75" customHeight="1">
      <c r="A33" s="933"/>
      <c r="B33" s="9" t="s">
        <v>364</v>
      </c>
      <c r="C33" s="5" t="s">
        <v>968</v>
      </c>
      <c r="E33" s="934"/>
      <c r="F33" s="7" t="s">
        <v>365</v>
      </c>
      <c r="G33" s="5" t="s">
        <v>968</v>
      </c>
    </row>
    <row r="34" spans="1:7" ht="27.75" customHeight="1">
      <c r="A34" s="933"/>
      <c r="B34" s="7" t="s">
        <v>340</v>
      </c>
      <c r="C34" s="5" t="s">
        <v>968</v>
      </c>
      <c r="E34" s="934"/>
      <c r="F34" s="7" t="s">
        <v>366</v>
      </c>
      <c r="G34" s="5" t="s">
        <v>968</v>
      </c>
    </row>
    <row r="35" spans="1:7" ht="27.75" customHeight="1">
      <c r="A35" s="933"/>
      <c r="B35" s="7" t="s">
        <v>367</v>
      </c>
      <c r="C35" s="5" t="s">
        <v>968</v>
      </c>
      <c r="E35" s="934"/>
      <c r="F35" s="7" t="s">
        <v>368</v>
      </c>
      <c r="G35" s="5" t="s">
        <v>968</v>
      </c>
    </row>
    <row r="36" spans="1:7" ht="27.75" customHeight="1">
      <c r="A36" s="933"/>
      <c r="B36" s="7" t="s">
        <v>369</v>
      </c>
      <c r="C36" s="5" t="s">
        <v>968</v>
      </c>
      <c r="E36" s="934"/>
      <c r="F36" s="7" t="s">
        <v>370</v>
      </c>
      <c r="G36" s="5" t="s">
        <v>968</v>
      </c>
    </row>
    <row r="37" spans="1:7" ht="27.75" customHeight="1">
      <c r="A37" s="933"/>
      <c r="B37" s="7" t="s">
        <v>371</v>
      </c>
      <c r="C37" s="5" t="s">
        <v>968</v>
      </c>
      <c r="E37" s="934"/>
      <c r="F37" s="7" t="s">
        <v>367</v>
      </c>
      <c r="G37" s="5" t="s">
        <v>968</v>
      </c>
    </row>
    <row r="38" spans="1:7" ht="27.75" customHeight="1">
      <c r="A38" s="933"/>
      <c r="B38" s="7" t="s">
        <v>372</v>
      </c>
      <c r="C38" s="5" t="s">
        <v>968</v>
      </c>
      <c r="E38" s="934"/>
      <c r="F38" s="7" t="s">
        <v>369</v>
      </c>
      <c r="G38" s="5" t="s">
        <v>968</v>
      </c>
    </row>
    <row r="39" spans="1:7" ht="27.75" customHeight="1">
      <c r="A39" s="933"/>
      <c r="B39" s="7" t="s">
        <v>373</v>
      </c>
      <c r="C39" s="5" t="s">
        <v>968</v>
      </c>
      <c r="E39" s="934"/>
      <c r="F39" s="7" t="s">
        <v>373</v>
      </c>
      <c r="G39" s="5" t="s">
        <v>968</v>
      </c>
    </row>
    <row r="40" spans="1:7" ht="27.75" customHeight="1">
      <c r="A40" s="933"/>
      <c r="B40" s="7" t="s">
        <v>374</v>
      </c>
      <c r="C40" s="5" t="s">
        <v>968</v>
      </c>
      <c r="E40" s="934"/>
      <c r="F40" s="7" t="s">
        <v>375</v>
      </c>
      <c r="G40" s="5" t="s">
        <v>968</v>
      </c>
    </row>
    <row r="41" spans="1:7" ht="27.75" customHeight="1">
      <c r="A41" s="933"/>
      <c r="B41" s="7" t="s">
        <v>342</v>
      </c>
      <c r="C41" s="5" t="s">
        <v>968</v>
      </c>
      <c r="E41" s="934"/>
      <c r="F41" s="7" t="s">
        <v>374</v>
      </c>
      <c r="G41" s="5" t="s">
        <v>968</v>
      </c>
    </row>
    <row r="42" spans="1:7" ht="38.25">
      <c r="A42" s="933"/>
      <c r="B42" s="7" t="s">
        <v>352</v>
      </c>
      <c r="C42" s="5" t="s">
        <v>968</v>
      </c>
      <c r="E42" s="934"/>
      <c r="F42" s="7" t="s">
        <v>376</v>
      </c>
      <c r="G42" s="5" t="s">
        <v>968</v>
      </c>
    </row>
    <row r="43" spans="1:7" ht="27.75" customHeight="1">
      <c r="A43" s="933"/>
      <c r="B43" s="7" t="s">
        <v>377</v>
      </c>
      <c r="C43" s="5" t="s">
        <v>968</v>
      </c>
      <c r="E43" s="934"/>
      <c r="F43" s="7" t="s">
        <v>378</v>
      </c>
      <c r="G43" s="5" t="s">
        <v>968</v>
      </c>
    </row>
    <row r="44" spans="1:7" ht="27.75" customHeight="1">
      <c r="A44" s="933"/>
      <c r="B44" s="7" t="s">
        <v>379</v>
      </c>
      <c r="C44" s="5" t="s">
        <v>968</v>
      </c>
      <c r="E44" s="934"/>
      <c r="F44" s="7" t="s">
        <v>380</v>
      </c>
      <c r="G44" s="5" t="s">
        <v>968</v>
      </c>
    </row>
    <row r="45" spans="1:7" ht="27.75" customHeight="1">
      <c r="A45" s="933"/>
      <c r="B45" s="7" t="s">
        <v>348</v>
      </c>
      <c r="C45" s="5" t="s">
        <v>968</v>
      </c>
      <c r="E45" s="934"/>
      <c r="F45" s="7" t="s">
        <v>381</v>
      </c>
      <c r="G45" s="5" t="s">
        <v>968</v>
      </c>
    </row>
    <row r="46" spans="1:7" ht="27.75" customHeight="1">
      <c r="A46" s="933"/>
      <c r="B46" s="7" t="s">
        <v>353</v>
      </c>
      <c r="C46" s="5" t="s">
        <v>968</v>
      </c>
      <c r="E46" s="10"/>
      <c r="F46" s="11"/>
    </row>
    <row r="47" spans="1:7" ht="38.25">
      <c r="A47" s="933"/>
      <c r="B47" s="7" t="s">
        <v>355</v>
      </c>
      <c r="C47" s="5" t="s">
        <v>968</v>
      </c>
      <c r="E47" s="10"/>
      <c r="F47" s="11"/>
    </row>
    <row r="48" spans="1:7" ht="27.75" customHeight="1">
      <c r="A48" s="933"/>
      <c r="B48" s="7" t="s">
        <v>357</v>
      </c>
      <c r="C48" s="5" t="s">
        <v>968</v>
      </c>
      <c r="E48" s="10"/>
      <c r="F48" s="11"/>
    </row>
    <row r="49" spans="1:6" ht="27.75" customHeight="1">
      <c r="A49" s="933"/>
      <c r="B49" s="7" t="s">
        <v>363</v>
      </c>
      <c r="C49" s="5" t="s">
        <v>968</v>
      </c>
      <c r="E49" s="10"/>
      <c r="F49" s="11"/>
    </row>
    <row r="50" spans="1:6" ht="27.75" customHeight="1">
      <c r="A50" s="933"/>
      <c r="B50" s="7" t="s">
        <v>365</v>
      </c>
      <c r="C50" s="5" t="s">
        <v>968</v>
      </c>
      <c r="E50" s="10"/>
      <c r="F50" s="11"/>
    </row>
    <row r="51" spans="1:6" ht="27.75" customHeight="1">
      <c r="A51" s="933"/>
      <c r="B51" s="7" t="s">
        <v>366</v>
      </c>
      <c r="C51" s="5" t="s">
        <v>968</v>
      </c>
      <c r="E51" s="10"/>
      <c r="F51" s="11"/>
    </row>
    <row r="52" spans="1:6" ht="27.75" customHeight="1">
      <c r="A52" s="933"/>
      <c r="B52" s="7" t="s">
        <v>368</v>
      </c>
      <c r="C52" s="5" t="s">
        <v>968</v>
      </c>
      <c r="E52" s="10"/>
      <c r="F52" s="11"/>
    </row>
    <row r="53" spans="1:6" ht="27.75" customHeight="1">
      <c r="A53" s="933"/>
      <c r="B53" s="7" t="s">
        <v>378</v>
      </c>
      <c r="C53" s="5" t="s">
        <v>968</v>
      </c>
      <c r="E53" s="10"/>
      <c r="F53" s="11"/>
    </row>
    <row r="54" spans="1:6" ht="27.75" customHeight="1">
      <c r="A54" s="933"/>
      <c r="B54" s="7" t="s">
        <v>381</v>
      </c>
      <c r="C54" s="5" t="s">
        <v>968</v>
      </c>
      <c r="E54" s="10"/>
      <c r="F54" s="11"/>
    </row>
    <row r="55" spans="1:6" ht="27.75" customHeight="1">
      <c r="A55" s="933"/>
      <c r="B55" s="7" t="s">
        <v>382</v>
      </c>
      <c r="C55" s="5" t="s">
        <v>968</v>
      </c>
      <c r="E55" s="10"/>
      <c r="F55" s="11"/>
    </row>
    <row r="56" spans="1:6">
      <c r="E56" s="12"/>
      <c r="F56" s="13"/>
    </row>
    <row r="57" spans="1:6">
      <c r="E57" s="12"/>
      <c r="F57" s="13"/>
    </row>
    <row r="60" spans="1:6">
      <c r="A60" s="925" t="s">
        <v>383</v>
      </c>
      <c r="B60" s="926"/>
      <c r="C60" s="926"/>
      <c r="D60" s="927"/>
    </row>
    <row r="61" spans="1:6">
      <c r="A61" s="928" t="s">
        <v>384</v>
      </c>
      <c r="B61" s="929"/>
      <c r="C61" s="929"/>
      <c r="D61" s="930"/>
    </row>
    <row r="62" spans="1:6">
      <c r="A62" s="928" t="s">
        <v>385</v>
      </c>
      <c r="B62" s="929"/>
      <c r="C62" s="929"/>
      <c r="D62" s="930"/>
    </row>
    <row r="63" spans="1:6">
      <c r="A63" s="928" t="s">
        <v>386</v>
      </c>
      <c r="B63" s="929"/>
      <c r="C63" s="929"/>
      <c r="D63" s="930"/>
    </row>
  </sheetData>
  <mergeCells count="15">
    <mergeCell ref="A62:D62"/>
    <mergeCell ref="A63:D63"/>
    <mergeCell ref="A14:A29"/>
    <mergeCell ref="A30:A55"/>
    <mergeCell ref="E15:E45"/>
    <mergeCell ref="A13:C13"/>
    <mergeCell ref="E13:G13"/>
    <mergeCell ref="E14:F14"/>
    <mergeCell ref="A60:D60"/>
    <mergeCell ref="A61:D61"/>
    <mergeCell ref="A6:G6"/>
    <mergeCell ref="A7:G7"/>
    <mergeCell ref="A8:G8"/>
    <mergeCell ref="A10:G10"/>
    <mergeCell ref="A12:G12"/>
  </mergeCells>
  <pageMargins left="0.511811024" right="0.511811024" top="0.78740157499999996" bottom="0.78740157499999996" header="0.31496062000000002" footer="0.31496062000000002"/>
  <pageSetup paperSize="9" scale="4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84"/>
  <sheetViews>
    <sheetView topLeftCell="A67" zoomScale="85" zoomScaleNormal="85" workbookViewId="0">
      <selection activeCell="G83" sqref="G83"/>
    </sheetView>
  </sheetViews>
  <sheetFormatPr defaultColWidth="8.7109375" defaultRowHeight="15.75"/>
  <cols>
    <col min="1" max="1" width="8.140625" style="15" customWidth="1"/>
    <col min="2" max="2" width="33.28515625" style="15" customWidth="1"/>
    <col min="3" max="3" width="35.140625" style="15" customWidth="1"/>
    <col min="4" max="4" width="40" style="15" customWidth="1"/>
    <col min="5" max="5" width="29.42578125" style="15" customWidth="1"/>
    <col min="6" max="6" width="47" style="15" customWidth="1"/>
    <col min="7" max="7" width="27.140625" style="15" customWidth="1"/>
    <col min="8" max="8" width="41" style="15" customWidth="1"/>
    <col min="9" max="9" width="19.7109375" style="15" customWidth="1"/>
    <col min="10" max="256" width="8.7109375" style="15"/>
    <col min="257" max="257" width="8.140625" style="15" customWidth="1"/>
    <col min="258" max="258" width="40.140625" style="15" customWidth="1"/>
    <col min="259" max="259" width="43.42578125" style="15" customWidth="1"/>
    <col min="260" max="260" width="30.7109375" style="15" customWidth="1"/>
    <col min="261" max="261" width="24.85546875" style="15" customWidth="1"/>
    <col min="262" max="262" width="34.42578125" style="15" customWidth="1"/>
    <col min="263" max="263" width="27.140625" style="15" customWidth="1"/>
    <col min="264" max="264" width="23.5703125" style="15" customWidth="1"/>
    <col min="265" max="512" width="8.7109375" style="15"/>
    <col min="513" max="513" width="8.140625" style="15" customWidth="1"/>
    <col min="514" max="514" width="40.140625" style="15" customWidth="1"/>
    <col min="515" max="515" width="43.42578125" style="15" customWidth="1"/>
    <col min="516" max="516" width="30.7109375" style="15" customWidth="1"/>
    <col min="517" max="517" width="24.85546875" style="15" customWidth="1"/>
    <col min="518" max="518" width="34.42578125" style="15" customWidth="1"/>
    <col min="519" max="519" width="27.140625" style="15" customWidth="1"/>
    <col min="520" max="520" width="23.5703125" style="15" customWidth="1"/>
    <col min="521" max="768" width="8.7109375" style="15"/>
    <col min="769" max="769" width="8.140625" style="15" customWidth="1"/>
    <col min="770" max="770" width="40.140625" style="15" customWidth="1"/>
    <col min="771" max="771" width="43.42578125" style="15" customWidth="1"/>
    <col min="772" max="772" width="30.7109375" style="15" customWidth="1"/>
    <col min="773" max="773" width="24.85546875" style="15" customWidth="1"/>
    <col min="774" max="774" width="34.42578125" style="15" customWidth="1"/>
    <col min="775" max="775" width="27.140625" style="15" customWidth="1"/>
    <col min="776" max="776" width="23.5703125" style="15" customWidth="1"/>
    <col min="777" max="1024" width="8.7109375" style="15"/>
    <col min="1025" max="1025" width="8.140625" style="15" customWidth="1"/>
    <col min="1026" max="1026" width="40.140625" style="15" customWidth="1"/>
    <col min="1027" max="1027" width="43.42578125" style="15" customWidth="1"/>
    <col min="1028" max="1028" width="30.7109375" style="15" customWidth="1"/>
    <col min="1029" max="1029" width="24.85546875" style="15" customWidth="1"/>
    <col min="1030" max="1030" width="34.42578125" style="15" customWidth="1"/>
    <col min="1031" max="1031" width="27.140625" style="15" customWidth="1"/>
    <col min="1032" max="1032" width="23.5703125" style="15" customWidth="1"/>
    <col min="1033" max="1280" width="8.7109375" style="15"/>
    <col min="1281" max="1281" width="8.140625" style="15" customWidth="1"/>
    <col min="1282" max="1282" width="40.140625" style="15" customWidth="1"/>
    <col min="1283" max="1283" width="43.42578125" style="15" customWidth="1"/>
    <col min="1284" max="1284" width="30.7109375" style="15" customWidth="1"/>
    <col min="1285" max="1285" width="24.85546875" style="15" customWidth="1"/>
    <col min="1286" max="1286" width="34.42578125" style="15" customWidth="1"/>
    <col min="1287" max="1287" width="27.140625" style="15" customWidth="1"/>
    <col min="1288" max="1288" width="23.5703125" style="15" customWidth="1"/>
    <col min="1289" max="1536" width="8.7109375" style="15"/>
    <col min="1537" max="1537" width="8.140625" style="15" customWidth="1"/>
    <col min="1538" max="1538" width="40.140625" style="15" customWidth="1"/>
    <col min="1539" max="1539" width="43.42578125" style="15" customWidth="1"/>
    <col min="1540" max="1540" width="30.7109375" style="15" customWidth="1"/>
    <col min="1541" max="1541" width="24.85546875" style="15" customWidth="1"/>
    <col min="1542" max="1542" width="34.42578125" style="15" customWidth="1"/>
    <col min="1543" max="1543" width="27.140625" style="15" customWidth="1"/>
    <col min="1544" max="1544" width="23.5703125" style="15" customWidth="1"/>
    <col min="1545" max="1792" width="8.7109375" style="15"/>
    <col min="1793" max="1793" width="8.140625" style="15" customWidth="1"/>
    <col min="1794" max="1794" width="40.140625" style="15" customWidth="1"/>
    <col min="1795" max="1795" width="43.42578125" style="15" customWidth="1"/>
    <col min="1796" max="1796" width="30.7109375" style="15" customWidth="1"/>
    <col min="1797" max="1797" width="24.85546875" style="15" customWidth="1"/>
    <col min="1798" max="1798" width="34.42578125" style="15" customWidth="1"/>
    <col min="1799" max="1799" width="27.140625" style="15" customWidth="1"/>
    <col min="1800" max="1800" width="23.5703125" style="15" customWidth="1"/>
    <col min="1801" max="2048" width="8.7109375" style="15"/>
    <col min="2049" max="2049" width="8.140625" style="15" customWidth="1"/>
    <col min="2050" max="2050" width="40.140625" style="15" customWidth="1"/>
    <col min="2051" max="2051" width="43.42578125" style="15" customWidth="1"/>
    <col min="2052" max="2052" width="30.7109375" style="15" customWidth="1"/>
    <col min="2053" max="2053" width="24.85546875" style="15" customWidth="1"/>
    <col min="2054" max="2054" width="34.42578125" style="15" customWidth="1"/>
    <col min="2055" max="2055" width="27.140625" style="15" customWidth="1"/>
    <col min="2056" max="2056" width="23.5703125" style="15" customWidth="1"/>
    <col min="2057" max="2304" width="8.7109375" style="15"/>
    <col min="2305" max="2305" width="8.140625" style="15" customWidth="1"/>
    <col min="2306" max="2306" width="40.140625" style="15" customWidth="1"/>
    <col min="2307" max="2307" width="43.42578125" style="15" customWidth="1"/>
    <col min="2308" max="2308" width="30.7109375" style="15" customWidth="1"/>
    <col min="2309" max="2309" width="24.85546875" style="15" customWidth="1"/>
    <col min="2310" max="2310" width="34.42578125" style="15" customWidth="1"/>
    <col min="2311" max="2311" width="27.140625" style="15" customWidth="1"/>
    <col min="2312" max="2312" width="23.5703125" style="15" customWidth="1"/>
    <col min="2313" max="2560" width="8.7109375" style="15"/>
    <col min="2561" max="2561" width="8.140625" style="15" customWidth="1"/>
    <col min="2562" max="2562" width="40.140625" style="15" customWidth="1"/>
    <col min="2563" max="2563" width="43.42578125" style="15" customWidth="1"/>
    <col min="2564" max="2564" width="30.7109375" style="15" customWidth="1"/>
    <col min="2565" max="2565" width="24.85546875" style="15" customWidth="1"/>
    <col min="2566" max="2566" width="34.42578125" style="15" customWidth="1"/>
    <col min="2567" max="2567" width="27.140625" style="15" customWidth="1"/>
    <col min="2568" max="2568" width="23.5703125" style="15" customWidth="1"/>
    <col min="2569" max="2816" width="8.7109375" style="15"/>
    <col min="2817" max="2817" width="8.140625" style="15" customWidth="1"/>
    <col min="2818" max="2818" width="40.140625" style="15" customWidth="1"/>
    <col min="2819" max="2819" width="43.42578125" style="15" customWidth="1"/>
    <col min="2820" max="2820" width="30.7109375" style="15" customWidth="1"/>
    <col min="2821" max="2821" width="24.85546875" style="15" customWidth="1"/>
    <col min="2822" max="2822" width="34.42578125" style="15" customWidth="1"/>
    <col min="2823" max="2823" width="27.140625" style="15" customWidth="1"/>
    <col min="2824" max="2824" width="23.5703125" style="15" customWidth="1"/>
    <col min="2825" max="3072" width="8.7109375" style="15"/>
    <col min="3073" max="3073" width="8.140625" style="15" customWidth="1"/>
    <col min="3074" max="3074" width="40.140625" style="15" customWidth="1"/>
    <col min="3075" max="3075" width="43.42578125" style="15" customWidth="1"/>
    <col min="3076" max="3076" width="30.7109375" style="15" customWidth="1"/>
    <col min="3077" max="3077" width="24.85546875" style="15" customWidth="1"/>
    <col min="3078" max="3078" width="34.42578125" style="15" customWidth="1"/>
    <col min="3079" max="3079" width="27.140625" style="15" customWidth="1"/>
    <col min="3080" max="3080" width="23.5703125" style="15" customWidth="1"/>
    <col min="3081" max="3328" width="8.7109375" style="15"/>
    <col min="3329" max="3329" width="8.140625" style="15" customWidth="1"/>
    <col min="3330" max="3330" width="40.140625" style="15" customWidth="1"/>
    <col min="3331" max="3331" width="43.42578125" style="15" customWidth="1"/>
    <col min="3332" max="3332" width="30.7109375" style="15" customWidth="1"/>
    <col min="3333" max="3333" width="24.85546875" style="15" customWidth="1"/>
    <col min="3334" max="3334" width="34.42578125" style="15" customWidth="1"/>
    <col min="3335" max="3335" width="27.140625" style="15" customWidth="1"/>
    <col min="3336" max="3336" width="23.5703125" style="15" customWidth="1"/>
    <col min="3337" max="3584" width="8.7109375" style="15"/>
    <col min="3585" max="3585" width="8.140625" style="15" customWidth="1"/>
    <col min="3586" max="3586" width="40.140625" style="15" customWidth="1"/>
    <col min="3587" max="3587" width="43.42578125" style="15" customWidth="1"/>
    <col min="3588" max="3588" width="30.7109375" style="15" customWidth="1"/>
    <col min="3589" max="3589" width="24.85546875" style="15" customWidth="1"/>
    <col min="3590" max="3590" width="34.42578125" style="15" customWidth="1"/>
    <col min="3591" max="3591" width="27.140625" style="15" customWidth="1"/>
    <col min="3592" max="3592" width="23.5703125" style="15" customWidth="1"/>
    <col min="3593" max="3840" width="8.7109375" style="15"/>
    <col min="3841" max="3841" width="8.140625" style="15" customWidth="1"/>
    <col min="3842" max="3842" width="40.140625" style="15" customWidth="1"/>
    <col min="3843" max="3843" width="43.42578125" style="15" customWidth="1"/>
    <col min="3844" max="3844" width="30.7109375" style="15" customWidth="1"/>
    <col min="3845" max="3845" width="24.85546875" style="15" customWidth="1"/>
    <col min="3846" max="3846" width="34.42578125" style="15" customWidth="1"/>
    <col min="3847" max="3847" width="27.140625" style="15" customWidth="1"/>
    <col min="3848" max="3848" width="23.5703125" style="15" customWidth="1"/>
    <col min="3849" max="4096" width="8.7109375" style="15"/>
    <col min="4097" max="4097" width="8.140625" style="15" customWidth="1"/>
    <col min="4098" max="4098" width="40.140625" style="15" customWidth="1"/>
    <col min="4099" max="4099" width="43.42578125" style="15" customWidth="1"/>
    <col min="4100" max="4100" width="30.7109375" style="15" customWidth="1"/>
    <col min="4101" max="4101" width="24.85546875" style="15" customWidth="1"/>
    <col min="4102" max="4102" width="34.42578125" style="15" customWidth="1"/>
    <col min="4103" max="4103" width="27.140625" style="15" customWidth="1"/>
    <col min="4104" max="4104" width="23.5703125" style="15" customWidth="1"/>
    <col min="4105" max="4352" width="8.7109375" style="15"/>
    <col min="4353" max="4353" width="8.140625" style="15" customWidth="1"/>
    <col min="4354" max="4354" width="40.140625" style="15" customWidth="1"/>
    <col min="4355" max="4355" width="43.42578125" style="15" customWidth="1"/>
    <col min="4356" max="4356" width="30.7109375" style="15" customWidth="1"/>
    <col min="4357" max="4357" width="24.85546875" style="15" customWidth="1"/>
    <col min="4358" max="4358" width="34.42578125" style="15" customWidth="1"/>
    <col min="4359" max="4359" width="27.140625" style="15" customWidth="1"/>
    <col min="4360" max="4360" width="23.5703125" style="15" customWidth="1"/>
    <col min="4361" max="4608" width="8.7109375" style="15"/>
    <col min="4609" max="4609" width="8.140625" style="15" customWidth="1"/>
    <col min="4610" max="4610" width="40.140625" style="15" customWidth="1"/>
    <col min="4611" max="4611" width="43.42578125" style="15" customWidth="1"/>
    <col min="4612" max="4612" width="30.7109375" style="15" customWidth="1"/>
    <col min="4613" max="4613" width="24.85546875" style="15" customWidth="1"/>
    <col min="4614" max="4614" width="34.42578125" style="15" customWidth="1"/>
    <col min="4615" max="4615" width="27.140625" style="15" customWidth="1"/>
    <col min="4616" max="4616" width="23.5703125" style="15" customWidth="1"/>
    <col min="4617" max="4864" width="8.7109375" style="15"/>
    <col min="4865" max="4865" width="8.140625" style="15" customWidth="1"/>
    <col min="4866" max="4866" width="40.140625" style="15" customWidth="1"/>
    <col min="4867" max="4867" width="43.42578125" style="15" customWidth="1"/>
    <col min="4868" max="4868" width="30.7109375" style="15" customWidth="1"/>
    <col min="4869" max="4869" width="24.85546875" style="15" customWidth="1"/>
    <col min="4870" max="4870" width="34.42578125" style="15" customWidth="1"/>
    <col min="4871" max="4871" width="27.140625" style="15" customWidth="1"/>
    <col min="4872" max="4872" width="23.5703125" style="15" customWidth="1"/>
    <col min="4873" max="5120" width="8.7109375" style="15"/>
    <col min="5121" max="5121" width="8.140625" style="15" customWidth="1"/>
    <col min="5122" max="5122" width="40.140625" style="15" customWidth="1"/>
    <col min="5123" max="5123" width="43.42578125" style="15" customWidth="1"/>
    <col min="5124" max="5124" width="30.7109375" style="15" customWidth="1"/>
    <col min="5125" max="5125" width="24.85546875" style="15" customWidth="1"/>
    <col min="5126" max="5126" width="34.42578125" style="15" customWidth="1"/>
    <col min="5127" max="5127" width="27.140625" style="15" customWidth="1"/>
    <col min="5128" max="5128" width="23.5703125" style="15" customWidth="1"/>
    <col min="5129" max="5376" width="8.7109375" style="15"/>
    <col min="5377" max="5377" width="8.140625" style="15" customWidth="1"/>
    <col min="5378" max="5378" width="40.140625" style="15" customWidth="1"/>
    <col min="5379" max="5379" width="43.42578125" style="15" customWidth="1"/>
    <col min="5380" max="5380" width="30.7109375" style="15" customWidth="1"/>
    <col min="5381" max="5381" width="24.85546875" style="15" customWidth="1"/>
    <col min="5382" max="5382" width="34.42578125" style="15" customWidth="1"/>
    <col min="5383" max="5383" width="27.140625" style="15" customWidth="1"/>
    <col min="5384" max="5384" width="23.5703125" style="15" customWidth="1"/>
    <col min="5385" max="5632" width="8.7109375" style="15"/>
    <col min="5633" max="5633" width="8.140625" style="15" customWidth="1"/>
    <col min="5634" max="5634" width="40.140625" style="15" customWidth="1"/>
    <col min="5635" max="5635" width="43.42578125" style="15" customWidth="1"/>
    <col min="5636" max="5636" width="30.7109375" style="15" customWidth="1"/>
    <col min="5637" max="5637" width="24.85546875" style="15" customWidth="1"/>
    <col min="5638" max="5638" width="34.42578125" style="15" customWidth="1"/>
    <col min="5639" max="5639" width="27.140625" style="15" customWidth="1"/>
    <col min="5640" max="5640" width="23.5703125" style="15" customWidth="1"/>
    <col min="5641" max="5888" width="8.7109375" style="15"/>
    <col min="5889" max="5889" width="8.140625" style="15" customWidth="1"/>
    <col min="5890" max="5890" width="40.140625" style="15" customWidth="1"/>
    <col min="5891" max="5891" width="43.42578125" style="15" customWidth="1"/>
    <col min="5892" max="5892" width="30.7109375" style="15" customWidth="1"/>
    <col min="5893" max="5893" width="24.85546875" style="15" customWidth="1"/>
    <col min="5894" max="5894" width="34.42578125" style="15" customWidth="1"/>
    <col min="5895" max="5895" width="27.140625" style="15" customWidth="1"/>
    <col min="5896" max="5896" width="23.5703125" style="15" customWidth="1"/>
    <col min="5897" max="6144" width="8.7109375" style="15"/>
    <col min="6145" max="6145" width="8.140625" style="15" customWidth="1"/>
    <col min="6146" max="6146" width="40.140625" style="15" customWidth="1"/>
    <col min="6147" max="6147" width="43.42578125" style="15" customWidth="1"/>
    <col min="6148" max="6148" width="30.7109375" style="15" customWidth="1"/>
    <col min="6149" max="6149" width="24.85546875" style="15" customWidth="1"/>
    <col min="6150" max="6150" width="34.42578125" style="15" customWidth="1"/>
    <col min="6151" max="6151" width="27.140625" style="15" customWidth="1"/>
    <col min="6152" max="6152" width="23.5703125" style="15" customWidth="1"/>
    <col min="6153" max="6400" width="8.7109375" style="15"/>
    <col min="6401" max="6401" width="8.140625" style="15" customWidth="1"/>
    <col min="6402" max="6402" width="40.140625" style="15" customWidth="1"/>
    <col min="6403" max="6403" width="43.42578125" style="15" customWidth="1"/>
    <col min="6404" max="6404" width="30.7109375" style="15" customWidth="1"/>
    <col min="6405" max="6405" width="24.85546875" style="15" customWidth="1"/>
    <col min="6406" max="6406" width="34.42578125" style="15" customWidth="1"/>
    <col min="6407" max="6407" width="27.140625" style="15" customWidth="1"/>
    <col min="6408" max="6408" width="23.5703125" style="15" customWidth="1"/>
    <col min="6409" max="6656" width="8.7109375" style="15"/>
    <col min="6657" max="6657" width="8.140625" style="15" customWidth="1"/>
    <col min="6658" max="6658" width="40.140625" style="15" customWidth="1"/>
    <col min="6659" max="6659" width="43.42578125" style="15" customWidth="1"/>
    <col min="6660" max="6660" width="30.7109375" style="15" customWidth="1"/>
    <col min="6661" max="6661" width="24.85546875" style="15" customWidth="1"/>
    <col min="6662" max="6662" width="34.42578125" style="15" customWidth="1"/>
    <col min="6663" max="6663" width="27.140625" style="15" customWidth="1"/>
    <col min="6664" max="6664" width="23.5703125" style="15" customWidth="1"/>
    <col min="6665" max="6912" width="8.7109375" style="15"/>
    <col min="6913" max="6913" width="8.140625" style="15" customWidth="1"/>
    <col min="6914" max="6914" width="40.140625" style="15" customWidth="1"/>
    <col min="6915" max="6915" width="43.42578125" style="15" customWidth="1"/>
    <col min="6916" max="6916" width="30.7109375" style="15" customWidth="1"/>
    <col min="6917" max="6917" width="24.85546875" style="15" customWidth="1"/>
    <col min="6918" max="6918" width="34.42578125" style="15" customWidth="1"/>
    <col min="6919" max="6919" width="27.140625" style="15" customWidth="1"/>
    <col min="6920" max="6920" width="23.5703125" style="15" customWidth="1"/>
    <col min="6921" max="7168" width="8.7109375" style="15"/>
    <col min="7169" max="7169" width="8.140625" style="15" customWidth="1"/>
    <col min="7170" max="7170" width="40.140625" style="15" customWidth="1"/>
    <col min="7171" max="7171" width="43.42578125" style="15" customWidth="1"/>
    <col min="7172" max="7172" width="30.7109375" style="15" customWidth="1"/>
    <col min="7173" max="7173" width="24.85546875" style="15" customWidth="1"/>
    <col min="7174" max="7174" width="34.42578125" style="15" customWidth="1"/>
    <col min="7175" max="7175" width="27.140625" style="15" customWidth="1"/>
    <col min="7176" max="7176" width="23.5703125" style="15" customWidth="1"/>
    <col min="7177" max="7424" width="8.7109375" style="15"/>
    <col min="7425" max="7425" width="8.140625" style="15" customWidth="1"/>
    <col min="7426" max="7426" width="40.140625" style="15" customWidth="1"/>
    <col min="7427" max="7427" width="43.42578125" style="15" customWidth="1"/>
    <col min="7428" max="7428" width="30.7109375" style="15" customWidth="1"/>
    <col min="7429" max="7429" width="24.85546875" style="15" customWidth="1"/>
    <col min="7430" max="7430" width="34.42578125" style="15" customWidth="1"/>
    <col min="7431" max="7431" width="27.140625" style="15" customWidth="1"/>
    <col min="7432" max="7432" width="23.5703125" style="15" customWidth="1"/>
    <col min="7433" max="7680" width="8.7109375" style="15"/>
    <col min="7681" max="7681" width="8.140625" style="15" customWidth="1"/>
    <col min="7682" max="7682" width="40.140625" style="15" customWidth="1"/>
    <col min="7683" max="7683" width="43.42578125" style="15" customWidth="1"/>
    <col min="7684" max="7684" width="30.7109375" style="15" customWidth="1"/>
    <col min="7685" max="7685" width="24.85546875" style="15" customWidth="1"/>
    <col min="7686" max="7686" width="34.42578125" style="15" customWidth="1"/>
    <col min="7687" max="7687" width="27.140625" style="15" customWidth="1"/>
    <col min="7688" max="7688" width="23.5703125" style="15" customWidth="1"/>
    <col min="7689" max="7936" width="8.7109375" style="15"/>
    <col min="7937" max="7937" width="8.140625" style="15" customWidth="1"/>
    <col min="7938" max="7938" width="40.140625" style="15" customWidth="1"/>
    <col min="7939" max="7939" width="43.42578125" style="15" customWidth="1"/>
    <col min="7940" max="7940" width="30.7109375" style="15" customWidth="1"/>
    <col min="7941" max="7941" width="24.85546875" style="15" customWidth="1"/>
    <col min="7942" max="7942" width="34.42578125" style="15" customWidth="1"/>
    <col min="7943" max="7943" width="27.140625" style="15" customWidth="1"/>
    <col min="7944" max="7944" width="23.5703125" style="15" customWidth="1"/>
    <col min="7945" max="8192" width="8.7109375" style="15"/>
    <col min="8193" max="8193" width="8.140625" style="15" customWidth="1"/>
    <col min="8194" max="8194" width="40.140625" style="15" customWidth="1"/>
    <col min="8195" max="8195" width="43.42578125" style="15" customWidth="1"/>
    <col min="8196" max="8196" width="30.7109375" style="15" customWidth="1"/>
    <col min="8197" max="8197" width="24.85546875" style="15" customWidth="1"/>
    <col min="8198" max="8198" width="34.42578125" style="15" customWidth="1"/>
    <col min="8199" max="8199" width="27.140625" style="15" customWidth="1"/>
    <col min="8200" max="8200" width="23.5703125" style="15" customWidth="1"/>
    <col min="8201" max="8448" width="8.7109375" style="15"/>
    <col min="8449" max="8449" width="8.140625" style="15" customWidth="1"/>
    <col min="8450" max="8450" width="40.140625" style="15" customWidth="1"/>
    <col min="8451" max="8451" width="43.42578125" style="15" customWidth="1"/>
    <col min="8452" max="8452" width="30.7109375" style="15" customWidth="1"/>
    <col min="8453" max="8453" width="24.85546875" style="15" customWidth="1"/>
    <col min="8454" max="8454" width="34.42578125" style="15" customWidth="1"/>
    <col min="8455" max="8455" width="27.140625" style="15" customWidth="1"/>
    <col min="8456" max="8456" width="23.5703125" style="15" customWidth="1"/>
    <col min="8457" max="8704" width="8.7109375" style="15"/>
    <col min="8705" max="8705" width="8.140625" style="15" customWidth="1"/>
    <col min="8706" max="8706" width="40.140625" style="15" customWidth="1"/>
    <col min="8707" max="8707" width="43.42578125" style="15" customWidth="1"/>
    <col min="8708" max="8708" width="30.7109375" style="15" customWidth="1"/>
    <col min="8709" max="8709" width="24.85546875" style="15" customWidth="1"/>
    <col min="8710" max="8710" width="34.42578125" style="15" customWidth="1"/>
    <col min="8711" max="8711" width="27.140625" style="15" customWidth="1"/>
    <col min="8712" max="8712" width="23.5703125" style="15" customWidth="1"/>
    <col min="8713" max="8960" width="8.7109375" style="15"/>
    <col min="8961" max="8961" width="8.140625" style="15" customWidth="1"/>
    <col min="8962" max="8962" width="40.140625" style="15" customWidth="1"/>
    <col min="8963" max="8963" width="43.42578125" style="15" customWidth="1"/>
    <col min="8964" max="8964" width="30.7109375" style="15" customWidth="1"/>
    <col min="8965" max="8965" width="24.85546875" style="15" customWidth="1"/>
    <col min="8966" max="8966" width="34.42578125" style="15" customWidth="1"/>
    <col min="8967" max="8967" width="27.140625" style="15" customWidth="1"/>
    <col min="8968" max="8968" width="23.5703125" style="15" customWidth="1"/>
    <col min="8969" max="9216" width="8.7109375" style="15"/>
    <col min="9217" max="9217" width="8.140625" style="15" customWidth="1"/>
    <col min="9218" max="9218" width="40.140625" style="15" customWidth="1"/>
    <col min="9219" max="9219" width="43.42578125" style="15" customWidth="1"/>
    <col min="9220" max="9220" width="30.7109375" style="15" customWidth="1"/>
    <col min="9221" max="9221" width="24.85546875" style="15" customWidth="1"/>
    <col min="9222" max="9222" width="34.42578125" style="15" customWidth="1"/>
    <col min="9223" max="9223" width="27.140625" style="15" customWidth="1"/>
    <col min="9224" max="9224" width="23.5703125" style="15" customWidth="1"/>
    <col min="9225" max="9472" width="8.7109375" style="15"/>
    <col min="9473" max="9473" width="8.140625" style="15" customWidth="1"/>
    <col min="9474" max="9474" width="40.140625" style="15" customWidth="1"/>
    <col min="9475" max="9475" width="43.42578125" style="15" customWidth="1"/>
    <col min="9476" max="9476" width="30.7109375" style="15" customWidth="1"/>
    <col min="9477" max="9477" width="24.85546875" style="15" customWidth="1"/>
    <col min="9478" max="9478" width="34.42578125" style="15" customWidth="1"/>
    <col min="9479" max="9479" width="27.140625" style="15" customWidth="1"/>
    <col min="9480" max="9480" width="23.5703125" style="15" customWidth="1"/>
    <col min="9481" max="9728" width="8.7109375" style="15"/>
    <col min="9729" max="9729" width="8.140625" style="15" customWidth="1"/>
    <col min="9730" max="9730" width="40.140625" style="15" customWidth="1"/>
    <col min="9731" max="9731" width="43.42578125" style="15" customWidth="1"/>
    <col min="9732" max="9732" width="30.7109375" style="15" customWidth="1"/>
    <col min="9733" max="9733" width="24.85546875" style="15" customWidth="1"/>
    <col min="9734" max="9734" width="34.42578125" style="15" customWidth="1"/>
    <col min="9735" max="9735" width="27.140625" style="15" customWidth="1"/>
    <col min="9736" max="9736" width="23.5703125" style="15" customWidth="1"/>
    <col min="9737" max="9984" width="8.7109375" style="15"/>
    <col min="9985" max="9985" width="8.140625" style="15" customWidth="1"/>
    <col min="9986" max="9986" width="40.140625" style="15" customWidth="1"/>
    <col min="9987" max="9987" width="43.42578125" style="15" customWidth="1"/>
    <col min="9988" max="9988" width="30.7109375" style="15" customWidth="1"/>
    <col min="9989" max="9989" width="24.85546875" style="15" customWidth="1"/>
    <col min="9990" max="9990" width="34.42578125" style="15" customWidth="1"/>
    <col min="9991" max="9991" width="27.140625" style="15" customWidth="1"/>
    <col min="9992" max="9992" width="23.5703125" style="15" customWidth="1"/>
    <col min="9993" max="10240" width="8.7109375" style="15"/>
    <col min="10241" max="10241" width="8.140625" style="15" customWidth="1"/>
    <col min="10242" max="10242" width="40.140625" style="15" customWidth="1"/>
    <col min="10243" max="10243" width="43.42578125" style="15" customWidth="1"/>
    <col min="10244" max="10244" width="30.7109375" style="15" customWidth="1"/>
    <col min="10245" max="10245" width="24.85546875" style="15" customWidth="1"/>
    <col min="10246" max="10246" width="34.42578125" style="15" customWidth="1"/>
    <col min="10247" max="10247" width="27.140625" style="15" customWidth="1"/>
    <col min="10248" max="10248" width="23.5703125" style="15" customWidth="1"/>
    <col min="10249" max="10496" width="8.7109375" style="15"/>
    <col min="10497" max="10497" width="8.140625" style="15" customWidth="1"/>
    <col min="10498" max="10498" width="40.140625" style="15" customWidth="1"/>
    <col min="10499" max="10499" width="43.42578125" style="15" customWidth="1"/>
    <col min="10500" max="10500" width="30.7109375" style="15" customWidth="1"/>
    <col min="10501" max="10501" width="24.85546875" style="15" customWidth="1"/>
    <col min="10502" max="10502" width="34.42578125" style="15" customWidth="1"/>
    <col min="10503" max="10503" width="27.140625" style="15" customWidth="1"/>
    <col min="10504" max="10504" width="23.5703125" style="15" customWidth="1"/>
    <col min="10505" max="10752" width="8.7109375" style="15"/>
    <col min="10753" max="10753" width="8.140625" style="15" customWidth="1"/>
    <col min="10754" max="10754" width="40.140625" style="15" customWidth="1"/>
    <col min="10755" max="10755" width="43.42578125" style="15" customWidth="1"/>
    <col min="10756" max="10756" width="30.7109375" style="15" customWidth="1"/>
    <col min="10757" max="10757" width="24.85546875" style="15" customWidth="1"/>
    <col min="10758" max="10758" width="34.42578125" style="15" customWidth="1"/>
    <col min="10759" max="10759" width="27.140625" style="15" customWidth="1"/>
    <col min="10760" max="10760" width="23.5703125" style="15" customWidth="1"/>
    <col min="10761" max="11008" width="8.7109375" style="15"/>
    <col min="11009" max="11009" width="8.140625" style="15" customWidth="1"/>
    <col min="11010" max="11010" width="40.140625" style="15" customWidth="1"/>
    <col min="11011" max="11011" width="43.42578125" style="15" customWidth="1"/>
    <col min="11012" max="11012" width="30.7109375" style="15" customWidth="1"/>
    <col min="11013" max="11013" width="24.85546875" style="15" customWidth="1"/>
    <col min="11014" max="11014" width="34.42578125" style="15" customWidth="1"/>
    <col min="11015" max="11015" width="27.140625" style="15" customWidth="1"/>
    <col min="11016" max="11016" width="23.5703125" style="15" customWidth="1"/>
    <col min="11017" max="11264" width="8.7109375" style="15"/>
    <col min="11265" max="11265" width="8.140625" style="15" customWidth="1"/>
    <col min="11266" max="11266" width="40.140625" style="15" customWidth="1"/>
    <col min="11267" max="11267" width="43.42578125" style="15" customWidth="1"/>
    <col min="11268" max="11268" width="30.7109375" style="15" customWidth="1"/>
    <col min="11269" max="11269" width="24.85546875" style="15" customWidth="1"/>
    <col min="11270" max="11270" width="34.42578125" style="15" customWidth="1"/>
    <col min="11271" max="11271" width="27.140625" style="15" customWidth="1"/>
    <col min="11272" max="11272" width="23.5703125" style="15" customWidth="1"/>
    <col min="11273" max="11520" width="8.7109375" style="15"/>
    <col min="11521" max="11521" width="8.140625" style="15" customWidth="1"/>
    <col min="11522" max="11522" width="40.140625" style="15" customWidth="1"/>
    <col min="11523" max="11523" width="43.42578125" style="15" customWidth="1"/>
    <col min="11524" max="11524" width="30.7109375" style="15" customWidth="1"/>
    <col min="11525" max="11525" width="24.85546875" style="15" customWidth="1"/>
    <col min="11526" max="11526" width="34.42578125" style="15" customWidth="1"/>
    <col min="11527" max="11527" width="27.140625" style="15" customWidth="1"/>
    <col min="11528" max="11528" width="23.5703125" style="15" customWidth="1"/>
    <col min="11529" max="11776" width="8.7109375" style="15"/>
    <col min="11777" max="11777" width="8.140625" style="15" customWidth="1"/>
    <col min="11778" max="11778" width="40.140625" style="15" customWidth="1"/>
    <col min="11779" max="11779" width="43.42578125" style="15" customWidth="1"/>
    <col min="11780" max="11780" width="30.7109375" style="15" customWidth="1"/>
    <col min="11781" max="11781" width="24.85546875" style="15" customWidth="1"/>
    <col min="11782" max="11782" width="34.42578125" style="15" customWidth="1"/>
    <col min="11783" max="11783" width="27.140625" style="15" customWidth="1"/>
    <col min="11784" max="11784" width="23.5703125" style="15" customWidth="1"/>
    <col min="11785" max="12032" width="8.7109375" style="15"/>
    <col min="12033" max="12033" width="8.140625" style="15" customWidth="1"/>
    <col min="12034" max="12034" width="40.140625" style="15" customWidth="1"/>
    <col min="12035" max="12035" width="43.42578125" style="15" customWidth="1"/>
    <col min="12036" max="12036" width="30.7109375" style="15" customWidth="1"/>
    <col min="12037" max="12037" width="24.85546875" style="15" customWidth="1"/>
    <col min="12038" max="12038" width="34.42578125" style="15" customWidth="1"/>
    <col min="12039" max="12039" width="27.140625" style="15" customWidth="1"/>
    <col min="12040" max="12040" width="23.5703125" style="15" customWidth="1"/>
    <col min="12041" max="12288" width="8.7109375" style="15"/>
    <col min="12289" max="12289" width="8.140625" style="15" customWidth="1"/>
    <col min="12290" max="12290" width="40.140625" style="15" customWidth="1"/>
    <col min="12291" max="12291" width="43.42578125" style="15" customWidth="1"/>
    <col min="12292" max="12292" width="30.7109375" style="15" customWidth="1"/>
    <col min="12293" max="12293" width="24.85546875" style="15" customWidth="1"/>
    <col min="12294" max="12294" width="34.42578125" style="15" customWidth="1"/>
    <col min="12295" max="12295" width="27.140625" style="15" customWidth="1"/>
    <col min="12296" max="12296" width="23.5703125" style="15" customWidth="1"/>
    <col min="12297" max="12544" width="8.7109375" style="15"/>
    <col min="12545" max="12545" width="8.140625" style="15" customWidth="1"/>
    <col min="12546" max="12546" width="40.140625" style="15" customWidth="1"/>
    <col min="12547" max="12547" width="43.42578125" style="15" customWidth="1"/>
    <col min="12548" max="12548" width="30.7109375" style="15" customWidth="1"/>
    <col min="12549" max="12549" width="24.85546875" style="15" customWidth="1"/>
    <col min="12550" max="12550" width="34.42578125" style="15" customWidth="1"/>
    <col min="12551" max="12551" width="27.140625" style="15" customWidth="1"/>
    <col min="12552" max="12552" width="23.5703125" style="15" customWidth="1"/>
    <col min="12553" max="12800" width="8.7109375" style="15"/>
    <col min="12801" max="12801" width="8.140625" style="15" customWidth="1"/>
    <col min="12802" max="12802" width="40.140625" style="15" customWidth="1"/>
    <col min="12803" max="12803" width="43.42578125" style="15" customWidth="1"/>
    <col min="12804" max="12804" width="30.7109375" style="15" customWidth="1"/>
    <col min="12805" max="12805" width="24.85546875" style="15" customWidth="1"/>
    <col min="12806" max="12806" width="34.42578125" style="15" customWidth="1"/>
    <col min="12807" max="12807" width="27.140625" style="15" customWidth="1"/>
    <col min="12808" max="12808" width="23.5703125" style="15" customWidth="1"/>
    <col min="12809" max="13056" width="8.7109375" style="15"/>
    <col min="13057" max="13057" width="8.140625" style="15" customWidth="1"/>
    <col min="13058" max="13058" width="40.140625" style="15" customWidth="1"/>
    <col min="13059" max="13059" width="43.42578125" style="15" customWidth="1"/>
    <col min="13060" max="13060" width="30.7109375" style="15" customWidth="1"/>
    <col min="13061" max="13061" width="24.85546875" style="15" customWidth="1"/>
    <col min="13062" max="13062" width="34.42578125" style="15" customWidth="1"/>
    <col min="13063" max="13063" width="27.140625" style="15" customWidth="1"/>
    <col min="13064" max="13064" width="23.5703125" style="15" customWidth="1"/>
    <col min="13065" max="13312" width="8.7109375" style="15"/>
    <col min="13313" max="13313" width="8.140625" style="15" customWidth="1"/>
    <col min="13314" max="13314" width="40.140625" style="15" customWidth="1"/>
    <col min="13315" max="13315" width="43.42578125" style="15" customWidth="1"/>
    <col min="13316" max="13316" width="30.7109375" style="15" customWidth="1"/>
    <col min="13317" max="13317" width="24.85546875" style="15" customWidth="1"/>
    <col min="13318" max="13318" width="34.42578125" style="15" customWidth="1"/>
    <col min="13319" max="13319" width="27.140625" style="15" customWidth="1"/>
    <col min="13320" max="13320" width="23.5703125" style="15" customWidth="1"/>
    <col min="13321" max="13568" width="8.7109375" style="15"/>
    <col min="13569" max="13569" width="8.140625" style="15" customWidth="1"/>
    <col min="13570" max="13570" width="40.140625" style="15" customWidth="1"/>
    <col min="13571" max="13571" width="43.42578125" style="15" customWidth="1"/>
    <col min="13572" max="13572" width="30.7109375" style="15" customWidth="1"/>
    <col min="13573" max="13573" width="24.85546875" style="15" customWidth="1"/>
    <col min="13574" max="13574" width="34.42578125" style="15" customWidth="1"/>
    <col min="13575" max="13575" width="27.140625" style="15" customWidth="1"/>
    <col min="13576" max="13576" width="23.5703125" style="15" customWidth="1"/>
    <col min="13577" max="13824" width="8.7109375" style="15"/>
    <col min="13825" max="13825" width="8.140625" style="15" customWidth="1"/>
    <col min="13826" max="13826" width="40.140625" style="15" customWidth="1"/>
    <col min="13827" max="13827" width="43.42578125" style="15" customWidth="1"/>
    <col min="13828" max="13828" width="30.7109375" style="15" customWidth="1"/>
    <col min="13829" max="13829" width="24.85546875" style="15" customWidth="1"/>
    <col min="13830" max="13830" width="34.42578125" style="15" customWidth="1"/>
    <col min="13831" max="13831" width="27.140625" style="15" customWidth="1"/>
    <col min="13832" max="13832" width="23.5703125" style="15" customWidth="1"/>
    <col min="13833" max="14080" width="8.7109375" style="15"/>
    <col min="14081" max="14081" width="8.140625" style="15" customWidth="1"/>
    <col min="14082" max="14082" width="40.140625" style="15" customWidth="1"/>
    <col min="14083" max="14083" width="43.42578125" style="15" customWidth="1"/>
    <col min="14084" max="14084" width="30.7109375" style="15" customWidth="1"/>
    <col min="14085" max="14085" width="24.85546875" style="15" customWidth="1"/>
    <col min="14086" max="14086" width="34.42578125" style="15" customWidth="1"/>
    <col min="14087" max="14087" width="27.140625" style="15" customWidth="1"/>
    <col min="14088" max="14088" width="23.5703125" style="15" customWidth="1"/>
    <col min="14089" max="14336" width="8.7109375" style="15"/>
    <col min="14337" max="14337" width="8.140625" style="15" customWidth="1"/>
    <col min="14338" max="14338" width="40.140625" style="15" customWidth="1"/>
    <col min="14339" max="14339" width="43.42578125" style="15" customWidth="1"/>
    <col min="14340" max="14340" width="30.7109375" style="15" customWidth="1"/>
    <col min="14341" max="14341" width="24.85546875" style="15" customWidth="1"/>
    <col min="14342" max="14342" width="34.42578125" style="15" customWidth="1"/>
    <col min="14343" max="14343" width="27.140625" style="15" customWidth="1"/>
    <col min="14344" max="14344" width="23.5703125" style="15" customWidth="1"/>
    <col min="14345" max="14592" width="8.7109375" style="15"/>
    <col min="14593" max="14593" width="8.140625" style="15" customWidth="1"/>
    <col min="14594" max="14594" width="40.140625" style="15" customWidth="1"/>
    <col min="14595" max="14595" width="43.42578125" style="15" customWidth="1"/>
    <col min="14596" max="14596" width="30.7109375" style="15" customWidth="1"/>
    <col min="14597" max="14597" width="24.85546875" style="15" customWidth="1"/>
    <col min="14598" max="14598" width="34.42578125" style="15" customWidth="1"/>
    <col min="14599" max="14599" width="27.140625" style="15" customWidth="1"/>
    <col min="14600" max="14600" width="23.5703125" style="15" customWidth="1"/>
    <col min="14601" max="14848" width="8.7109375" style="15"/>
    <col min="14849" max="14849" width="8.140625" style="15" customWidth="1"/>
    <col min="14850" max="14850" width="40.140625" style="15" customWidth="1"/>
    <col min="14851" max="14851" width="43.42578125" style="15" customWidth="1"/>
    <col min="14852" max="14852" width="30.7109375" style="15" customWidth="1"/>
    <col min="14853" max="14853" width="24.85546875" style="15" customWidth="1"/>
    <col min="14854" max="14854" width="34.42578125" style="15" customWidth="1"/>
    <col min="14855" max="14855" width="27.140625" style="15" customWidth="1"/>
    <col min="14856" max="14856" width="23.5703125" style="15" customWidth="1"/>
    <col min="14857" max="15104" width="8.7109375" style="15"/>
    <col min="15105" max="15105" width="8.140625" style="15" customWidth="1"/>
    <col min="15106" max="15106" width="40.140625" style="15" customWidth="1"/>
    <col min="15107" max="15107" width="43.42578125" style="15" customWidth="1"/>
    <col min="15108" max="15108" width="30.7109375" style="15" customWidth="1"/>
    <col min="15109" max="15109" width="24.85546875" style="15" customWidth="1"/>
    <col min="15110" max="15110" width="34.42578125" style="15" customWidth="1"/>
    <col min="15111" max="15111" width="27.140625" style="15" customWidth="1"/>
    <col min="15112" max="15112" width="23.5703125" style="15" customWidth="1"/>
    <col min="15113" max="15360" width="8.7109375" style="15"/>
    <col min="15361" max="15361" width="8.140625" style="15" customWidth="1"/>
    <col min="15362" max="15362" width="40.140625" style="15" customWidth="1"/>
    <col min="15363" max="15363" width="43.42578125" style="15" customWidth="1"/>
    <col min="15364" max="15364" width="30.7109375" style="15" customWidth="1"/>
    <col min="15365" max="15365" width="24.85546875" style="15" customWidth="1"/>
    <col min="15366" max="15366" width="34.42578125" style="15" customWidth="1"/>
    <col min="15367" max="15367" width="27.140625" style="15" customWidth="1"/>
    <col min="15368" max="15368" width="23.5703125" style="15" customWidth="1"/>
    <col min="15369" max="15616" width="8.7109375" style="15"/>
    <col min="15617" max="15617" width="8.140625" style="15" customWidth="1"/>
    <col min="15618" max="15618" width="40.140625" style="15" customWidth="1"/>
    <col min="15619" max="15619" width="43.42578125" style="15" customWidth="1"/>
    <col min="15620" max="15620" width="30.7109375" style="15" customWidth="1"/>
    <col min="15621" max="15621" width="24.85546875" style="15" customWidth="1"/>
    <col min="15622" max="15622" width="34.42578125" style="15" customWidth="1"/>
    <col min="15623" max="15623" width="27.140625" style="15" customWidth="1"/>
    <col min="15624" max="15624" width="23.5703125" style="15" customWidth="1"/>
    <col min="15625" max="15872" width="8.7109375" style="15"/>
    <col min="15873" max="15873" width="8.140625" style="15" customWidth="1"/>
    <col min="15874" max="15874" width="40.140625" style="15" customWidth="1"/>
    <col min="15875" max="15875" width="43.42578125" style="15" customWidth="1"/>
    <col min="15876" max="15876" width="30.7109375" style="15" customWidth="1"/>
    <col min="15877" max="15877" width="24.85546875" style="15" customWidth="1"/>
    <col min="15878" max="15878" width="34.42578125" style="15" customWidth="1"/>
    <col min="15879" max="15879" width="27.140625" style="15" customWidth="1"/>
    <col min="15880" max="15880" width="23.5703125" style="15" customWidth="1"/>
    <col min="15881" max="16128" width="8.7109375" style="15"/>
    <col min="16129" max="16129" width="8.140625" style="15" customWidth="1"/>
    <col min="16130" max="16130" width="40.140625" style="15" customWidth="1"/>
    <col min="16131" max="16131" width="43.42578125" style="15" customWidth="1"/>
    <col min="16132" max="16132" width="30.7109375" style="15" customWidth="1"/>
    <col min="16133" max="16133" width="24.85546875" style="15" customWidth="1"/>
    <col min="16134" max="16134" width="34.42578125" style="15" customWidth="1"/>
    <col min="16135" max="16135" width="27.140625" style="15" customWidth="1"/>
    <col min="16136" max="16136" width="23.5703125" style="15" customWidth="1"/>
    <col min="16137" max="16384" width="8.7109375" style="15"/>
  </cols>
  <sheetData>
    <row r="1" spans="2:9">
      <c r="C1" s="16"/>
      <c r="D1" s="16"/>
      <c r="E1" s="16"/>
    </row>
    <row r="2" spans="2:9">
      <c r="C2" s="16"/>
      <c r="D2" s="16"/>
      <c r="E2" s="16"/>
    </row>
    <row r="3" spans="2:9">
      <c r="C3" s="16"/>
      <c r="D3" s="16"/>
      <c r="E3" s="16"/>
    </row>
    <row r="4" spans="2:9">
      <c r="C4" s="16"/>
      <c r="D4" s="16"/>
      <c r="E4" s="16"/>
    </row>
    <row r="5" spans="2:9">
      <c r="C5" s="16"/>
      <c r="D5" s="16"/>
      <c r="E5" s="16"/>
    </row>
    <row r="6" spans="2:9">
      <c r="C6" s="16"/>
      <c r="D6" s="16"/>
      <c r="E6" s="16"/>
    </row>
    <row r="7" spans="2:9" ht="15.75" customHeight="1">
      <c r="B7" s="821" t="s">
        <v>0</v>
      </c>
      <c r="C7" s="821"/>
      <c r="D7" s="821"/>
      <c r="E7" s="821"/>
      <c r="F7" s="821"/>
      <c r="G7" s="821"/>
      <c r="H7" s="821"/>
    </row>
    <row r="8" spans="2:9" ht="15.75" customHeight="1">
      <c r="B8" s="821" t="s">
        <v>1</v>
      </c>
      <c r="C8" s="821"/>
      <c r="D8" s="821"/>
      <c r="E8" s="821"/>
      <c r="F8" s="821"/>
      <c r="G8" s="821"/>
      <c r="H8" s="821"/>
    </row>
    <row r="9" spans="2:9" ht="15" customHeight="1">
      <c r="B9" s="822" t="s">
        <v>4</v>
      </c>
      <c r="C9" s="822"/>
      <c r="D9" s="822"/>
      <c r="E9" s="822"/>
      <c r="F9" s="822"/>
      <c r="G9" s="822"/>
      <c r="H9" s="822"/>
    </row>
    <row r="12" spans="2:9" s="14" customFormat="1" ht="46.5" customHeight="1">
      <c r="B12" s="823" t="s">
        <v>512</v>
      </c>
      <c r="C12" s="824"/>
      <c r="D12" s="824"/>
      <c r="E12" s="824"/>
      <c r="F12" s="824"/>
      <c r="G12" s="824"/>
      <c r="H12" s="824"/>
    </row>
    <row r="13" spans="2:9">
      <c r="B13" s="825"/>
      <c r="C13" s="825"/>
      <c r="D13" s="825"/>
      <c r="E13" s="825"/>
      <c r="F13" s="825"/>
      <c r="G13" s="825"/>
      <c r="H13" s="17"/>
    </row>
    <row r="14" spans="2:9" s="14" customFormat="1">
      <c r="B14" s="825"/>
      <c r="C14" s="825"/>
      <c r="D14" s="825"/>
      <c r="E14" s="18" t="s">
        <v>262</v>
      </c>
      <c r="F14" s="18" t="s">
        <v>263</v>
      </c>
      <c r="G14" s="18"/>
      <c r="H14" s="19"/>
    </row>
    <row r="15" spans="2:9" ht="15.75" customHeight="1">
      <c r="B15" s="826" t="s">
        <v>264</v>
      </c>
      <c r="C15" s="826"/>
      <c r="D15" s="20">
        <v>0</v>
      </c>
      <c r="E15" s="21">
        <f>D15*0.08</f>
        <v>0</v>
      </c>
      <c r="F15" s="21"/>
      <c r="G15" s="189"/>
      <c r="H15" s="22">
        <f>D15+E15+F15+G15</f>
        <v>0</v>
      </c>
      <c r="I15" s="834">
        <f>H15+H17</f>
        <v>0</v>
      </c>
    </row>
    <row r="16" spans="2:9">
      <c r="B16" s="23"/>
      <c r="C16" s="23"/>
      <c r="D16" s="23"/>
      <c r="E16" s="18" t="s">
        <v>262</v>
      </c>
      <c r="F16" s="18" t="s">
        <v>263</v>
      </c>
      <c r="G16" s="18"/>
      <c r="H16" s="23"/>
      <c r="I16" s="835"/>
    </row>
    <row r="17" spans="2:9" ht="21" customHeight="1">
      <c r="B17" s="827" t="s">
        <v>265</v>
      </c>
      <c r="C17" s="827"/>
      <c r="D17" s="24">
        <v>0</v>
      </c>
      <c r="E17" s="21">
        <f>D17*0.08</f>
        <v>0</v>
      </c>
      <c r="F17" s="25"/>
      <c r="G17" s="190"/>
      <c r="H17" s="22">
        <f>D17+E17+F17+G17</f>
        <v>0</v>
      </c>
      <c r="I17" s="836"/>
    </row>
    <row r="18" spans="2:9">
      <c r="B18" s="23"/>
      <c r="C18" s="23"/>
      <c r="D18" s="23"/>
      <c r="E18" s="18" t="s">
        <v>262</v>
      </c>
      <c r="F18" s="18" t="s">
        <v>263</v>
      </c>
      <c r="G18" s="18" t="s">
        <v>175</v>
      </c>
      <c r="H18" s="23"/>
    </row>
    <row r="19" spans="2:9">
      <c r="B19" s="828" t="s">
        <v>266</v>
      </c>
      <c r="C19" s="828"/>
      <c r="D19" s="24">
        <f>26929.38-8000-181.69-260.4-69.41-18.82-7047.27</f>
        <v>11351.79</v>
      </c>
      <c r="E19" s="212">
        <f>(0)*8%</f>
        <v>0</v>
      </c>
      <c r="F19" s="25"/>
      <c r="G19" s="191">
        <f>G66</f>
        <v>1628.45</v>
      </c>
      <c r="H19" s="22">
        <f>D19+E19+F19+G19</f>
        <v>12980.240000000002</v>
      </c>
    </row>
    <row r="20" spans="2:9">
      <c r="B20" s="829"/>
      <c r="C20" s="829"/>
      <c r="D20" s="26"/>
      <c r="E20" s="17"/>
      <c r="F20" s="17"/>
      <c r="G20" s="17"/>
      <c r="H20" s="17"/>
    </row>
    <row r="21" spans="2:9">
      <c r="B21" s="17"/>
      <c r="C21" s="17"/>
      <c r="D21" s="17"/>
      <c r="E21" s="17"/>
      <c r="F21" s="17"/>
      <c r="G21" s="17"/>
      <c r="H21" s="17"/>
    </row>
    <row r="22" spans="2:9">
      <c r="B22" s="178" t="s">
        <v>267</v>
      </c>
      <c r="C22" s="179">
        <v>0</v>
      </c>
      <c r="D22" s="27" t="s">
        <v>268</v>
      </c>
      <c r="E22" s="28"/>
      <c r="F22" s="178" t="s">
        <v>269</v>
      </c>
      <c r="G22" s="179">
        <v>44481.58</v>
      </c>
      <c r="H22" s="27" t="s">
        <v>270</v>
      </c>
      <c r="I22" s="17"/>
    </row>
    <row r="23" spans="2:9">
      <c r="B23" s="180" t="s">
        <v>271</v>
      </c>
      <c r="C23" s="192">
        <f>SUM(0)*0.01</f>
        <v>0</v>
      </c>
      <c r="D23" s="28" t="s">
        <v>272</v>
      </c>
      <c r="E23" s="28"/>
      <c r="F23" s="183" t="s">
        <v>273</v>
      </c>
      <c r="G23" s="192">
        <f>(556019.75)*0.08-G25</f>
        <v>44481.58</v>
      </c>
      <c r="H23" s="28" t="s">
        <v>274</v>
      </c>
      <c r="I23" s="17"/>
    </row>
    <row r="24" spans="2:9">
      <c r="B24" s="181" t="s">
        <v>275</v>
      </c>
      <c r="C24" s="185">
        <v>0</v>
      </c>
      <c r="D24" s="28" t="s">
        <v>276</v>
      </c>
      <c r="E24" s="28"/>
      <c r="F24" s="182" t="s">
        <v>277</v>
      </c>
      <c r="G24" s="185">
        <v>0</v>
      </c>
      <c r="H24" s="28" t="s">
        <v>278</v>
      </c>
      <c r="I24" s="17"/>
    </row>
    <row r="25" spans="2:9">
      <c r="B25" s="182" t="s">
        <v>279</v>
      </c>
      <c r="C25" s="185">
        <v>0</v>
      </c>
      <c r="D25" s="839" t="s">
        <v>280</v>
      </c>
      <c r="E25" s="839"/>
      <c r="F25" s="182" t="s">
        <v>281</v>
      </c>
      <c r="G25" s="184">
        <f>E15</f>
        <v>0</v>
      </c>
      <c r="H25" s="28" t="s">
        <v>282</v>
      </c>
      <c r="I25" s="17"/>
    </row>
    <row r="26" spans="2:9">
      <c r="B26" s="182" t="s">
        <v>283</v>
      </c>
      <c r="C26" s="185">
        <v>0</v>
      </c>
      <c r="D26" s="839" t="s">
        <v>284</v>
      </c>
      <c r="E26" s="839"/>
      <c r="F26" s="182" t="s">
        <v>285</v>
      </c>
      <c r="G26" s="185">
        <f>E17</f>
        <v>0</v>
      </c>
      <c r="H26" s="28" t="s">
        <v>286</v>
      </c>
      <c r="I26" s="17"/>
    </row>
    <row r="27" spans="2:9">
      <c r="B27" s="182" t="s">
        <v>287</v>
      </c>
      <c r="C27" s="185">
        <v>0</v>
      </c>
      <c r="D27" s="177" t="s">
        <v>288</v>
      </c>
      <c r="E27" s="177"/>
      <c r="F27" s="182" t="s">
        <v>289</v>
      </c>
      <c r="G27" s="185">
        <f>E19</f>
        <v>0</v>
      </c>
      <c r="H27" s="28" t="s">
        <v>290</v>
      </c>
      <c r="I27" s="17"/>
    </row>
    <row r="28" spans="2:9">
      <c r="B28" s="199" t="s">
        <v>105</v>
      </c>
      <c r="C28" s="201">
        <f>SUM(C23:C27)-C25</f>
        <v>0</v>
      </c>
      <c r="D28" s="17"/>
      <c r="E28" s="17"/>
      <c r="F28" s="199" t="s">
        <v>105</v>
      </c>
      <c r="G28" s="197">
        <f>SUM(G23:G27)</f>
        <v>44481.58</v>
      </c>
      <c r="H28" s="17"/>
    </row>
    <row r="29" spans="2:9">
      <c r="B29" s="200" t="s">
        <v>399</v>
      </c>
      <c r="C29" s="198">
        <f>C28-C22</f>
        <v>0</v>
      </c>
      <c r="D29" s="17"/>
      <c r="E29" s="17"/>
      <c r="F29" s="200" t="s">
        <v>399</v>
      </c>
      <c r="G29" s="198">
        <f>G28-G22</f>
        <v>0</v>
      </c>
      <c r="H29" s="17"/>
    </row>
    <row r="30" spans="2:9">
      <c r="B30" s="17"/>
      <c r="C30" s="17"/>
      <c r="D30" s="17"/>
      <c r="E30" s="17"/>
      <c r="F30" s="17"/>
      <c r="G30" s="17"/>
      <c r="H30" s="17"/>
    </row>
    <row r="31" spans="2:9">
      <c r="B31" s="17"/>
      <c r="C31" s="17"/>
      <c r="D31" s="17"/>
      <c r="E31" s="17"/>
      <c r="F31" s="17"/>
      <c r="G31" s="17"/>
      <c r="H31" s="17"/>
    </row>
    <row r="32" spans="2:9">
      <c r="B32" s="841" t="s">
        <v>291</v>
      </c>
      <c r="C32" s="841"/>
      <c r="D32" s="841"/>
      <c r="E32" s="841"/>
      <c r="F32" s="841"/>
      <c r="G32" s="841"/>
      <c r="H32" s="841"/>
    </row>
    <row r="33" spans="1:8" ht="21" customHeight="1">
      <c r="B33" s="31">
        <f>B37+B38-B34-B35-B36</f>
        <v>564530.34</v>
      </c>
      <c r="C33" s="32" t="s">
        <v>292</v>
      </c>
      <c r="D33" s="28"/>
      <c r="E33" s="28"/>
      <c r="F33" s="28"/>
      <c r="G33" s="17"/>
      <c r="H33" s="17"/>
    </row>
    <row r="34" spans="1:8">
      <c r="B34" s="33">
        <f>D15</f>
        <v>0</v>
      </c>
      <c r="C34" s="837" t="s">
        <v>293</v>
      </c>
      <c r="D34" s="837"/>
      <c r="E34" s="837"/>
      <c r="F34" s="837"/>
      <c r="G34" s="17"/>
      <c r="H34" s="17"/>
    </row>
    <row r="35" spans="1:8" ht="15.75" customHeight="1">
      <c r="B35" s="34">
        <f>D17</f>
        <v>0</v>
      </c>
      <c r="C35" s="837" t="s">
        <v>294</v>
      </c>
      <c r="D35" s="837"/>
      <c r="E35" s="837"/>
      <c r="F35" s="837"/>
      <c r="G35" s="17"/>
      <c r="H35" s="17"/>
    </row>
    <row r="36" spans="1:8">
      <c r="B36" s="35">
        <f>D42</f>
        <v>35988.170000000006</v>
      </c>
      <c r="C36" s="837" t="s">
        <v>295</v>
      </c>
      <c r="D36" s="837"/>
      <c r="E36" s="837"/>
      <c r="F36" s="837"/>
      <c r="G36" s="17"/>
      <c r="H36" s="17"/>
    </row>
    <row r="37" spans="1:8" ht="21" customHeight="1">
      <c r="A37" s="36"/>
      <c r="B37" s="37">
        <v>600518.51</v>
      </c>
      <c r="C37" s="838" t="s">
        <v>296</v>
      </c>
      <c r="D37" s="838"/>
      <c r="E37" s="838"/>
      <c r="F37" s="838"/>
      <c r="G37" s="17"/>
      <c r="H37" s="17"/>
    </row>
    <row r="38" spans="1:8">
      <c r="A38" s="36"/>
      <c r="B38" s="30">
        <v>0</v>
      </c>
      <c r="C38" s="839" t="s">
        <v>297</v>
      </c>
      <c r="D38" s="839"/>
      <c r="E38" s="839"/>
      <c r="F38" s="839"/>
      <c r="G38" s="17"/>
      <c r="H38" s="17"/>
    </row>
    <row r="39" spans="1:8">
      <c r="B39" s="35">
        <f>D19</f>
        <v>11351.79</v>
      </c>
      <c r="C39" s="839" t="s">
        <v>298</v>
      </c>
      <c r="D39" s="839"/>
      <c r="E39" s="839"/>
      <c r="F39" s="839"/>
      <c r="G39" s="17"/>
      <c r="H39" s="17"/>
    </row>
    <row r="40" spans="1:8">
      <c r="B40" s="38">
        <f>SUM(B37:B39)</f>
        <v>611870.30000000005</v>
      </c>
      <c r="C40" s="840" t="s">
        <v>299</v>
      </c>
      <c r="D40" s="840"/>
      <c r="E40" s="840"/>
      <c r="F40" s="840"/>
      <c r="G40" s="17"/>
      <c r="H40" s="17"/>
    </row>
    <row r="41" spans="1:8">
      <c r="B41" s="17"/>
      <c r="C41" s="17"/>
      <c r="D41" s="17"/>
      <c r="E41" s="17"/>
      <c r="F41" s="17"/>
      <c r="G41" s="17"/>
      <c r="H41" s="17"/>
    </row>
    <row r="42" spans="1:8" ht="31.5">
      <c r="B42" s="39" t="s">
        <v>300</v>
      </c>
      <c r="C42" s="175" t="s">
        <v>301</v>
      </c>
      <c r="D42" s="40">
        <f>SUM(D43:D65)</f>
        <v>35988.170000000006</v>
      </c>
      <c r="E42" s="17"/>
      <c r="F42" s="830" t="s">
        <v>302</v>
      </c>
      <c r="G42" s="830"/>
      <c r="H42" s="830"/>
    </row>
    <row r="43" spans="1:8">
      <c r="B43" s="41">
        <v>231</v>
      </c>
      <c r="C43" s="42" t="s">
        <v>547</v>
      </c>
      <c r="D43" s="43">
        <v>566.54999999999995</v>
      </c>
      <c r="E43" s="17"/>
      <c r="F43" s="44" t="s">
        <v>303</v>
      </c>
      <c r="G43" s="45" t="s">
        <v>304</v>
      </c>
      <c r="H43" s="45" t="s">
        <v>174</v>
      </c>
    </row>
    <row r="44" spans="1:8">
      <c r="B44" s="41">
        <v>232</v>
      </c>
      <c r="C44" s="42" t="s">
        <v>547</v>
      </c>
      <c r="D44" s="43">
        <v>232.71</v>
      </c>
      <c r="E44" s="17"/>
      <c r="F44" s="205"/>
      <c r="G44" s="46"/>
      <c r="H44" s="46"/>
    </row>
    <row r="45" spans="1:8">
      <c r="B45" s="41">
        <v>995</v>
      </c>
      <c r="C45" s="42" t="s">
        <v>548</v>
      </c>
      <c r="D45" s="43">
        <v>1419.73</v>
      </c>
      <c r="E45" s="17"/>
      <c r="F45" s="206" t="s">
        <v>544</v>
      </c>
      <c r="G45" s="46">
        <v>637.89</v>
      </c>
      <c r="H45" s="46"/>
    </row>
    <row r="46" spans="1:8">
      <c r="B46" s="41">
        <v>251</v>
      </c>
      <c r="C46" s="42" t="s">
        <v>549</v>
      </c>
      <c r="D46" s="43">
        <v>30644.38</v>
      </c>
      <c r="E46" s="17"/>
      <c r="F46" s="206" t="s">
        <v>545</v>
      </c>
      <c r="G46" s="46">
        <v>96.74</v>
      </c>
      <c r="H46" s="46"/>
    </row>
    <row r="47" spans="1:8">
      <c r="B47" s="41">
        <v>988</v>
      </c>
      <c r="C47" s="42" t="s">
        <v>550</v>
      </c>
      <c r="D47" s="43">
        <v>3124.8</v>
      </c>
      <c r="E47" s="17"/>
      <c r="F47" s="206" t="s">
        <v>546</v>
      </c>
      <c r="G47" s="43">
        <v>893.82</v>
      </c>
      <c r="H47" s="46"/>
    </row>
    <row r="48" spans="1:8">
      <c r="B48" s="41"/>
      <c r="C48" s="42"/>
      <c r="D48" s="43"/>
      <c r="E48" s="17"/>
      <c r="F48" s="206"/>
      <c r="G48" s="46"/>
      <c r="H48" s="46"/>
    </row>
    <row r="49" spans="2:8">
      <c r="B49" s="41"/>
      <c r="C49" s="42"/>
      <c r="D49" s="43"/>
      <c r="E49" s="17"/>
      <c r="F49" s="206"/>
      <c r="G49" s="46"/>
      <c r="H49" s="46"/>
    </row>
    <row r="50" spans="2:8">
      <c r="B50" s="41"/>
      <c r="C50" s="42"/>
      <c r="D50" s="43">
        <v>0</v>
      </c>
      <c r="E50" s="17"/>
      <c r="F50" s="206"/>
      <c r="G50" s="46"/>
      <c r="H50" s="46"/>
    </row>
    <row r="51" spans="2:8">
      <c r="B51" s="186"/>
      <c r="C51" s="187"/>
      <c r="D51" s="188">
        <v>0</v>
      </c>
      <c r="E51" s="17"/>
      <c r="F51" s="224"/>
      <c r="G51" s="46"/>
      <c r="H51" s="46"/>
    </row>
    <row r="52" spans="2:8">
      <c r="B52" s="186"/>
      <c r="C52" s="187"/>
      <c r="D52" s="188">
        <v>0</v>
      </c>
      <c r="E52" s="17"/>
      <c r="F52" s="224"/>
      <c r="G52" s="46"/>
      <c r="H52" s="46"/>
    </row>
    <row r="53" spans="2:8">
      <c r="B53" s="186"/>
      <c r="C53" s="187"/>
      <c r="D53" s="188">
        <v>0</v>
      </c>
      <c r="E53" s="17"/>
      <c r="F53" s="224"/>
      <c r="G53" s="46"/>
      <c r="H53" s="46"/>
    </row>
    <row r="54" spans="2:8">
      <c r="B54" s="186"/>
      <c r="C54" s="187"/>
      <c r="D54" s="188">
        <v>0</v>
      </c>
      <c r="E54" s="17"/>
      <c r="F54" s="224"/>
      <c r="G54" s="46"/>
      <c r="H54" s="46"/>
    </row>
    <row r="55" spans="2:8">
      <c r="B55" s="186"/>
      <c r="C55" s="187"/>
      <c r="D55" s="188">
        <v>0</v>
      </c>
      <c r="E55" s="17"/>
      <c r="F55" s="224"/>
      <c r="G55" s="46"/>
      <c r="H55" s="46"/>
    </row>
    <row r="56" spans="2:8">
      <c r="B56" s="186"/>
      <c r="C56" s="187"/>
      <c r="D56" s="188">
        <v>0</v>
      </c>
      <c r="E56" s="17"/>
      <c r="F56" s="224"/>
      <c r="G56" s="46"/>
      <c r="H56" s="46">
        <v>0</v>
      </c>
    </row>
    <row r="57" spans="2:8">
      <c r="B57" s="186"/>
      <c r="C57" s="187"/>
      <c r="D57" s="188">
        <v>0</v>
      </c>
      <c r="E57" s="17"/>
      <c r="F57" s="224"/>
      <c r="G57" s="46"/>
      <c r="H57" s="46">
        <v>0</v>
      </c>
    </row>
    <row r="58" spans="2:8">
      <c r="B58" s="186"/>
      <c r="C58" s="187"/>
      <c r="D58" s="188">
        <v>0</v>
      </c>
      <c r="E58" s="17"/>
      <c r="F58" s="224"/>
      <c r="G58" s="46"/>
      <c r="H58" s="46">
        <v>0</v>
      </c>
    </row>
    <row r="59" spans="2:8">
      <c r="B59" s="41"/>
      <c r="C59" s="42"/>
      <c r="D59" s="43">
        <v>0</v>
      </c>
      <c r="E59" s="17"/>
      <c r="F59" s="206"/>
      <c r="G59" s="46"/>
      <c r="H59" s="46">
        <v>0</v>
      </c>
    </row>
    <row r="60" spans="2:8">
      <c r="B60" s="41"/>
      <c r="C60" s="42"/>
      <c r="D60" s="43">
        <v>0</v>
      </c>
      <c r="E60" s="17"/>
      <c r="F60" s="206"/>
      <c r="G60" s="46"/>
      <c r="H60" s="46">
        <v>0</v>
      </c>
    </row>
    <row r="61" spans="2:8">
      <c r="B61" s="243"/>
      <c r="C61" s="244"/>
      <c r="D61" s="245"/>
      <c r="E61" s="17"/>
      <c r="F61" s="48"/>
      <c r="G61" s="46"/>
      <c r="H61" s="46"/>
    </row>
    <row r="62" spans="2:8">
      <c r="B62" s="243"/>
      <c r="C62" s="244"/>
      <c r="D62" s="245"/>
      <c r="E62" s="17"/>
      <c r="F62" s="48"/>
      <c r="G62" s="46"/>
      <c r="H62" s="46"/>
    </row>
    <row r="63" spans="2:8">
      <c r="B63" s="243"/>
      <c r="C63" s="244"/>
      <c r="D63" s="245"/>
      <c r="E63" s="17"/>
      <c r="F63" s="48"/>
      <c r="G63" s="46"/>
      <c r="H63" s="46"/>
    </row>
    <row r="64" spans="2:8">
      <c r="B64" s="243"/>
      <c r="C64" s="244"/>
      <c r="D64" s="245"/>
      <c r="E64" s="17"/>
      <c r="F64" s="48"/>
      <c r="G64" s="46"/>
      <c r="H64" s="46"/>
    </row>
    <row r="65" spans="2:9">
      <c r="B65" s="243"/>
      <c r="C65" s="244"/>
      <c r="D65" s="245"/>
      <c r="E65" s="17"/>
      <c r="F65" s="48"/>
      <c r="G65" s="46"/>
      <c r="H65" s="46"/>
    </row>
    <row r="66" spans="2:9">
      <c r="B66" s="17"/>
      <c r="C66" s="17"/>
      <c r="D66" s="17"/>
      <c r="E66" s="17"/>
      <c r="F66" s="49" t="s">
        <v>105</v>
      </c>
      <c r="G66" s="50">
        <f>SUM(G44:G65)</f>
        <v>1628.45</v>
      </c>
      <c r="H66" s="50">
        <f>SUM(H44:H65)</f>
        <v>0</v>
      </c>
    </row>
    <row r="67" spans="2:9">
      <c r="D67" s="17"/>
      <c r="E67" s="17"/>
      <c r="F67" s="202"/>
      <c r="G67" s="202"/>
      <c r="H67" s="202"/>
    </row>
    <row r="68" spans="2:9" ht="33.950000000000003" customHeight="1">
      <c r="B68" s="39" t="s">
        <v>300</v>
      </c>
      <c r="C68" s="175" t="s">
        <v>305</v>
      </c>
      <c r="D68" s="40">
        <f>SUM(D69:D84)</f>
        <v>15577.59</v>
      </c>
      <c r="F68" s="831" t="s">
        <v>306</v>
      </c>
      <c r="G68" s="832"/>
      <c r="H68" s="832"/>
      <c r="I68" s="193"/>
    </row>
    <row r="69" spans="2:9">
      <c r="B69" s="41">
        <v>49</v>
      </c>
      <c r="C69" s="42" t="s">
        <v>551</v>
      </c>
      <c r="D69" s="43">
        <v>8000</v>
      </c>
      <c r="F69" s="51" t="s">
        <v>307</v>
      </c>
      <c r="G69" s="52">
        <f>G23+G24</f>
        <v>44481.58</v>
      </c>
      <c r="H69" s="53" t="s">
        <v>308</v>
      </c>
      <c r="I69" s="194"/>
    </row>
    <row r="70" spans="2:9">
      <c r="B70" s="41">
        <v>8149</v>
      </c>
      <c r="C70" s="42" t="s">
        <v>552</v>
      </c>
      <c r="D70" s="43">
        <v>181.69</v>
      </c>
      <c r="F70" s="51" t="s">
        <v>309</v>
      </c>
      <c r="G70" s="52">
        <f>C23+C24</f>
        <v>0</v>
      </c>
      <c r="H70" s="53" t="s">
        <v>310</v>
      </c>
      <c r="I70" s="194"/>
    </row>
    <row r="71" spans="2:9">
      <c r="B71" s="41">
        <v>8150</v>
      </c>
      <c r="C71" s="42" t="s">
        <v>553</v>
      </c>
      <c r="D71" s="43">
        <v>260.39999999999998</v>
      </c>
      <c r="F71" s="18"/>
      <c r="G71" s="54"/>
      <c r="H71" s="55"/>
      <c r="I71" s="18"/>
    </row>
    <row r="72" spans="2:9" ht="15.75" customHeight="1">
      <c r="B72" s="41">
        <v>231</v>
      </c>
      <c r="C72" s="42" t="s">
        <v>554</v>
      </c>
      <c r="D72" s="43">
        <v>69.41</v>
      </c>
      <c r="F72" s="833" t="s">
        <v>311</v>
      </c>
      <c r="G72" s="833"/>
      <c r="H72" s="56"/>
      <c r="I72" s="18"/>
    </row>
    <row r="73" spans="2:9">
      <c r="B73" s="41">
        <v>995</v>
      </c>
      <c r="C73" s="42" t="s">
        <v>555</v>
      </c>
      <c r="D73" s="43">
        <v>18.82</v>
      </c>
      <c r="F73" s="57" t="s">
        <v>312</v>
      </c>
      <c r="G73" s="22">
        <f>G74-G80</f>
        <v>37842.29</v>
      </c>
      <c r="H73" s="17"/>
      <c r="I73" s="18"/>
    </row>
    <row r="74" spans="2:9">
      <c r="B74" s="41">
        <v>251</v>
      </c>
      <c r="C74" s="42" t="s">
        <v>556</v>
      </c>
      <c r="D74" s="43">
        <v>7047.27</v>
      </c>
      <c r="F74" s="58" t="s">
        <v>313</v>
      </c>
      <c r="G74" s="59">
        <f>SUM(G75:G79)</f>
        <v>46720.71</v>
      </c>
      <c r="H74" s="17"/>
      <c r="I74" s="18"/>
    </row>
    <row r="75" spans="2:9">
      <c r="B75" s="41"/>
      <c r="C75" s="42"/>
      <c r="D75" s="43">
        <v>0</v>
      </c>
      <c r="F75" s="195" t="s">
        <v>314</v>
      </c>
      <c r="G75" s="29">
        <f>15387.04+289.2+928</f>
        <v>16604.240000000002</v>
      </c>
      <c r="I75" s="60"/>
    </row>
    <row r="76" spans="2:9">
      <c r="B76" s="41"/>
      <c r="C76" s="42"/>
      <c r="D76" s="43">
        <v>0</v>
      </c>
      <c r="F76" s="195" t="s">
        <v>315</v>
      </c>
      <c r="G76" s="29">
        <v>0</v>
      </c>
      <c r="I76" s="60"/>
    </row>
    <row r="77" spans="2:9">
      <c r="B77" s="41"/>
      <c r="C77" s="42"/>
      <c r="D77" s="43">
        <v>0</v>
      </c>
      <c r="F77" s="195" t="s">
        <v>316</v>
      </c>
      <c r="G77" s="29">
        <f>D43+D44+D72</f>
        <v>868.67</v>
      </c>
      <c r="I77" s="60"/>
    </row>
    <row r="78" spans="2:9">
      <c r="B78" s="41"/>
      <c r="C78" s="42"/>
      <c r="D78" s="43">
        <v>0</v>
      </c>
      <c r="F78" s="195" t="s">
        <v>317</v>
      </c>
      <c r="G78" s="29">
        <v>0</v>
      </c>
      <c r="I78" s="60"/>
    </row>
    <row r="79" spans="2:9">
      <c r="B79" s="41"/>
      <c r="C79" s="42"/>
      <c r="D79" s="43">
        <v>0</v>
      </c>
      <c r="F79" s="196" t="s">
        <v>318</v>
      </c>
      <c r="G79" s="29">
        <v>29247.8</v>
      </c>
      <c r="I79" s="60"/>
    </row>
    <row r="80" spans="2:9">
      <c r="B80" s="41"/>
      <c r="C80" s="42"/>
      <c r="D80" s="43">
        <v>0</v>
      </c>
      <c r="F80" s="58" t="s">
        <v>319</v>
      </c>
      <c r="G80" s="59">
        <f>SUM(G81:G83)</f>
        <v>8878.4199999999983</v>
      </c>
      <c r="H80" s="17"/>
      <c r="I80" s="17"/>
    </row>
    <row r="81" spans="2:9">
      <c r="B81" s="41"/>
      <c r="C81" s="42"/>
      <c r="D81" s="43">
        <v>0</v>
      </c>
      <c r="F81" s="195" t="s">
        <v>320</v>
      </c>
      <c r="G81" s="29">
        <v>5248.19</v>
      </c>
      <c r="H81" s="176"/>
      <c r="I81" s="176"/>
    </row>
    <row r="82" spans="2:9">
      <c r="B82" s="41"/>
      <c r="C82" s="42"/>
      <c r="D82" s="43">
        <v>0</v>
      </c>
      <c r="F82" s="196" t="s">
        <v>321</v>
      </c>
      <c r="G82" s="29">
        <v>0</v>
      </c>
      <c r="H82" s="176" t="s">
        <v>398</v>
      </c>
      <c r="I82" s="176"/>
    </row>
    <row r="83" spans="2:9">
      <c r="B83" s="42"/>
      <c r="C83" s="47"/>
      <c r="D83" s="43">
        <v>0</v>
      </c>
      <c r="F83" s="195" t="s">
        <v>322</v>
      </c>
      <c r="G83" s="29">
        <f>3136.35+103.74+67.91+133.2+189.03</f>
        <v>3630.2299999999996</v>
      </c>
      <c r="H83" s="829"/>
      <c r="I83" s="829"/>
    </row>
    <row r="84" spans="2:9">
      <c r="B84" s="41"/>
      <c r="C84" s="42"/>
      <c r="D84" s="43">
        <v>0</v>
      </c>
    </row>
  </sheetData>
  <sheetProtection password="B090" sheet="1" objects="1" scenarios="1"/>
  <mergeCells count="26">
    <mergeCell ref="F42:H42"/>
    <mergeCell ref="F68:H68"/>
    <mergeCell ref="F72:G72"/>
    <mergeCell ref="H83:I83"/>
    <mergeCell ref="I15:I17"/>
    <mergeCell ref="C36:F36"/>
    <mergeCell ref="C37:F37"/>
    <mergeCell ref="C38:F38"/>
    <mergeCell ref="C39:F39"/>
    <mergeCell ref="C40:F40"/>
    <mergeCell ref="D25:E25"/>
    <mergeCell ref="D26:E26"/>
    <mergeCell ref="B32:H32"/>
    <mergeCell ref="C34:F34"/>
    <mergeCell ref="C35:F35"/>
    <mergeCell ref="B14:D14"/>
    <mergeCell ref="B15:C15"/>
    <mergeCell ref="B17:C17"/>
    <mergeCell ref="B19:C19"/>
    <mergeCell ref="B20:C20"/>
    <mergeCell ref="B7:H7"/>
    <mergeCell ref="B8:H8"/>
    <mergeCell ref="B9:H9"/>
    <mergeCell ref="B12:H12"/>
    <mergeCell ref="B13:D13"/>
    <mergeCell ref="E13:G13"/>
  </mergeCells>
  <pageMargins left="0.51181102362204722" right="0.51181102362204722" top="0.78740157480314965" bottom="0.78740157480314965" header="0.31496062992125984" footer="0.31496062992125984"/>
  <pageSetup paperSize="9" scale="35" orientation="landscape" r:id="rId1"/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5"/>
  <sheetViews>
    <sheetView zoomScale="89" zoomScaleNormal="89" workbookViewId="0">
      <selection activeCell="B12" sqref="B12:H12"/>
    </sheetView>
  </sheetViews>
  <sheetFormatPr defaultColWidth="9.140625" defaultRowHeight="15"/>
  <cols>
    <col min="1" max="1" width="50.5703125" style="61" customWidth="1"/>
    <col min="2" max="2" width="14.28515625" style="61" customWidth="1"/>
    <col min="3" max="3" width="8.5703125" style="61" customWidth="1"/>
    <col min="4" max="4" width="7.7109375" style="61" customWidth="1"/>
    <col min="5" max="5" width="9.140625" style="61"/>
    <col min="6" max="6" width="9.28515625" style="61" customWidth="1"/>
    <col min="7" max="7" width="6.140625" style="61" customWidth="1"/>
    <col min="8" max="10" width="9.140625" style="61"/>
    <col min="11" max="11" width="12" style="61" customWidth="1"/>
    <col min="12" max="16384" width="9.140625" style="61"/>
  </cols>
  <sheetData>
    <row r="2" spans="1:11" ht="21">
      <c r="A2" s="846"/>
      <c r="B2" s="846"/>
      <c r="C2" s="64"/>
      <c r="D2" s="64"/>
      <c r="E2" s="64"/>
      <c r="F2" s="64"/>
      <c r="G2" s="64"/>
      <c r="H2" s="64"/>
      <c r="I2" s="64"/>
      <c r="J2" s="64"/>
      <c r="K2" s="64"/>
    </row>
    <row r="3" spans="1:11" ht="21">
      <c r="A3" s="62"/>
      <c r="B3" s="62"/>
      <c r="C3" s="64"/>
      <c r="D3" s="64"/>
      <c r="E3" s="64"/>
      <c r="F3" s="64"/>
      <c r="G3" s="64"/>
      <c r="H3" s="64"/>
      <c r="I3" s="64"/>
      <c r="J3" s="64"/>
      <c r="K3" s="64"/>
    </row>
    <row r="4" spans="1:11" ht="21">
      <c r="A4" s="62"/>
      <c r="B4" s="62"/>
      <c r="C4" s="64"/>
      <c r="D4" s="64"/>
      <c r="E4" s="64"/>
      <c r="F4" s="64"/>
      <c r="G4" s="64"/>
      <c r="H4" s="64"/>
      <c r="I4" s="64"/>
      <c r="J4" s="64"/>
      <c r="K4" s="64"/>
    </row>
    <row r="5" spans="1:11" ht="21">
      <c r="A5" s="62"/>
      <c r="B5" s="62"/>
      <c r="C5" s="64"/>
      <c r="D5" s="64"/>
      <c r="E5" s="64"/>
      <c r="F5" s="64"/>
      <c r="G5" s="64"/>
      <c r="H5" s="64"/>
      <c r="I5" s="64"/>
      <c r="J5" s="64"/>
      <c r="K5" s="64"/>
    </row>
    <row r="6" spans="1:11" ht="21" customHeight="1">
      <c r="A6" s="821" t="s">
        <v>0</v>
      </c>
      <c r="B6" s="821"/>
      <c r="C6" s="821"/>
      <c r="D6" s="821"/>
      <c r="E6" s="821"/>
      <c r="F6" s="821"/>
      <c r="G6" s="821"/>
      <c r="H6" s="821"/>
      <c r="I6" s="821"/>
      <c r="J6" s="821"/>
      <c r="K6" s="821"/>
    </row>
    <row r="7" spans="1:11" ht="21" customHeight="1">
      <c r="A7" s="821" t="s">
        <v>1</v>
      </c>
      <c r="B7" s="821"/>
      <c r="C7" s="821"/>
      <c r="D7" s="821"/>
      <c r="E7" s="821"/>
      <c r="F7" s="821"/>
      <c r="G7" s="821"/>
      <c r="H7" s="821"/>
      <c r="I7" s="821"/>
      <c r="J7" s="821"/>
      <c r="K7" s="821"/>
    </row>
    <row r="8" spans="1:11" ht="21" customHeight="1">
      <c r="A8" s="821" t="s">
        <v>4</v>
      </c>
      <c r="B8" s="821"/>
      <c r="C8" s="821"/>
      <c r="D8" s="821"/>
      <c r="E8" s="821"/>
      <c r="F8" s="821"/>
      <c r="G8" s="821"/>
      <c r="H8" s="821"/>
      <c r="I8" s="821"/>
      <c r="J8" s="821"/>
      <c r="K8" s="821"/>
    </row>
    <row r="9" spans="1:11" ht="21">
      <c r="A9" s="63"/>
      <c r="B9" s="63"/>
      <c r="C9" s="64"/>
      <c r="D9" s="64"/>
      <c r="E9" s="64"/>
      <c r="F9" s="64"/>
      <c r="G9" s="64"/>
      <c r="H9" s="64"/>
    </row>
    <row r="10" spans="1:11" ht="21" customHeight="1">
      <c r="A10" s="850" t="s">
        <v>223</v>
      </c>
      <c r="B10" s="851"/>
      <c r="C10" s="851"/>
      <c r="D10" s="851"/>
      <c r="E10" s="851"/>
      <c r="F10" s="851"/>
      <c r="G10" s="851"/>
      <c r="H10" s="852"/>
      <c r="I10" s="847" t="s">
        <v>401</v>
      </c>
      <c r="J10" s="848"/>
      <c r="K10" s="849"/>
    </row>
    <row r="11" spans="1:11" ht="21" customHeight="1">
      <c r="A11" s="300" t="s">
        <v>6</v>
      </c>
      <c r="B11" s="842" t="s">
        <v>224</v>
      </c>
      <c r="C11" s="842"/>
      <c r="D11" s="842"/>
      <c r="E11" s="842"/>
      <c r="F11" s="842"/>
      <c r="G11" s="842"/>
      <c r="H11" s="842"/>
      <c r="I11" s="843" t="s">
        <v>225</v>
      </c>
      <c r="J11" s="843"/>
      <c r="K11" s="843"/>
    </row>
    <row r="12" spans="1:11" ht="42.75" customHeight="1">
      <c r="A12" s="299" t="s">
        <v>387</v>
      </c>
      <c r="B12" s="844" t="s">
        <v>513</v>
      </c>
      <c r="C12" s="844"/>
      <c r="D12" s="844"/>
      <c r="E12" s="844"/>
      <c r="F12" s="844"/>
      <c r="G12" s="844"/>
      <c r="H12" s="844"/>
      <c r="I12" s="845" t="s">
        <v>758</v>
      </c>
      <c r="J12" s="845"/>
      <c r="K12" s="845"/>
    </row>
    <row r="13" spans="1:11" ht="21">
      <c r="A13" s="78"/>
      <c r="B13" s="64"/>
      <c r="C13" s="64"/>
      <c r="D13" s="64"/>
      <c r="E13" s="64"/>
      <c r="F13" s="64"/>
      <c r="G13" s="64"/>
      <c r="H13" s="96"/>
      <c r="I13" s="96"/>
      <c r="J13" s="96"/>
      <c r="K13" s="64"/>
    </row>
    <row r="14" spans="1:11" ht="15.75">
      <c r="A14" s="856" t="s">
        <v>226</v>
      </c>
      <c r="B14" s="857"/>
      <c r="C14" s="858" t="s">
        <v>227</v>
      </c>
      <c r="D14" s="858"/>
      <c r="E14" s="858"/>
      <c r="F14" s="858"/>
      <c r="G14" s="858"/>
      <c r="H14" s="858"/>
      <c r="I14" s="858"/>
      <c r="J14" s="858"/>
      <c r="K14" s="858"/>
    </row>
    <row r="15" spans="1:11" ht="34.5" customHeight="1">
      <c r="A15" s="728" t="s">
        <v>387</v>
      </c>
      <c r="B15" s="729"/>
      <c r="C15" s="859" t="s">
        <v>442</v>
      </c>
      <c r="D15" s="860"/>
      <c r="E15" s="860"/>
      <c r="F15" s="860"/>
      <c r="G15" s="860"/>
      <c r="H15" s="860"/>
      <c r="I15" s="860"/>
      <c r="J15" s="860"/>
      <c r="K15" s="861"/>
    </row>
    <row r="16" spans="1:11" ht="21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</row>
    <row r="17" spans="1:11" ht="21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</row>
    <row r="18" spans="1:11" ht="21">
      <c r="A18" s="80"/>
      <c r="B18" s="855"/>
      <c r="C18" s="855"/>
      <c r="D18" s="81"/>
      <c r="E18" s="855"/>
      <c r="F18" s="855"/>
      <c r="G18" s="80"/>
      <c r="H18" s="80"/>
      <c r="I18" s="79"/>
      <c r="J18" s="64"/>
      <c r="K18" s="64"/>
    </row>
    <row r="19" spans="1:11" ht="21">
      <c r="A19" s="82" t="s">
        <v>228</v>
      </c>
      <c r="B19" s="83" t="s">
        <v>229</v>
      </c>
      <c r="C19" s="84">
        <v>7</v>
      </c>
      <c r="D19" s="85" t="s">
        <v>230</v>
      </c>
      <c r="E19" s="84">
        <v>5</v>
      </c>
      <c r="F19" s="86" t="s">
        <v>231</v>
      </c>
      <c r="G19" s="85" t="s">
        <v>232</v>
      </c>
      <c r="H19" s="85">
        <v>2</v>
      </c>
      <c r="I19" s="64"/>
      <c r="J19" s="64"/>
      <c r="K19" s="64"/>
    </row>
    <row r="20" spans="1:11" ht="21">
      <c r="A20" s="82" t="s">
        <v>233</v>
      </c>
      <c r="B20" s="853">
        <v>147</v>
      </c>
      <c r="C20" s="853"/>
      <c r="D20" s="87"/>
      <c r="E20" s="88" t="s">
        <v>234</v>
      </c>
      <c r="F20" s="89"/>
      <c r="G20" s="854">
        <v>100</v>
      </c>
      <c r="H20" s="854"/>
      <c r="I20" s="64"/>
      <c r="J20" s="64"/>
      <c r="K20" s="64"/>
    </row>
    <row r="21" spans="1:11" ht="21">
      <c r="A21" s="87"/>
      <c r="B21" s="855"/>
      <c r="C21" s="855"/>
      <c r="D21" s="87"/>
      <c r="E21" s="87"/>
      <c r="F21" s="87"/>
      <c r="G21" s="87"/>
      <c r="H21" s="87"/>
      <c r="I21" s="64"/>
      <c r="J21" s="64"/>
      <c r="K21" s="64"/>
    </row>
    <row r="22" spans="1:11" ht="21">
      <c r="A22" s="82" t="s">
        <v>235</v>
      </c>
      <c r="B22" s="90">
        <f>(C19+E19)/H19/B20*G20</f>
        <v>4.0816326530612246</v>
      </c>
      <c r="C22" s="91"/>
      <c r="D22" s="91"/>
      <c r="E22" s="87"/>
      <c r="F22" s="87"/>
      <c r="G22" s="87"/>
      <c r="H22" s="87"/>
      <c r="I22" s="64"/>
      <c r="J22" s="64"/>
      <c r="K22" s="64"/>
    </row>
    <row r="23" spans="1:11" ht="2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 ht="21">
      <c r="A24" s="92"/>
      <c r="B24" s="93"/>
      <c r="C24" s="64"/>
      <c r="D24" s="64"/>
      <c r="E24" s="64"/>
      <c r="F24" s="64"/>
      <c r="G24" s="64"/>
      <c r="H24" s="64"/>
      <c r="I24" s="64"/>
      <c r="J24" s="64"/>
      <c r="K24" s="64"/>
    </row>
    <row r="25" spans="1:11" ht="21">
      <c r="A25" s="92"/>
      <c r="B25" s="94"/>
      <c r="C25" s="95"/>
      <c r="D25" s="64"/>
      <c r="E25" s="64"/>
      <c r="F25" s="64"/>
      <c r="G25" s="64"/>
      <c r="H25" s="64"/>
      <c r="I25" s="64"/>
      <c r="J25" s="64"/>
      <c r="K25" s="64"/>
    </row>
  </sheetData>
  <sheetProtection password="B090" sheet="1" objects="1" scenarios="1"/>
  <mergeCells count="19">
    <mergeCell ref="B20:C20"/>
    <mergeCell ref="G20:H20"/>
    <mergeCell ref="B21:C21"/>
    <mergeCell ref="A14:B14"/>
    <mergeCell ref="C14:K14"/>
    <mergeCell ref="A15:B15"/>
    <mergeCell ref="C15:K15"/>
    <mergeCell ref="B18:C18"/>
    <mergeCell ref="E18:F18"/>
    <mergeCell ref="B11:H11"/>
    <mergeCell ref="I11:K11"/>
    <mergeCell ref="B12:H12"/>
    <mergeCell ref="I12:K12"/>
    <mergeCell ref="A2:B2"/>
    <mergeCell ref="I10:K10"/>
    <mergeCell ref="A6:K6"/>
    <mergeCell ref="A7:K7"/>
    <mergeCell ref="A8:K8"/>
    <mergeCell ref="A10:H1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62"/>
  <sheetViews>
    <sheetView topLeftCell="D1" zoomScale="60" zoomScaleNormal="60" zoomScaleSheetLayoutView="70" workbookViewId="0">
      <selection activeCell="D1" sqref="A1:XFD4"/>
    </sheetView>
  </sheetViews>
  <sheetFormatPr defaultColWidth="9" defaultRowHeight="15"/>
  <cols>
    <col min="1" max="1" width="2.42578125" style="1" customWidth="1"/>
    <col min="2" max="2" width="3.85546875" style="1" bestFit="1" customWidth="1"/>
    <col min="3" max="3" width="23.85546875" style="1" bestFit="1" customWidth="1"/>
    <col min="4" max="4" width="27.28515625" style="1" bestFit="1" customWidth="1"/>
    <col min="5" max="5" width="11.42578125" style="1" bestFit="1" customWidth="1"/>
    <col min="6" max="6" width="19.7109375" style="1" bestFit="1" customWidth="1"/>
    <col min="7" max="7" width="83.28515625" style="1" bestFit="1" customWidth="1"/>
    <col min="8" max="8" width="104.85546875" style="1" bestFit="1" customWidth="1"/>
    <col min="9" max="9" width="32.42578125" style="1" bestFit="1" customWidth="1"/>
    <col min="10" max="10" width="9.7109375" style="1" bestFit="1" customWidth="1"/>
    <col min="11" max="11" width="18.42578125" style="1" bestFit="1" customWidth="1"/>
    <col min="12" max="12" width="10" style="1" bestFit="1" customWidth="1"/>
    <col min="13" max="16384" width="9" style="1"/>
  </cols>
  <sheetData>
    <row r="1" spans="2:12" ht="17.25" thickBot="1">
      <c r="B1" s="543"/>
      <c r="C1" s="544"/>
      <c r="D1" s="545"/>
      <c r="E1" s="545"/>
      <c r="F1" s="545"/>
      <c r="G1" s="545"/>
      <c r="H1" s="545"/>
      <c r="I1" s="543"/>
      <c r="J1" s="546"/>
      <c r="K1" s="543"/>
    </row>
    <row r="2" spans="2:12" ht="21.75" thickBot="1">
      <c r="B2" s="863"/>
      <c r="C2" s="863"/>
      <c r="D2" s="863"/>
      <c r="E2" s="864" t="s">
        <v>517</v>
      </c>
      <c r="F2" s="864"/>
      <c r="G2" s="864"/>
      <c r="H2" s="864"/>
      <c r="I2" s="865"/>
      <c r="J2" s="865"/>
      <c r="K2" s="865"/>
      <c r="L2" s="543"/>
    </row>
    <row r="3" spans="2:12" ht="17.25" thickBot="1">
      <c r="B3" s="863"/>
      <c r="C3" s="863"/>
      <c r="D3" s="863"/>
      <c r="E3" s="866" t="s">
        <v>518</v>
      </c>
      <c r="F3" s="866"/>
      <c r="G3" s="866"/>
      <c r="H3" s="866"/>
      <c r="I3" s="865"/>
      <c r="J3" s="865"/>
      <c r="K3" s="865"/>
      <c r="L3" s="543"/>
    </row>
    <row r="4" spans="2:12" ht="17.25" thickBot="1">
      <c r="B4" s="863"/>
      <c r="C4" s="863"/>
      <c r="D4" s="863"/>
      <c r="E4" s="866"/>
      <c r="F4" s="866"/>
      <c r="G4" s="866"/>
      <c r="H4" s="866"/>
      <c r="I4" s="865"/>
      <c r="J4" s="865"/>
      <c r="K4" s="865"/>
      <c r="L4" s="543"/>
    </row>
    <row r="5" spans="2:12" ht="21.75" thickBot="1">
      <c r="B5" s="863"/>
      <c r="C5" s="863"/>
      <c r="D5" s="863"/>
      <c r="E5" s="867" t="s">
        <v>519</v>
      </c>
      <c r="F5" s="867"/>
      <c r="G5" s="867"/>
      <c r="H5" s="867"/>
      <c r="I5" s="865"/>
      <c r="J5" s="865"/>
      <c r="K5" s="865"/>
      <c r="L5" s="543"/>
    </row>
    <row r="6" spans="2:12" s="550" customFormat="1">
      <c r="B6" s="547"/>
      <c r="C6" s="548"/>
      <c r="D6" s="548"/>
      <c r="E6" s="548"/>
      <c r="F6" s="548"/>
      <c r="G6" s="548"/>
      <c r="H6" s="548"/>
      <c r="I6" s="862" t="s">
        <v>520</v>
      </c>
      <c r="J6" s="862"/>
      <c r="K6" s="549">
        <v>228.03</v>
      </c>
    </row>
    <row r="7" spans="2:12" s="555" customFormat="1" ht="31.5">
      <c r="B7" s="551"/>
      <c r="C7" s="552" t="s">
        <v>123</v>
      </c>
      <c r="D7" s="553" t="s">
        <v>122</v>
      </c>
      <c r="E7" s="553" t="s">
        <v>521</v>
      </c>
      <c r="F7" s="553" t="s">
        <v>522</v>
      </c>
      <c r="G7" s="552" t="s">
        <v>523</v>
      </c>
      <c r="H7" s="552" t="s">
        <v>524</v>
      </c>
      <c r="I7" s="552" t="s">
        <v>525</v>
      </c>
      <c r="J7" s="552" t="s">
        <v>526</v>
      </c>
      <c r="K7" s="554" t="s">
        <v>527</v>
      </c>
    </row>
    <row r="8" spans="2:12" s="555" customFormat="1" ht="15.75">
      <c r="B8" s="551" t="s">
        <v>528</v>
      </c>
      <c r="C8" s="552"/>
      <c r="D8" s="552"/>
      <c r="E8" s="552"/>
      <c r="F8" s="556"/>
      <c r="G8" s="556" t="s">
        <v>529</v>
      </c>
      <c r="H8" s="556"/>
      <c r="I8" s="557"/>
      <c r="J8" s="558"/>
      <c r="K8" s="559">
        <f>$K$6+I8-J8</f>
        <v>228.03</v>
      </c>
    </row>
    <row r="9" spans="2:12" ht="15.75">
      <c r="B9" s="560">
        <v>1</v>
      </c>
      <c r="C9" s="561">
        <v>44952</v>
      </c>
      <c r="D9" s="562" t="s">
        <v>969</v>
      </c>
      <c r="E9" s="563" t="s">
        <v>970</v>
      </c>
      <c r="F9" s="561">
        <v>44952</v>
      </c>
      <c r="G9" s="562" t="s">
        <v>971</v>
      </c>
      <c r="H9" s="562" t="s">
        <v>972</v>
      </c>
      <c r="I9" s="564"/>
      <c r="J9" s="565">
        <v>180</v>
      </c>
      <c r="K9" s="566">
        <f>K8+I9-J9</f>
        <v>48.03</v>
      </c>
    </row>
    <row r="10" spans="2:12" ht="15.75">
      <c r="B10" s="560">
        <v>2</v>
      </c>
      <c r="C10" s="561">
        <v>44932</v>
      </c>
      <c r="D10" s="562" t="s">
        <v>145</v>
      </c>
      <c r="E10" s="563" t="s">
        <v>973</v>
      </c>
      <c r="F10" s="561">
        <v>44932</v>
      </c>
      <c r="G10" s="562" t="s">
        <v>974</v>
      </c>
      <c r="H10" s="562" t="s">
        <v>975</v>
      </c>
      <c r="I10" s="564"/>
      <c r="J10" s="565">
        <v>100</v>
      </c>
      <c r="K10" s="566">
        <f t="shared" ref="K10:K36" si="0">K9+I10-J10</f>
        <v>-51.97</v>
      </c>
    </row>
    <row r="11" spans="2:12" ht="15.75">
      <c r="B11" s="560">
        <v>3</v>
      </c>
      <c r="C11" s="561">
        <v>44930</v>
      </c>
      <c r="D11" s="562" t="s">
        <v>976</v>
      </c>
      <c r="E11" s="563" t="s">
        <v>977</v>
      </c>
      <c r="F11" s="561">
        <v>44930</v>
      </c>
      <c r="G11" s="562" t="s">
        <v>978</v>
      </c>
      <c r="H11" s="567" t="s">
        <v>979</v>
      </c>
      <c r="I11" s="564"/>
      <c r="J11" s="568">
        <v>65.959999999999994</v>
      </c>
      <c r="K11" s="566">
        <f>K10+I11-J11</f>
        <v>-117.92999999999999</v>
      </c>
    </row>
    <row r="12" spans="2:12" ht="15.75">
      <c r="B12" s="560">
        <v>4</v>
      </c>
      <c r="C12" s="561">
        <v>44952</v>
      </c>
      <c r="D12" s="562" t="s">
        <v>976</v>
      </c>
      <c r="E12" s="569" t="s">
        <v>980</v>
      </c>
      <c r="F12" s="561">
        <v>44952</v>
      </c>
      <c r="G12" s="562" t="s">
        <v>978</v>
      </c>
      <c r="H12" s="567" t="s">
        <v>981</v>
      </c>
      <c r="I12" s="564"/>
      <c r="J12" s="568">
        <v>29.9</v>
      </c>
      <c r="K12" s="566">
        <f t="shared" si="0"/>
        <v>-147.82999999999998</v>
      </c>
      <c r="L12" s="570"/>
    </row>
    <row r="13" spans="2:12" ht="15.75">
      <c r="B13" s="560">
        <v>5</v>
      </c>
      <c r="C13" s="561">
        <v>44952</v>
      </c>
      <c r="D13" s="562" t="s">
        <v>976</v>
      </c>
      <c r="E13" s="563" t="s">
        <v>982</v>
      </c>
      <c r="F13" s="561">
        <v>44952</v>
      </c>
      <c r="G13" s="562" t="s">
        <v>983</v>
      </c>
      <c r="H13" s="567" t="s">
        <v>981</v>
      </c>
      <c r="I13" s="564"/>
      <c r="J13" s="568">
        <v>41.46</v>
      </c>
      <c r="K13" s="566">
        <f t="shared" si="0"/>
        <v>-189.29</v>
      </c>
    </row>
    <row r="14" spans="2:12" ht="15.75">
      <c r="B14" s="560">
        <v>6</v>
      </c>
      <c r="C14" s="561">
        <v>44960</v>
      </c>
      <c r="D14" s="562" t="s">
        <v>984</v>
      </c>
      <c r="E14" s="563" t="s">
        <v>985</v>
      </c>
      <c r="F14" s="561">
        <v>44960</v>
      </c>
      <c r="G14" s="562" t="s">
        <v>986</v>
      </c>
      <c r="H14" s="567" t="s">
        <v>987</v>
      </c>
      <c r="I14" s="571"/>
      <c r="J14" s="565">
        <v>200</v>
      </c>
      <c r="K14" s="566">
        <f t="shared" si="0"/>
        <v>-389.28999999999996</v>
      </c>
    </row>
    <row r="15" spans="2:12" ht="15.75">
      <c r="B15" s="560">
        <v>7</v>
      </c>
      <c r="C15" s="561"/>
      <c r="D15" s="572"/>
      <c r="E15" s="563"/>
      <c r="F15" s="573"/>
      <c r="G15" s="562"/>
      <c r="H15" s="562"/>
      <c r="I15" s="564"/>
      <c r="J15" s="574"/>
      <c r="K15" s="566">
        <f t="shared" si="0"/>
        <v>-389.28999999999996</v>
      </c>
    </row>
    <row r="16" spans="2:12" ht="15.75">
      <c r="B16" s="560">
        <v>8</v>
      </c>
      <c r="C16" s="573"/>
      <c r="D16" s="572"/>
      <c r="E16" s="99"/>
      <c r="F16" s="573"/>
      <c r="G16" s="562"/>
      <c r="H16" s="567"/>
      <c r="I16" s="564"/>
      <c r="J16" s="565"/>
      <c r="K16" s="566">
        <f t="shared" si="0"/>
        <v>-389.28999999999996</v>
      </c>
    </row>
    <row r="17" spans="2:11" ht="15.75">
      <c r="B17" s="560">
        <v>9</v>
      </c>
      <c r="C17" s="573"/>
      <c r="D17" s="572"/>
      <c r="E17" s="563"/>
      <c r="F17" s="573"/>
      <c r="G17" s="562"/>
      <c r="H17" s="562"/>
      <c r="I17" s="564"/>
      <c r="J17" s="564"/>
      <c r="K17" s="566">
        <f t="shared" si="0"/>
        <v>-389.28999999999996</v>
      </c>
    </row>
    <row r="18" spans="2:11" ht="15.75">
      <c r="B18" s="560">
        <v>10</v>
      </c>
      <c r="C18" s="573"/>
      <c r="D18" s="562"/>
      <c r="E18" s="563"/>
      <c r="F18" s="561"/>
      <c r="G18" s="562"/>
      <c r="H18" s="562"/>
      <c r="I18" s="564"/>
      <c r="J18" s="564"/>
      <c r="K18" s="566">
        <f t="shared" si="0"/>
        <v>-389.28999999999996</v>
      </c>
    </row>
    <row r="19" spans="2:11" ht="15.75">
      <c r="B19" s="560">
        <v>11</v>
      </c>
      <c r="C19" s="561"/>
      <c r="D19" s="562"/>
      <c r="E19" s="563"/>
      <c r="F19" s="561"/>
      <c r="G19" s="562"/>
      <c r="H19" s="562"/>
      <c r="I19" s="564"/>
      <c r="J19" s="564"/>
      <c r="K19" s="566">
        <f t="shared" si="0"/>
        <v>-389.28999999999996</v>
      </c>
    </row>
    <row r="20" spans="2:11" ht="15.75">
      <c r="B20" s="560">
        <v>12</v>
      </c>
      <c r="C20" s="561"/>
      <c r="D20" s="562"/>
      <c r="E20" s="563"/>
      <c r="F20" s="561"/>
      <c r="G20" s="562"/>
      <c r="H20" s="562"/>
      <c r="I20" s="564"/>
      <c r="J20" s="564"/>
      <c r="K20" s="566">
        <f t="shared" si="0"/>
        <v>-389.28999999999996</v>
      </c>
    </row>
    <row r="21" spans="2:11" ht="15.75">
      <c r="B21" s="560">
        <v>13</v>
      </c>
      <c r="C21" s="561"/>
      <c r="D21" s="562"/>
      <c r="E21" s="563"/>
      <c r="F21" s="561"/>
      <c r="G21" s="562"/>
      <c r="H21" s="562"/>
      <c r="I21" s="564"/>
      <c r="J21" s="564"/>
      <c r="K21" s="566">
        <f t="shared" si="0"/>
        <v>-389.28999999999996</v>
      </c>
    </row>
    <row r="22" spans="2:11" ht="15.75">
      <c r="B22" s="560">
        <v>14</v>
      </c>
      <c r="C22" s="561"/>
      <c r="D22" s="562"/>
      <c r="E22" s="563"/>
      <c r="F22" s="573"/>
      <c r="G22" s="562"/>
      <c r="H22" s="562"/>
      <c r="I22" s="564"/>
      <c r="J22" s="564"/>
      <c r="K22" s="566">
        <f t="shared" si="0"/>
        <v>-389.28999999999996</v>
      </c>
    </row>
    <row r="23" spans="2:11" ht="15.75">
      <c r="B23" s="560">
        <v>15</v>
      </c>
      <c r="C23" s="573"/>
      <c r="D23" s="572"/>
      <c r="E23" s="562"/>
      <c r="F23" s="573"/>
      <c r="G23" s="562"/>
      <c r="H23" s="562"/>
      <c r="I23" s="564"/>
      <c r="J23" s="564"/>
      <c r="K23" s="566">
        <f t="shared" si="0"/>
        <v>-389.28999999999996</v>
      </c>
    </row>
    <row r="24" spans="2:11" ht="15.75">
      <c r="B24" s="560">
        <v>16</v>
      </c>
      <c r="C24" s="573"/>
      <c r="D24" s="562"/>
      <c r="E24" s="563"/>
      <c r="F24" s="561"/>
      <c r="G24" s="562"/>
      <c r="H24" s="562"/>
      <c r="I24" s="564"/>
      <c r="J24" s="564"/>
      <c r="K24" s="566">
        <f t="shared" si="0"/>
        <v>-389.28999999999996</v>
      </c>
    </row>
    <row r="25" spans="2:11" ht="15.75">
      <c r="B25" s="560">
        <v>17</v>
      </c>
      <c r="C25" s="575"/>
      <c r="D25" s="567"/>
      <c r="E25" s="576"/>
      <c r="F25" s="575"/>
      <c r="G25" s="567"/>
      <c r="H25" s="567"/>
      <c r="I25" s="577"/>
      <c r="J25" s="578"/>
      <c r="K25" s="566">
        <f t="shared" si="0"/>
        <v>-389.28999999999996</v>
      </c>
    </row>
    <row r="26" spans="2:11" ht="15.75">
      <c r="B26" s="560">
        <v>18</v>
      </c>
      <c r="C26" s="575"/>
      <c r="D26" s="567"/>
      <c r="E26" s="576"/>
      <c r="F26" s="575"/>
      <c r="G26" s="567"/>
      <c r="H26" s="567"/>
      <c r="I26" s="579"/>
      <c r="J26" s="578"/>
      <c r="K26" s="566">
        <f t="shared" si="0"/>
        <v>-389.28999999999996</v>
      </c>
    </row>
    <row r="27" spans="2:11" ht="15.75">
      <c r="B27" s="560">
        <v>19</v>
      </c>
      <c r="C27" s="575"/>
      <c r="D27" s="567"/>
      <c r="E27" s="576"/>
      <c r="F27" s="575"/>
      <c r="G27" s="567"/>
      <c r="H27" s="567"/>
      <c r="I27" s="577"/>
      <c r="J27" s="578"/>
      <c r="K27" s="566">
        <f t="shared" si="0"/>
        <v>-389.28999999999996</v>
      </c>
    </row>
    <row r="28" spans="2:11" ht="15.75">
      <c r="B28" s="560">
        <v>20</v>
      </c>
      <c r="C28" s="575"/>
      <c r="D28" s="567"/>
      <c r="E28" s="576"/>
      <c r="F28" s="575"/>
      <c r="G28" s="567"/>
      <c r="H28" s="567"/>
      <c r="I28" s="577"/>
      <c r="J28" s="578"/>
      <c r="K28" s="566">
        <f t="shared" si="0"/>
        <v>-389.28999999999996</v>
      </c>
    </row>
    <row r="29" spans="2:11" ht="15.75">
      <c r="B29" s="560">
        <v>21</v>
      </c>
      <c r="C29" s="575"/>
      <c r="D29" s="567"/>
      <c r="E29" s="576"/>
      <c r="F29" s="575"/>
      <c r="G29" s="567"/>
      <c r="H29" s="567"/>
      <c r="I29" s="577"/>
      <c r="J29" s="578"/>
      <c r="K29" s="566">
        <f t="shared" si="0"/>
        <v>-389.28999999999996</v>
      </c>
    </row>
    <row r="30" spans="2:11" ht="15.75">
      <c r="B30" s="560">
        <v>22</v>
      </c>
      <c r="C30" s="575"/>
      <c r="D30" s="567"/>
      <c r="E30" s="576"/>
      <c r="F30" s="575"/>
      <c r="G30" s="567"/>
      <c r="H30" s="567"/>
      <c r="I30" s="577"/>
      <c r="J30" s="578"/>
      <c r="K30" s="566">
        <f t="shared" si="0"/>
        <v>-389.28999999999996</v>
      </c>
    </row>
    <row r="31" spans="2:11" ht="15.75">
      <c r="B31" s="560">
        <v>23</v>
      </c>
      <c r="C31" s="575"/>
      <c r="D31" s="567"/>
      <c r="E31" s="576"/>
      <c r="F31" s="575"/>
      <c r="G31" s="567"/>
      <c r="H31" s="567"/>
      <c r="I31" s="577"/>
      <c r="J31" s="578"/>
      <c r="K31" s="566">
        <f t="shared" si="0"/>
        <v>-389.28999999999996</v>
      </c>
    </row>
    <row r="32" spans="2:11" ht="15.75">
      <c r="B32" s="560">
        <v>24</v>
      </c>
      <c r="C32" s="575"/>
      <c r="D32" s="567"/>
      <c r="E32" s="576"/>
      <c r="F32" s="575"/>
      <c r="G32" s="567"/>
      <c r="H32" s="567"/>
      <c r="I32" s="577"/>
      <c r="J32" s="578"/>
      <c r="K32" s="566">
        <f t="shared" si="0"/>
        <v>-389.28999999999996</v>
      </c>
    </row>
    <row r="33" spans="2:11" ht="15.75">
      <c r="B33" s="560">
        <v>25</v>
      </c>
      <c r="C33" s="575"/>
      <c r="D33" s="567"/>
      <c r="E33" s="576"/>
      <c r="F33" s="575"/>
      <c r="G33" s="567"/>
      <c r="H33" s="567"/>
      <c r="I33" s="577"/>
      <c r="J33" s="578"/>
      <c r="K33" s="566">
        <f t="shared" si="0"/>
        <v>-389.28999999999996</v>
      </c>
    </row>
    <row r="34" spans="2:11" ht="15.75">
      <c r="B34" s="560">
        <v>26</v>
      </c>
      <c r="C34" s="575"/>
      <c r="D34" s="567"/>
      <c r="E34" s="576"/>
      <c r="F34" s="575"/>
      <c r="G34" s="567"/>
      <c r="H34" s="567"/>
      <c r="I34" s="577"/>
      <c r="J34" s="578"/>
      <c r="K34" s="566">
        <f t="shared" si="0"/>
        <v>-389.28999999999996</v>
      </c>
    </row>
    <row r="35" spans="2:11" ht="15.75">
      <c r="B35" s="560">
        <v>27</v>
      </c>
      <c r="C35" s="575"/>
      <c r="D35" s="567"/>
      <c r="E35" s="576"/>
      <c r="F35" s="575"/>
      <c r="G35" s="567"/>
      <c r="H35" s="567"/>
      <c r="I35" s="577"/>
      <c r="J35" s="578"/>
      <c r="K35" s="566">
        <f t="shared" si="0"/>
        <v>-389.28999999999996</v>
      </c>
    </row>
    <row r="36" spans="2:11" ht="16.5" thickBot="1">
      <c r="B36" s="560">
        <v>28</v>
      </c>
      <c r="C36" s="580"/>
      <c r="D36" s="580"/>
      <c r="E36" s="580"/>
      <c r="F36" s="580"/>
      <c r="G36" s="580"/>
      <c r="H36" s="580"/>
      <c r="I36" s="581"/>
      <c r="J36" s="582"/>
      <c r="K36" s="566">
        <f t="shared" si="0"/>
        <v>-389.28999999999996</v>
      </c>
    </row>
    <row r="37" spans="2:11" ht="18">
      <c r="H37" s="583" t="s">
        <v>530</v>
      </c>
      <c r="I37" s="584">
        <f>SUM(I8:I36)</f>
        <v>0</v>
      </c>
      <c r="J37" s="585">
        <f>SUM(J8:J36)</f>
        <v>617.31999999999994</v>
      </c>
    </row>
    <row r="38" spans="2:11" ht="18">
      <c r="H38" s="586" t="s">
        <v>531</v>
      </c>
      <c r="I38" s="587">
        <f>K6</f>
        <v>228.03</v>
      </c>
      <c r="J38" s="588"/>
    </row>
    <row r="39" spans="2:11" ht="18">
      <c r="H39" s="586" t="s">
        <v>527</v>
      </c>
      <c r="I39" s="589"/>
      <c r="J39" s="590">
        <f>K36</f>
        <v>-389.28999999999996</v>
      </c>
    </row>
    <row r="40" spans="2:11" ht="18.75" thickBot="1">
      <c r="H40" s="591" t="s">
        <v>532</v>
      </c>
      <c r="I40" s="592">
        <f>I37+I38</f>
        <v>228.03</v>
      </c>
      <c r="J40" s="593">
        <f>J37+J39</f>
        <v>228.02999999999997</v>
      </c>
    </row>
    <row r="41" spans="2:11">
      <c r="K41" s="570"/>
    </row>
    <row r="42" spans="2:11">
      <c r="J42" s="594"/>
    </row>
    <row r="44" spans="2:11">
      <c r="C44" s="595"/>
      <c r="D44" s="595"/>
      <c r="E44" s="595"/>
      <c r="F44" s="595"/>
      <c r="G44" s="595"/>
      <c r="H44" s="595"/>
      <c r="I44" s="595"/>
      <c r="J44" s="595"/>
      <c r="K44" s="595"/>
    </row>
    <row r="45" spans="2:11">
      <c r="C45" s="595"/>
      <c r="D45" s="595"/>
      <c r="E45" s="595"/>
      <c r="F45" s="595"/>
      <c r="G45" s="595"/>
      <c r="H45" s="595"/>
      <c r="I45" s="595"/>
      <c r="J45" s="595"/>
      <c r="K45" s="595"/>
    </row>
    <row r="46" spans="2:11">
      <c r="C46" s="595"/>
      <c r="D46" s="595" t="s">
        <v>533</v>
      </c>
      <c r="E46" s="595"/>
      <c r="F46" s="595"/>
      <c r="G46" s="595" t="s">
        <v>533</v>
      </c>
      <c r="H46" s="595"/>
      <c r="I46" s="595"/>
      <c r="J46" s="595"/>
      <c r="K46" s="595"/>
    </row>
    <row r="47" spans="2:11">
      <c r="C47" s="595"/>
      <c r="D47" s="595"/>
      <c r="E47" s="595"/>
      <c r="F47" s="595"/>
      <c r="G47" s="595"/>
      <c r="H47" s="595"/>
      <c r="I47" s="595"/>
      <c r="J47" s="595"/>
      <c r="K47" s="595"/>
    </row>
    <row r="48" spans="2:11" ht="18">
      <c r="C48" s="595"/>
      <c r="D48" s="595"/>
      <c r="E48" s="595"/>
      <c r="F48" s="595"/>
      <c r="G48" s="595"/>
      <c r="H48" s="596" t="s">
        <v>534</v>
      </c>
      <c r="I48" s="595"/>
      <c r="J48" s="595"/>
      <c r="K48" s="595"/>
    </row>
    <row r="49" spans="3:11" ht="18">
      <c r="C49" s="595"/>
      <c r="D49" s="597"/>
      <c r="E49" s="597"/>
      <c r="F49" s="595"/>
      <c r="G49" s="597"/>
      <c r="H49" s="598" t="s">
        <v>535</v>
      </c>
      <c r="I49" s="599">
        <f>1000-J39</f>
        <v>1389.29</v>
      </c>
      <c r="J49" s="595"/>
      <c r="K49" s="595"/>
    </row>
    <row r="50" spans="3:11">
      <c r="C50" s="595"/>
      <c r="D50" s="595" t="s">
        <v>536</v>
      </c>
      <c r="E50" s="595"/>
      <c r="F50" s="595"/>
      <c r="G50" s="595" t="s">
        <v>536</v>
      </c>
      <c r="H50" s="595"/>
      <c r="I50" s="595"/>
      <c r="J50" s="595"/>
      <c r="K50" s="595"/>
    </row>
    <row r="51" spans="3:11">
      <c r="C51" s="595"/>
      <c r="D51" s="595" t="s">
        <v>537</v>
      </c>
      <c r="E51" s="595"/>
      <c r="F51" s="595"/>
      <c r="G51" s="595" t="s">
        <v>538</v>
      </c>
      <c r="H51" s="595"/>
      <c r="I51" s="595" t="s">
        <v>539</v>
      </c>
      <c r="J51" s="595"/>
      <c r="K51" s="595"/>
    </row>
    <row r="52" spans="3:11">
      <c r="C52" s="595"/>
      <c r="D52" s="595"/>
      <c r="E52" s="595"/>
      <c r="F52" s="595"/>
      <c r="G52" s="595"/>
      <c r="H52" s="595"/>
      <c r="I52" s="595"/>
      <c r="J52" s="595"/>
      <c r="K52" s="595"/>
    </row>
    <row r="53" spans="3:11">
      <c r="C53" s="595"/>
      <c r="D53" s="595"/>
      <c r="E53" s="595"/>
      <c r="F53" s="595"/>
      <c r="G53" s="595"/>
      <c r="H53" s="595"/>
      <c r="I53" s="595"/>
      <c r="J53" s="595"/>
      <c r="K53" s="595"/>
    </row>
    <row r="54" spans="3:11">
      <c r="C54" s="595" t="s">
        <v>540</v>
      </c>
      <c r="D54" s="595"/>
      <c r="E54" s="595"/>
      <c r="F54" s="595"/>
      <c r="G54" s="595"/>
      <c r="H54" s="595"/>
    </row>
    <row r="55" spans="3:11">
      <c r="C55" s="595" t="s">
        <v>541</v>
      </c>
      <c r="D55" s="595"/>
      <c r="E55" s="595"/>
      <c r="F55" s="595"/>
      <c r="G55" s="595"/>
      <c r="H55" s="595"/>
      <c r="I55" s="597"/>
      <c r="J55" s="597"/>
      <c r="K55" s="597"/>
    </row>
    <row r="56" spans="3:11">
      <c r="C56" s="600"/>
      <c r="D56" s="595"/>
      <c r="E56" s="595"/>
      <c r="F56" s="595"/>
      <c r="G56" s="595"/>
      <c r="H56" s="595"/>
      <c r="I56" s="595" t="s">
        <v>303</v>
      </c>
      <c r="J56" s="595"/>
      <c r="K56" s="595"/>
    </row>
    <row r="57" spans="3:11">
      <c r="C57" s="595"/>
      <c r="D57" s="595"/>
      <c r="E57" s="595"/>
      <c r="F57" s="595"/>
      <c r="G57" s="595"/>
      <c r="H57" s="595"/>
      <c r="I57" s="595" t="s">
        <v>542</v>
      </c>
      <c r="J57" s="595"/>
      <c r="K57" s="595"/>
    </row>
    <row r="58" spans="3:11">
      <c r="C58" s="595"/>
      <c r="D58" s="595"/>
      <c r="E58" s="595"/>
      <c r="F58" s="595"/>
      <c r="G58" s="595"/>
      <c r="H58" s="595"/>
      <c r="I58" s="595"/>
      <c r="J58" s="595"/>
      <c r="K58" s="595"/>
    </row>
    <row r="59" spans="3:11">
      <c r="C59" s="595"/>
      <c r="D59" s="595"/>
      <c r="E59" s="595"/>
      <c r="F59" s="595"/>
      <c r="G59" s="595"/>
      <c r="H59" s="595"/>
      <c r="I59" s="595"/>
      <c r="J59" s="595"/>
      <c r="K59" s="595"/>
    </row>
    <row r="60" spans="3:11">
      <c r="C60" s="595"/>
      <c r="D60" s="595"/>
      <c r="E60" s="595"/>
      <c r="F60" s="595"/>
      <c r="G60" s="595"/>
      <c r="H60" s="595"/>
      <c r="I60" s="595"/>
      <c r="J60" s="595"/>
      <c r="K60" s="595"/>
    </row>
    <row r="61" spans="3:11">
      <c r="C61" s="595"/>
      <c r="D61" s="595"/>
      <c r="E61" s="595"/>
      <c r="F61" s="595"/>
      <c r="G61" s="595"/>
      <c r="H61" s="595"/>
      <c r="I61" s="595"/>
      <c r="J61" s="595"/>
      <c r="K61" s="595"/>
    </row>
    <row r="62" spans="3:11">
      <c r="C62" s="595"/>
      <c r="D62" s="595"/>
      <c r="E62" s="595"/>
      <c r="F62" s="595"/>
      <c r="G62" s="595"/>
      <c r="H62" s="595"/>
      <c r="I62" s="595"/>
      <c r="J62" s="595"/>
      <c r="K62" s="595"/>
    </row>
  </sheetData>
  <mergeCells count="6">
    <mergeCell ref="I6:J6"/>
    <mergeCell ref="B2:D5"/>
    <mergeCell ref="E2:H2"/>
    <mergeCell ref="I2:K5"/>
    <mergeCell ref="E3:H4"/>
    <mergeCell ref="E5:H5"/>
  </mergeCells>
  <pageMargins left="0.25" right="0.25" top="0.75" bottom="0.75" header="0.3" footer="0.3"/>
  <pageSetup paperSize="9" scale="4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zoomScaleNormal="100" workbookViewId="0">
      <selection activeCell="D354" sqref="D354"/>
    </sheetView>
  </sheetViews>
  <sheetFormatPr defaultColWidth="9.140625" defaultRowHeight="15"/>
  <cols>
    <col min="1" max="1" width="25.5703125" style="1" customWidth="1"/>
    <col min="2" max="2" width="29.140625" style="99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 customHeight="1">
      <c r="A3" s="868" t="s">
        <v>0</v>
      </c>
      <c r="B3" s="868"/>
      <c r="C3" s="868"/>
      <c r="D3" s="868"/>
      <c r="E3" s="868"/>
    </row>
    <row r="4" spans="1:5" ht="15.75" customHeight="1">
      <c r="A4" s="868" t="s">
        <v>1</v>
      </c>
      <c r="B4" s="868"/>
      <c r="C4" s="868"/>
      <c r="D4" s="868"/>
      <c r="E4" s="868"/>
    </row>
    <row r="5" spans="1:5" ht="15.75" customHeight="1">
      <c r="A5" s="868" t="s">
        <v>4</v>
      </c>
      <c r="B5" s="868"/>
      <c r="C5" s="868"/>
      <c r="D5" s="868"/>
      <c r="E5" s="868"/>
    </row>
    <row r="8" spans="1:5" ht="50.25" customHeight="1">
      <c r="A8" s="873" t="s">
        <v>509</v>
      </c>
      <c r="B8" s="874"/>
      <c r="C8" s="874"/>
      <c r="D8" s="874"/>
      <c r="E8" s="874"/>
    </row>
    <row r="10" spans="1:5" ht="46.5" customHeight="1">
      <c r="A10" s="875" t="s">
        <v>510</v>
      </c>
      <c r="B10" s="876"/>
      <c r="C10" s="876"/>
      <c r="D10" s="876"/>
      <c r="E10" s="876"/>
    </row>
    <row r="13" spans="1:5">
      <c r="B13" s="869" t="s">
        <v>126</v>
      </c>
      <c r="C13" s="869"/>
      <c r="D13" s="121">
        <v>5558.32</v>
      </c>
    </row>
    <row r="14" spans="1:5">
      <c r="B14" s="122" t="s">
        <v>123</v>
      </c>
      <c r="C14" s="122" t="s">
        <v>127</v>
      </c>
      <c r="D14" s="271" t="s">
        <v>128</v>
      </c>
    </row>
    <row r="15" spans="1:5">
      <c r="B15" s="173">
        <v>44928</v>
      </c>
      <c r="C15" s="267">
        <v>0</v>
      </c>
      <c r="D15" s="267">
        <v>391.68</v>
      </c>
    </row>
    <row r="16" spans="1:5">
      <c r="B16" s="173"/>
      <c r="C16" s="267">
        <v>4021.26</v>
      </c>
      <c r="D16" s="267">
        <v>0</v>
      </c>
    </row>
    <row r="17" spans="2:4">
      <c r="B17" s="173"/>
      <c r="C17" s="267">
        <v>9</v>
      </c>
      <c r="D17" s="267">
        <v>0</v>
      </c>
    </row>
    <row r="18" spans="2:4">
      <c r="B18" s="173"/>
      <c r="C18" s="267">
        <v>9</v>
      </c>
      <c r="D18" s="267">
        <v>0</v>
      </c>
    </row>
    <row r="19" spans="2:4">
      <c r="B19" s="173"/>
      <c r="C19" s="267">
        <v>11.65</v>
      </c>
      <c r="D19" s="267">
        <v>0</v>
      </c>
    </row>
    <row r="20" spans="2:4">
      <c r="B20" s="173"/>
      <c r="C20" s="267">
        <v>1000</v>
      </c>
      <c r="D20" s="267">
        <v>0</v>
      </c>
    </row>
    <row r="21" spans="2:4">
      <c r="B21" s="173">
        <v>44929</v>
      </c>
      <c r="C21" s="267">
        <v>312.98</v>
      </c>
      <c r="D21" s="267">
        <v>0</v>
      </c>
    </row>
    <row r="22" spans="2:4">
      <c r="B22" s="173"/>
      <c r="C22" s="267">
        <v>75.150000000000006</v>
      </c>
      <c r="D22" s="267">
        <v>0</v>
      </c>
    </row>
    <row r="23" spans="2:4">
      <c r="B23" s="173"/>
      <c r="C23" s="267">
        <v>11.65</v>
      </c>
      <c r="D23" s="267">
        <v>0</v>
      </c>
    </row>
    <row r="24" spans="2:4">
      <c r="B24" s="173"/>
      <c r="C24" s="267">
        <v>11.65</v>
      </c>
      <c r="D24" s="267">
        <v>0</v>
      </c>
    </row>
    <row r="25" spans="2:4">
      <c r="B25" s="173">
        <v>44930</v>
      </c>
      <c r="C25" s="267">
        <v>9</v>
      </c>
      <c r="D25" s="267">
        <v>0</v>
      </c>
    </row>
    <row r="26" spans="2:4">
      <c r="B26" s="173">
        <v>44931</v>
      </c>
      <c r="C26" s="267">
        <v>0</v>
      </c>
      <c r="D26" s="267">
        <v>1000</v>
      </c>
    </row>
    <row r="27" spans="2:4">
      <c r="B27" s="173"/>
      <c r="C27" s="267">
        <v>844.65</v>
      </c>
      <c r="D27" s="267">
        <v>0</v>
      </c>
    </row>
    <row r="28" spans="2:4">
      <c r="B28" s="173">
        <v>44932</v>
      </c>
      <c r="C28" s="267">
        <v>252.38</v>
      </c>
      <c r="D28" s="267">
        <v>0</v>
      </c>
    </row>
    <row r="29" spans="2:4">
      <c r="B29" s="173">
        <v>44935</v>
      </c>
      <c r="C29" s="267">
        <v>0</v>
      </c>
      <c r="D29" s="267">
        <v>1200</v>
      </c>
    </row>
    <row r="30" spans="2:4">
      <c r="B30" s="173"/>
      <c r="C30" s="267">
        <v>1531.07</v>
      </c>
      <c r="D30" s="267">
        <v>0</v>
      </c>
    </row>
    <row r="31" spans="2:4">
      <c r="B31" s="173"/>
      <c r="C31" s="267">
        <v>50.56</v>
      </c>
      <c r="D31" s="267">
        <v>0</v>
      </c>
    </row>
    <row r="32" spans="2:4">
      <c r="B32" s="173">
        <v>44936</v>
      </c>
      <c r="C32" s="267">
        <v>0</v>
      </c>
      <c r="D32" s="267">
        <v>200</v>
      </c>
    </row>
    <row r="33" spans="2:4">
      <c r="B33" s="173"/>
      <c r="C33" s="267">
        <v>10.39</v>
      </c>
      <c r="D33" s="267">
        <v>0</v>
      </c>
    </row>
    <row r="34" spans="2:4">
      <c r="B34" s="173"/>
      <c r="C34" s="267">
        <v>60.84</v>
      </c>
      <c r="D34" s="267">
        <v>0</v>
      </c>
    </row>
    <row r="35" spans="2:4">
      <c r="B35" s="173"/>
      <c r="C35" s="267">
        <v>60.84</v>
      </c>
      <c r="D35" s="267">
        <v>0</v>
      </c>
    </row>
    <row r="36" spans="2:4">
      <c r="B36" s="173">
        <v>44938</v>
      </c>
      <c r="C36" s="267">
        <v>0</v>
      </c>
      <c r="D36" s="267">
        <v>992456.73</v>
      </c>
    </row>
    <row r="37" spans="2:4">
      <c r="B37" s="173"/>
      <c r="C37" s="267">
        <v>0</v>
      </c>
      <c r="D37" s="267">
        <v>2274</v>
      </c>
    </row>
    <row r="38" spans="2:4">
      <c r="B38" s="173"/>
      <c r="C38" s="267">
        <v>2487.5</v>
      </c>
      <c r="D38" s="267">
        <v>0</v>
      </c>
    </row>
    <row r="39" spans="2:4">
      <c r="B39" s="173"/>
      <c r="C39" s="267">
        <v>10000</v>
      </c>
      <c r="D39" s="267">
        <v>0</v>
      </c>
    </row>
    <row r="40" spans="2:4">
      <c r="B40" s="173"/>
      <c r="C40" s="267">
        <v>1721.21</v>
      </c>
      <c r="D40" s="267">
        <v>0</v>
      </c>
    </row>
    <row r="41" spans="2:4">
      <c r="B41" s="173"/>
      <c r="C41" s="267">
        <v>1721.21</v>
      </c>
      <c r="D41" s="267">
        <v>0</v>
      </c>
    </row>
    <row r="42" spans="2:4">
      <c r="B42" s="173"/>
      <c r="C42" s="267">
        <v>2274</v>
      </c>
      <c r="D42" s="267">
        <v>0</v>
      </c>
    </row>
    <row r="43" spans="2:4">
      <c r="B43" s="173"/>
      <c r="C43" s="267">
        <v>18000</v>
      </c>
      <c r="D43" s="267">
        <v>0</v>
      </c>
    </row>
    <row r="44" spans="2:4">
      <c r="B44" s="173"/>
      <c r="C44" s="267">
        <v>2156.42</v>
      </c>
      <c r="D44" s="267">
        <v>0</v>
      </c>
    </row>
    <row r="45" spans="2:4">
      <c r="B45" s="173"/>
      <c r="C45" s="267">
        <v>1717.21</v>
      </c>
      <c r="D45" s="267">
        <v>0</v>
      </c>
    </row>
    <row r="46" spans="2:4">
      <c r="B46" s="173"/>
      <c r="C46" s="267">
        <v>436.96</v>
      </c>
      <c r="D46" s="267">
        <v>0</v>
      </c>
    </row>
    <row r="47" spans="2:4">
      <c r="B47" s="173"/>
      <c r="C47" s="267">
        <v>1323.66</v>
      </c>
      <c r="D47" s="267">
        <v>0</v>
      </c>
    </row>
    <row r="48" spans="2:4">
      <c r="B48" s="173"/>
      <c r="C48" s="267">
        <v>1562</v>
      </c>
      <c r="D48" s="267">
        <v>0</v>
      </c>
    </row>
    <row r="49" spans="2:4">
      <c r="B49" s="173"/>
      <c r="C49" s="267">
        <v>78.010000000000005</v>
      </c>
      <c r="D49" s="267">
        <v>0</v>
      </c>
    </row>
    <row r="50" spans="2:4">
      <c r="B50" s="173"/>
      <c r="C50" s="267">
        <v>886.69</v>
      </c>
      <c r="D50" s="267">
        <v>0</v>
      </c>
    </row>
    <row r="51" spans="2:4">
      <c r="B51" s="173"/>
      <c r="C51" s="267">
        <v>886.69</v>
      </c>
      <c r="D51" s="267">
        <v>0</v>
      </c>
    </row>
    <row r="52" spans="2:4">
      <c r="B52" s="173"/>
      <c r="C52" s="267">
        <v>3349.53</v>
      </c>
      <c r="D52" s="267">
        <v>0</v>
      </c>
    </row>
    <row r="53" spans="2:4">
      <c r="B53" s="173"/>
      <c r="C53" s="267">
        <v>63439.21</v>
      </c>
      <c r="D53" s="267">
        <v>0</v>
      </c>
    </row>
    <row r="54" spans="2:4">
      <c r="B54" s="173"/>
      <c r="C54" s="267">
        <v>11.65</v>
      </c>
      <c r="D54" s="267">
        <v>0</v>
      </c>
    </row>
    <row r="55" spans="2:4">
      <c r="B55" s="173"/>
      <c r="C55" s="267">
        <v>11.65</v>
      </c>
      <c r="D55" s="267">
        <v>0</v>
      </c>
    </row>
    <row r="56" spans="2:4">
      <c r="B56" s="173"/>
      <c r="C56" s="267">
        <v>11.65</v>
      </c>
      <c r="D56" s="267">
        <v>0</v>
      </c>
    </row>
    <row r="57" spans="2:4">
      <c r="B57" s="173"/>
      <c r="C57" s="267">
        <v>11.65</v>
      </c>
      <c r="D57" s="267">
        <v>0</v>
      </c>
    </row>
    <row r="58" spans="2:4">
      <c r="B58" s="173"/>
      <c r="C58" s="267">
        <v>11.65</v>
      </c>
      <c r="D58" s="267">
        <v>0</v>
      </c>
    </row>
    <row r="59" spans="2:4">
      <c r="B59" s="173"/>
      <c r="C59" s="267">
        <v>11.65</v>
      </c>
      <c r="D59" s="267">
        <v>0</v>
      </c>
    </row>
    <row r="60" spans="2:4">
      <c r="B60" s="173"/>
      <c r="C60" s="267">
        <v>11.65</v>
      </c>
      <c r="D60" s="267">
        <v>0</v>
      </c>
    </row>
    <row r="61" spans="2:4">
      <c r="B61" s="173"/>
      <c r="C61" s="267">
        <v>11.65</v>
      </c>
      <c r="D61" s="267">
        <v>0</v>
      </c>
    </row>
    <row r="62" spans="2:4">
      <c r="B62" s="173"/>
      <c r="C62" s="267">
        <v>11.65</v>
      </c>
      <c r="D62" s="267">
        <v>0</v>
      </c>
    </row>
    <row r="63" spans="2:4">
      <c r="B63" s="173"/>
      <c r="C63" s="267">
        <v>11.65</v>
      </c>
      <c r="D63" s="267">
        <v>0</v>
      </c>
    </row>
    <row r="64" spans="2:4">
      <c r="B64" s="173"/>
      <c r="C64" s="267">
        <v>11.65</v>
      </c>
      <c r="D64" s="267">
        <v>0</v>
      </c>
    </row>
    <row r="65" spans="2:4">
      <c r="B65" s="173"/>
      <c r="C65" s="267">
        <v>11.65</v>
      </c>
      <c r="D65" s="267">
        <v>0</v>
      </c>
    </row>
    <row r="66" spans="2:4">
      <c r="B66" s="173"/>
      <c r="C66" s="267">
        <v>11.65</v>
      </c>
      <c r="D66" s="267">
        <v>0</v>
      </c>
    </row>
    <row r="67" spans="2:4">
      <c r="B67" s="173"/>
      <c r="C67" s="267">
        <v>11.65</v>
      </c>
      <c r="D67" s="267">
        <v>0</v>
      </c>
    </row>
    <row r="68" spans="2:4">
      <c r="B68" s="173"/>
      <c r="C68" s="267">
        <v>10000</v>
      </c>
      <c r="D68" s="267">
        <v>0</v>
      </c>
    </row>
    <row r="69" spans="2:4">
      <c r="B69" s="173"/>
      <c r="C69" s="267">
        <v>34873.699999999997</v>
      </c>
      <c r="D69" s="267">
        <v>0</v>
      </c>
    </row>
    <row r="70" spans="2:4">
      <c r="B70" s="173"/>
      <c r="C70" s="267">
        <v>2274</v>
      </c>
      <c r="D70" s="267">
        <v>0</v>
      </c>
    </row>
    <row r="71" spans="2:4">
      <c r="B71" s="173">
        <v>44939</v>
      </c>
      <c r="C71" s="267">
        <v>1379.5</v>
      </c>
      <c r="D71" s="267">
        <v>0</v>
      </c>
    </row>
    <row r="72" spans="2:4">
      <c r="B72" s="173"/>
      <c r="C72" s="267">
        <v>289.2</v>
      </c>
      <c r="D72" s="267">
        <v>0</v>
      </c>
    </row>
    <row r="73" spans="2:4">
      <c r="B73" s="173"/>
      <c r="C73" s="267">
        <v>13000</v>
      </c>
      <c r="D73" s="267">
        <v>0</v>
      </c>
    </row>
    <row r="74" spans="2:4">
      <c r="B74" s="173"/>
      <c r="C74" s="267">
        <v>1760.64</v>
      </c>
      <c r="D74" s="267">
        <v>0</v>
      </c>
    </row>
    <row r="75" spans="2:4">
      <c r="B75" s="173"/>
      <c r="C75" s="267">
        <v>582.63</v>
      </c>
      <c r="D75" s="267">
        <v>0</v>
      </c>
    </row>
    <row r="76" spans="2:4">
      <c r="B76" s="173"/>
      <c r="C76" s="267">
        <v>2051.94</v>
      </c>
      <c r="D76" s="267">
        <v>0</v>
      </c>
    </row>
    <row r="77" spans="2:4">
      <c r="B77" s="173"/>
      <c r="C77" s="267">
        <v>886.69</v>
      </c>
      <c r="D77" s="267">
        <v>0</v>
      </c>
    </row>
    <row r="78" spans="2:4">
      <c r="B78" s="173"/>
      <c r="C78" s="267">
        <v>1773.38</v>
      </c>
      <c r="D78" s="267">
        <v>0</v>
      </c>
    </row>
    <row r="79" spans="2:4">
      <c r="B79" s="173"/>
      <c r="C79" s="267">
        <v>436.96</v>
      </c>
      <c r="D79" s="267">
        <v>0</v>
      </c>
    </row>
    <row r="80" spans="2:4">
      <c r="B80" s="173"/>
      <c r="C80" s="267">
        <v>436.96</v>
      </c>
      <c r="D80" s="267">
        <v>0</v>
      </c>
    </row>
    <row r="81" spans="1:6">
      <c r="B81" s="173"/>
      <c r="C81" s="267">
        <v>886.69</v>
      </c>
      <c r="D81" s="267">
        <v>0</v>
      </c>
    </row>
    <row r="82" spans="1:6">
      <c r="B82" s="173"/>
      <c r="C82" s="267">
        <v>436.96</v>
      </c>
      <c r="D82" s="267">
        <v>0</v>
      </c>
    </row>
    <row r="83" spans="1:6">
      <c r="B83" s="173"/>
      <c r="C83" s="267">
        <v>1838.65</v>
      </c>
      <c r="D83" s="267">
        <v>0</v>
      </c>
    </row>
    <row r="84" spans="1:6">
      <c r="B84" s="173"/>
      <c r="C84" s="267">
        <v>637.89</v>
      </c>
      <c r="D84" s="267">
        <v>0</v>
      </c>
    </row>
    <row r="85" spans="1:6">
      <c r="B85" s="173"/>
      <c r="C85" s="267">
        <v>11.65</v>
      </c>
      <c r="D85" s="267">
        <v>0</v>
      </c>
    </row>
    <row r="86" spans="1:6">
      <c r="B86" s="173"/>
      <c r="C86" s="267">
        <v>11.65</v>
      </c>
      <c r="D86" s="267">
        <v>0</v>
      </c>
    </row>
    <row r="87" spans="1:6">
      <c r="B87" s="173"/>
      <c r="C87" s="267">
        <v>11.65</v>
      </c>
      <c r="D87" s="267">
        <v>0</v>
      </c>
    </row>
    <row r="88" spans="1:6">
      <c r="B88" s="173"/>
      <c r="C88" s="267">
        <v>11.65</v>
      </c>
      <c r="D88" s="267">
        <v>0</v>
      </c>
    </row>
    <row r="89" spans="1:6">
      <c r="B89" s="173"/>
      <c r="C89" s="267">
        <v>11.65</v>
      </c>
      <c r="D89" s="267">
        <v>0</v>
      </c>
    </row>
    <row r="90" spans="1:6">
      <c r="A90" s="241"/>
      <c r="B90" s="173"/>
      <c r="C90" s="267">
        <v>11.65</v>
      </c>
      <c r="D90" s="267">
        <v>0</v>
      </c>
      <c r="E90" s="241"/>
      <c r="F90" s="242"/>
    </row>
    <row r="91" spans="1:6">
      <c r="B91" s="173"/>
      <c r="C91" s="267">
        <v>11.65</v>
      </c>
      <c r="D91" s="267">
        <v>0</v>
      </c>
    </row>
    <row r="92" spans="1:6">
      <c r="B92" s="173"/>
      <c r="C92" s="267">
        <v>11.65</v>
      </c>
      <c r="D92" s="267">
        <v>0</v>
      </c>
    </row>
    <row r="93" spans="1:6">
      <c r="B93" s="173"/>
      <c r="C93" s="267">
        <v>11.65</v>
      </c>
      <c r="D93" s="267">
        <v>0</v>
      </c>
    </row>
    <row r="94" spans="1:6">
      <c r="B94" s="173"/>
      <c r="C94" s="267">
        <v>11.65</v>
      </c>
      <c r="D94" s="267">
        <v>0</v>
      </c>
    </row>
    <row r="95" spans="1:6">
      <c r="B95" s="173"/>
      <c r="C95" s="267">
        <v>11.65</v>
      </c>
      <c r="D95" s="267">
        <v>0</v>
      </c>
    </row>
    <row r="96" spans="1:6">
      <c r="B96" s="173"/>
      <c r="C96" s="267">
        <v>5000</v>
      </c>
      <c r="D96" s="267">
        <v>0</v>
      </c>
    </row>
    <row r="97" spans="2:4">
      <c r="B97" s="173">
        <v>44942</v>
      </c>
      <c r="C97" s="267">
        <v>3237.03</v>
      </c>
      <c r="D97" s="267">
        <v>0</v>
      </c>
    </row>
    <row r="98" spans="2:4">
      <c r="B98" s="173"/>
      <c r="C98" s="267">
        <v>1500</v>
      </c>
      <c r="D98" s="267">
        <v>0</v>
      </c>
    </row>
    <row r="99" spans="2:4">
      <c r="B99" s="173"/>
      <c r="C99" s="267">
        <v>10000</v>
      </c>
      <c r="D99" s="267">
        <v>0</v>
      </c>
    </row>
    <row r="100" spans="2:4">
      <c r="B100" s="173"/>
      <c r="C100" s="267">
        <v>9</v>
      </c>
      <c r="D100" s="267">
        <v>0</v>
      </c>
    </row>
    <row r="101" spans="2:4">
      <c r="B101" s="173"/>
      <c r="C101" s="267">
        <v>9</v>
      </c>
      <c r="D101" s="267">
        <v>0</v>
      </c>
    </row>
    <row r="102" spans="2:4">
      <c r="B102" s="173"/>
      <c r="C102" s="267">
        <v>9</v>
      </c>
      <c r="D102" s="267">
        <v>0</v>
      </c>
    </row>
    <row r="103" spans="2:4">
      <c r="B103" s="173"/>
      <c r="C103" s="267">
        <v>38789</v>
      </c>
      <c r="D103" s="267">
        <v>0</v>
      </c>
    </row>
    <row r="104" spans="2:4">
      <c r="B104" s="173"/>
      <c r="C104" s="267">
        <v>480</v>
      </c>
      <c r="D104" s="267">
        <v>0</v>
      </c>
    </row>
    <row r="105" spans="2:4">
      <c r="B105" s="173"/>
      <c r="C105" s="267">
        <v>11.65</v>
      </c>
      <c r="D105" s="267">
        <v>0</v>
      </c>
    </row>
    <row r="106" spans="2:4">
      <c r="B106" s="173">
        <v>44943</v>
      </c>
      <c r="C106" s="267">
        <v>0</v>
      </c>
      <c r="D106" s="267">
        <v>170000</v>
      </c>
    </row>
    <row r="107" spans="2:4">
      <c r="B107" s="173"/>
      <c r="C107" s="267">
        <v>0</v>
      </c>
      <c r="D107" s="267">
        <v>480</v>
      </c>
    </row>
    <row r="108" spans="2:4">
      <c r="B108" s="173"/>
      <c r="C108" s="267">
        <v>1808.6</v>
      </c>
      <c r="D108" s="267">
        <v>0</v>
      </c>
    </row>
    <row r="109" spans="2:4">
      <c r="B109" s="173"/>
      <c r="C109" s="267">
        <v>2501.8000000000002</v>
      </c>
      <c r="D109" s="267">
        <v>0</v>
      </c>
    </row>
    <row r="110" spans="2:4">
      <c r="B110" s="173"/>
      <c r="C110" s="267">
        <v>563.33000000000004</v>
      </c>
      <c r="D110" s="267">
        <v>0</v>
      </c>
    </row>
    <row r="111" spans="2:4">
      <c r="B111" s="173"/>
      <c r="C111" s="267">
        <v>890</v>
      </c>
      <c r="D111" s="267">
        <v>0</v>
      </c>
    </row>
    <row r="112" spans="2:4">
      <c r="B112" s="173"/>
      <c r="C112" s="267">
        <v>367.51</v>
      </c>
      <c r="D112" s="267">
        <v>0</v>
      </c>
    </row>
    <row r="113" spans="2:4">
      <c r="B113" s="173"/>
      <c r="C113" s="267">
        <v>7300</v>
      </c>
      <c r="D113" s="267">
        <v>0</v>
      </c>
    </row>
    <row r="114" spans="2:4">
      <c r="B114" s="173"/>
      <c r="C114" s="267">
        <v>3920</v>
      </c>
      <c r="D114" s="267">
        <v>0</v>
      </c>
    </row>
    <row r="115" spans="2:4">
      <c r="B115" s="173"/>
      <c r="C115" s="267">
        <v>480</v>
      </c>
      <c r="D115" s="267">
        <v>0</v>
      </c>
    </row>
    <row r="116" spans="2:4">
      <c r="B116" s="173"/>
      <c r="C116" s="267">
        <v>293.49</v>
      </c>
      <c r="D116" s="267">
        <v>0</v>
      </c>
    </row>
    <row r="117" spans="2:4">
      <c r="B117" s="173"/>
      <c r="C117" s="267">
        <v>500</v>
      </c>
      <c r="D117" s="267">
        <v>0</v>
      </c>
    </row>
    <row r="118" spans="2:4">
      <c r="B118" s="173"/>
      <c r="C118" s="267">
        <v>4580</v>
      </c>
      <c r="D118" s="267">
        <v>0</v>
      </c>
    </row>
    <row r="119" spans="2:4">
      <c r="B119" s="173"/>
      <c r="C119" s="267">
        <v>886.69</v>
      </c>
      <c r="D119" s="267">
        <v>0</v>
      </c>
    </row>
    <row r="120" spans="2:4">
      <c r="B120" s="173"/>
      <c r="C120" s="267">
        <v>886.69</v>
      </c>
      <c r="D120" s="267">
        <v>0</v>
      </c>
    </row>
    <row r="121" spans="2:4">
      <c r="B121" s="173"/>
      <c r="C121" s="267">
        <v>873.93</v>
      </c>
      <c r="D121" s="267">
        <v>0</v>
      </c>
    </row>
    <row r="122" spans="2:4">
      <c r="B122" s="173"/>
      <c r="C122" s="267">
        <v>28955</v>
      </c>
      <c r="D122" s="267">
        <v>0</v>
      </c>
    </row>
    <row r="123" spans="2:4">
      <c r="B123" s="173"/>
      <c r="C123" s="267">
        <v>300</v>
      </c>
      <c r="D123" s="267">
        <v>0</v>
      </c>
    </row>
    <row r="124" spans="2:4">
      <c r="B124" s="173"/>
      <c r="C124" s="267">
        <v>13293.39</v>
      </c>
      <c r="D124" s="267">
        <v>0</v>
      </c>
    </row>
    <row r="125" spans="2:4">
      <c r="B125" s="173"/>
      <c r="C125" s="267">
        <v>2716.55</v>
      </c>
      <c r="D125" s="267">
        <v>0</v>
      </c>
    </row>
    <row r="126" spans="2:4">
      <c r="B126" s="173"/>
      <c r="C126" s="267">
        <v>9</v>
      </c>
      <c r="D126" s="267">
        <v>0</v>
      </c>
    </row>
    <row r="127" spans="2:4">
      <c r="B127" s="173"/>
      <c r="C127" s="267">
        <v>19.45</v>
      </c>
      <c r="D127" s="267">
        <v>0</v>
      </c>
    </row>
    <row r="128" spans="2:4">
      <c r="B128" s="173"/>
      <c r="C128" s="267">
        <v>194.95</v>
      </c>
      <c r="D128" s="267">
        <v>0</v>
      </c>
    </row>
    <row r="129" spans="2:4">
      <c r="B129" s="173"/>
      <c r="C129" s="267">
        <v>828.55</v>
      </c>
      <c r="D129" s="267">
        <v>0</v>
      </c>
    </row>
    <row r="130" spans="2:4">
      <c r="B130" s="173"/>
      <c r="C130" s="267">
        <v>50621.17</v>
      </c>
      <c r="D130" s="267">
        <v>0</v>
      </c>
    </row>
    <row r="131" spans="2:4">
      <c r="B131" s="173"/>
      <c r="C131" s="267">
        <v>4000</v>
      </c>
      <c r="D131" s="267">
        <v>0</v>
      </c>
    </row>
    <row r="132" spans="2:4">
      <c r="B132" s="173"/>
      <c r="C132" s="267">
        <v>11.65</v>
      </c>
      <c r="D132" s="267">
        <v>0</v>
      </c>
    </row>
    <row r="133" spans="2:4">
      <c r="B133" s="173"/>
      <c r="C133" s="267">
        <v>11.65</v>
      </c>
      <c r="D133" s="267">
        <v>0</v>
      </c>
    </row>
    <row r="134" spans="2:4">
      <c r="B134" s="173"/>
      <c r="C134" s="267">
        <v>11.65</v>
      </c>
      <c r="D134" s="267">
        <v>0</v>
      </c>
    </row>
    <row r="135" spans="2:4">
      <c r="B135" s="173"/>
      <c r="C135" s="267">
        <v>11.65</v>
      </c>
      <c r="D135" s="267">
        <v>0</v>
      </c>
    </row>
    <row r="136" spans="2:4">
      <c r="B136" s="173"/>
      <c r="C136" s="267">
        <v>11.65</v>
      </c>
      <c r="D136" s="267">
        <v>0</v>
      </c>
    </row>
    <row r="137" spans="2:4">
      <c r="B137" s="173"/>
      <c r="C137" s="267">
        <v>11.65</v>
      </c>
      <c r="D137" s="267">
        <v>0</v>
      </c>
    </row>
    <row r="138" spans="2:4">
      <c r="B138" s="173"/>
      <c r="C138" s="267">
        <v>11.65</v>
      </c>
      <c r="D138" s="267">
        <v>0</v>
      </c>
    </row>
    <row r="139" spans="2:4">
      <c r="B139" s="173"/>
      <c r="C139" s="267">
        <v>11.65</v>
      </c>
      <c r="D139" s="267">
        <v>0</v>
      </c>
    </row>
    <row r="140" spans="2:4">
      <c r="B140" s="173"/>
      <c r="C140" s="267">
        <v>11.65</v>
      </c>
      <c r="D140" s="267">
        <v>0</v>
      </c>
    </row>
    <row r="141" spans="2:4">
      <c r="B141" s="173"/>
      <c r="C141" s="267">
        <v>11.65</v>
      </c>
      <c r="D141" s="267">
        <v>0</v>
      </c>
    </row>
    <row r="142" spans="2:4">
      <c r="B142" s="173"/>
      <c r="C142" s="267">
        <v>11.65</v>
      </c>
      <c r="D142" s="267">
        <v>0</v>
      </c>
    </row>
    <row r="143" spans="2:4">
      <c r="B143" s="173"/>
      <c r="C143" s="267">
        <v>1275</v>
      </c>
      <c r="D143" s="267">
        <v>0</v>
      </c>
    </row>
    <row r="144" spans="2:4">
      <c r="B144" s="173">
        <v>44944</v>
      </c>
      <c r="C144" s="267">
        <v>480</v>
      </c>
      <c r="D144" s="267">
        <v>0</v>
      </c>
    </row>
    <row r="145" spans="2:4">
      <c r="B145" s="173"/>
      <c r="C145" s="267">
        <v>1192.93</v>
      </c>
      <c r="D145" s="267">
        <v>0</v>
      </c>
    </row>
    <row r="146" spans="2:4">
      <c r="B146" s="173"/>
      <c r="C146" s="267">
        <v>893.82</v>
      </c>
      <c r="D146" s="267">
        <v>0</v>
      </c>
    </row>
    <row r="147" spans="2:4">
      <c r="B147" s="173"/>
      <c r="C147" s="267">
        <v>257.88</v>
      </c>
      <c r="D147" s="267">
        <v>0</v>
      </c>
    </row>
    <row r="148" spans="2:4">
      <c r="B148" s="173"/>
      <c r="C148" s="267">
        <v>2204.29</v>
      </c>
      <c r="D148" s="267">
        <v>0</v>
      </c>
    </row>
    <row r="149" spans="2:4">
      <c r="B149" s="173"/>
      <c r="C149" s="267">
        <v>11.65</v>
      </c>
      <c r="D149" s="267">
        <v>0</v>
      </c>
    </row>
    <row r="150" spans="2:4">
      <c r="B150" s="173"/>
      <c r="C150" s="267">
        <v>4511.1499999999996</v>
      </c>
      <c r="D150" s="267">
        <v>0</v>
      </c>
    </row>
    <row r="151" spans="2:4">
      <c r="B151" s="173"/>
      <c r="C151" s="267">
        <v>11.65</v>
      </c>
      <c r="D151" s="267">
        <v>0</v>
      </c>
    </row>
    <row r="152" spans="2:4">
      <c r="B152" s="173">
        <v>44945</v>
      </c>
      <c r="C152" s="267">
        <v>0</v>
      </c>
      <c r="D152" s="267">
        <v>5000</v>
      </c>
    </row>
    <row r="153" spans="2:4">
      <c r="B153" s="173"/>
      <c r="C153" s="267">
        <v>5000</v>
      </c>
      <c r="D153" s="267">
        <v>0</v>
      </c>
    </row>
    <row r="154" spans="2:4">
      <c r="B154" s="173"/>
      <c r="C154" s="267">
        <v>2.2000000000000002</v>
      </c>
      <c r="D154" s="267">
        <v>0</v>
      </c>
    </row>
    <row r="155" spans="2:4">
      <c r="B155" s="173"/>
      <c r="C155" s="267">
        <v>9</v>
      </c>
      <c r="D155" s="267">
        <v>0</v>
      </c>
    </row>
    <row r="156" spans="2:4">
      <c r="B156" s="173"/>
      <c r="C156" s="267">
        <v>11.65</v>
      </c>
      <c r="D156" s="267">
        <v>0</v>
      </c>
    </row>
    <row r="157" spans="2:4">
      <c r="B157" s="173">
        <v>44946</v>
      </c>
      <c r="C157" s="267">
        <v>2.2000000000000002</v>
      </c>
      <c r="D157" s="267">
        <v>0</v>
      </c>
    </row>
    <row r="158" spans="2:4">
      <c r="B158" s="173"/>
      <c r="C158" s="267">
        <v>1313.85</v>
      </c>
      <c r="D158" s="267">
        <v>0</v>
      </c>
    </row>
    <row r="159" spans="2:4">
      <c r="B159" s="173"/>
      <c r="C159" s="267">
        <v>392.08</v>
      </c>
      <c r="D159" s="267">
        <v>0</v>
      </c>
    </row>
    <row r="160" spans="2:4">
      <c r="B160" s="173"/>
      <c r="C160" s="267">
        <v>224000</v>
      </c>
      <c r="D160" s="267">
        <v>0</v>
      </c>
    </row>
    <row r="161" spans="2:4">
      <c r="B161" s="173"/>
      <c r="C161" s="267">
        <v>5000</v>
      </c>
      <c r="D161" s="267">
        <v>0</v>
      </c>
    </row>
    <row r="162" spans="2:4">
      <c r="B162" s="173"/>
      <c r="C162" s="267">
        <v>22500</v>
      </c>
      <c r="D162" s="267">
        <v>0</v>
      </c>
    </row>
    <row r="163" spans="2:4">
      <c r="B163" s="173">
        <v>44949</v>
      </c>
      <c r="C163" s="267">
        <v>2210.36</v>
      </c>
      <c r="D163" s="267">
        <v>0</v>
      </c>
    </row>
    <row r="164" spans="2:4">
      <c r="B164" s="173"/>
      <c r="C164" s="267">
        <v>11.65</v>
      </c>
      <c r="D164" s="267">
        <v>0</v>
      </c>
    </row>
    <row r="165" spans="2:4">
      <c r="B165" s="173"/>
      <c r="C165" s="267">
        <v>886.69</v>
      </c>
      <c r="D165" s="267">
        <v>0</v>
      </c>
    </row>
    <row r="166" spans="2:4">
      <c r="B166" s="173"/>
      <c r="C166" s="267">
        <v>11.65</v>
      </c>
      <c r="D166" s="267">
        <v>0</v>
      </c>
    </row>
    <row r="167" spans="2:4">
      <c r="B167" s="173"/>
      <c r="C167" s="267">
        <v>1292.32</v>
      </c>
      <c r="D167" s="267">
        <v>0</v>
      </c>
    </row>
    <row r="168" spans="2:4">
      <c r="B168" s="173"/>
      <c r="C168" s="267">
        <v>1990.89</v>
      </c>
      <c r="D168" s="267">
        <v>0</v>
      </c>
    </row>
    <row r="169" spans="2:4">
      <c r="B169" s="173"/>
      <c r="C169" s="267">
        <v>10000</v>
      </c>
      <c r="D169" s="267">
        <v>0</v>
      </c>
    </row>
    <row r="170" spans="2:4">
      <c r="B170" s="173"/>
      <c r="C170" s="267">
        <v>11.65</v>
      </c>
      <c r="D170" s="267">
        <v>0</v>
      </c>
    </row>
    <row r="171" spans="2:4">
      <c r="B171" s="173"/>
      <c r="C171" s="267">
        <v>670.15</v>
      </c>
      <c r="D171" s="267">
        <v>0</v>
      </c>
    </row>
    <row r="172" spans="2:4">
      <c r="B172" s="173"/>
      <c r="C172" s="267">
        <v>884.68</v>
      </c>
      <c r="D172" s="267">
        <v>0</v>
      </c>
    </row>
    <row r="173" spans="2:4">
      <c r="B173" s="173"/>
      <c r="C173" s="267">
        <v>10380.18</v>
      </c>
      <c r="D173" s="267">
        <v>0</v>
      </c>
    </row>
    <row r="174" spans="2:4">
      <c r="B174" s="173"/>
      <c r="C174" s="267">
        <v>2715</v>
      </c>
      <c r="D174" s="267">
        <v>0</v>
      </c>
    </row>
    <row r="175" spans="2:4">
      <c r="B175" s="173"/>
      <c r="C175" s="267">
        <v>2.2000000000000002</v>
      </c>
      <c r="D175" s="267">
        <v>0</v>
      </c>
    </row>
    <row r="176" spans="2:4">
      <c r="B176" s="173">
        <v>44950</v>
      </c>
      <c r="C176" s="267">
        <v>14051.36</v>
      </c>
      <c r="D176" s="267">
        <v>0</v>
      </c>
    </row>
    <row r="177" spans="2:4">
      <c r="B177" s="173"/>
      <c r="C177" s="267">
        <v>1323.66</v>
      </c>
      <c r="D177" s="267">
        <v>0</v>
      </c>
    </row>
    <row r="178" spans="2:4">
      <c r="B178" s="173"/>
      <c r="C178" s="267">
        <v>11.65</v>
      </c>
      <c r="D178" s="267">
        <v>0</v>
      </c>
    </row>
    <row r="179" spans="2:4">
      <c r="B179" s="173"/>
      <c r="C179" s="267">
        <v>449.73</v>
      </c>
      <c r="D179" s="267">
        <v>0</v>
      </c>
    </row>
    <row r="180" spans="2:4">
      <c r="B180" s="173"/>
      <c r="C180" s="267">
        <v>11.65</v>
      </c>
      <c r="D180" s="267">
        <v>0</v>
      </c>
    </row>
    <row r="181" spans="2:4">
      <c r="B181" s="173"/>
      <c r="C181" s="267">
        <v>824.27</v>
      </c>
      <c r="D181" s="267">
        <v>0</v>
      </c>
    </row>
    <row r="182" spans="2:4">
      <c r="B182" s="173"/>
      <c r="C182" s="267">
        <v>337.5</v>
      </c>
      <c r="D182" s="267">
        <v>0</v>
      </c>
    </row>
    <row r="183" spans="2:4">
      <c r="B183" s="173"/>
      <c r="C183" s="267">
        <v>971.5</v>
      </c>
      <c r="D183" s="267">
        <v>0</v>
      </c>
    </row>
    <row r="184" spans="2:4">
      <c r="B184" s="173"/>
      <c r="C184" s="267">
        <v>2427.4</v>
      </c>
      <c r="D184" s="267">
        <v>0</v>
      </c>
    </row>
    <row r="185" spans="2:4">
      <c r="B185" s="173"/>
      <c r="C185" s="267">
        <v>361.62</v>
      </c>
      <c r="D185" s="267">
        <v>0</v>
      </c>
    </row>
    <row r="186" spans="2:4">
      <c r="B186" s="173"/>
      <c r="C186" s="267">
        <v>6201.24</v>
      </c>
      <c r="D186" s="267">
        <v>0</v>
      </c>
    </row>
    <row r="187" spans="2:4">
      <c r="B187" s="173"/>
      <c r="C187" s="267">
        <v>11.65</v>
      </c>
      <c r="D187" s="267">
        <v>0</v>
      </c>
    </row>
    <row r="188" spans="2:4">
      <c r="B188" s="173"/>
      <c r="C188" s="267">
        <v>2786.17</v>
      </c>
      <c r="D188" s="267">
        <v>0</v>
      </c>
    </row>
    <row r="189" spans="2:4">
      <c r="B189" s="173"/>
      <c r="C189" s="267">
        <v>11.65</v>
      </c>
      <c r="D189" s="267">
        <v>0</v>
      </c>
    </row>
    <row r="190" spans="2:4">
      <c r="B190" s="173"/>
      <c r="C190" s="267">
        <v>6470.47</v>
      </c>
      <c r="D190" s="267">
        <v>0</v>
      </c>
    </row>
    <row r="191" spans="2:4">
      <c r="B191" s="173"/>
      <c r="C191" s="267">
        <v>307.5</v>
      </c>
      <c r="D191" s="267">
        <v>0</v>
      </c>
    </row>
    <row r="192" spans="2:4">
      <c r="B192" s="173"/>
      <c r="C192" s="267">
        <v>11.65</v>
      </c>
      <c r="D192" s="267">
        <v>0</v>
      </c>
    </row>
    <row r="193" spans="2:4">
      <c r="B193" s="173"/>
      <c r="C193" s="267">
        <v>1680</v>
      </c>
      <c r="D193" s="267">
        <v>0</v>
      </c>
    </row>
    <row r="194" spans="2:4">
      <c r="B194" s="173"/>
      <c r="C194" s="267">
        <v>5535.17</v>
      </c>
      <c r="D194" s="267">
        <v>0</v>
      </c>
    </row>
    <row r="195" spans="2:4">
      <c r="B195" s="173"/>
      <c r="C195" s="267">
        <v>7962.2</v>
      </c>
      <c r="D195" s="267">
        <v>0</v>
      </c>
    </row>
    <row r="196" spans="2:4">
      <c r="B196" s="173"/>
      <c r="C196" s="267">
        <v>11.65</v>
      </c>
      <c r="D196" s="267">
        <v>0</v>
      </c>
    </row>
    <row r="197" spans="2:4">
      <c r="B197" s="173"/>
      <c r="C197" s="267">
        <v>238.9</v>
      </c>
      <c r="D197" s="267">
        <v>0</v>
      </c>
    </row>
    <row r="198" spans="2:4">
      <c r="B198" s="173"/>
      <c r="C198" s="267">
        <v>11.65</v>
      </c>
      <c r="D198" s="267">
        <v>0</v>
      </c>
    </row>
    <row r="199" spans="2:4">
      <c r="B199" s="173"/>
      <c r="C199" s="267">
        <v>870</v>
      </c>
      <c r="D199" s="267">
        <v>0</v>
      </c>
    </row>
    <row r="200" spans="2:4">
      <c r="B200" s="173"/>
      <c r="C200" s="267">
        <v>9</v>
      </c>
      <c r="D200" s="267">
        <v>0</v>
      </c>
    </row>
    <row r="201" spans="2:4">
      <c r="B201" s="173"/>
      <c r="C201" s="267">
        <v>9</v>
      </c>
      <c r="D201" s="267">
        <v>0</v>
      </c>
    </row>
    <row r="202" spans="2:4">
      <c r="B202" s="173"/>
      <c r="C202" s="267">
        <v>9</v>
      </c>
      <c r="D202" s="267">
        <v>0</v>
      </c>
    </row>
    <row r="203" spans="2:4">
      <c r="B203" s="173">
        <v>44951</v>
      </c>
      <c r="C203" s="267">
        <v>986</v>
      </c>
      <c r="D203" s="267">
        <v>0</v>
      </c>
    </row>
    <row r="204" spans="2:4">
      <c r="B204" s="173"/>
      <c r="C204" s="267">
        <v>1550.14</v>
      </c>
      <c r="D204" s="267">
        <v>0</v>
      </c>
    </row>
    <row r="205" spans="2:4">
      <c r="B205" s="173"/>
      <c r="C205" s="267">
        <v>7865.1</v>
      </c>
      <c r="D205" s="267">
        <v>0</v>
      </c>
    </row>
    <row r="206" spans="2:4">
      <c r="B206" s="173"/>
      <c r="C206" s="267">
        <v>960</v>
      </c>
      <c r="D206" s="267">
        <v>0</v>
      </c>
    </row>
    <row r="207" spans="2:4">
      <c r="B207" s="173"/>
      <c r="C207" s="267">
        <v>748.64</v>
      </c>
      <c r="D207" s="267">
        <v>0</v>
      </c>
    </row>
    <row r="208" spans="2:4">
      <c r="B208" s="173"/>
      <c r="C208" s="267">
        <v>11.65</v>
      </c>
      <c r="D208" s="267">
        <v>0</v>
      </c>
    </row>
    <row r="209" spans="2:4">
      <c r="B209" s="173"/>
      <c r="C209" s="267">
        <v>595.26</v>
      </c>
      <c r="D209" s="267">
        <v>0</v>
      </c>
    </row>
    <row r="210" spans="2:4">
      <c r="B210" s="173"/>
      <c r="C210" s="267">
        <v>11.65</v>
      </c>
      <c r="D210" s="267">
        <v>0</v>
      </c>
    </row>
    <row r="211" spans="2:4">
      <c r="B211" s="173"/>
      <c r="C211" s="267">
        <v>3209.9</v>
      </c>
      <c r="D211" s="267">
        <v>0</v>
      </c>
    </row>
    <row r="212" spans="2:4">
      <c r="B212" s="173"/>
      <c r="C212" s="267">
        <v>11.65</v>
      </c>
      <c r="D212" s="267">
        <v>0</v>
      </c>
    </row>
    <row r="213" spans="2:4">
      <c r="B213" s="173"/>
      <c r="C213" s="267">
        <v>447</v>
      </c>
      <c r="D213" s="267">
        <v>0</v>
      </c>
    </row>
    <row r="214" spans="2:4">
      <c r="B214" s="173"/>
      <c r="C214" s="267">
        <v>96</v>
      </c>
      <c r="D214" s="267">
        <v>0</v>
      </c>
    </row>
    <row r="215" spans="2:4">
      <c r="B215" s="173"/>
      <c r="C215" s="267">
        <v>1919.95</v>
      </c>
      <c r="D215" s="267">
        <v>0</v>
      </c>
    </row>
    <row r="216" spans="2:4">
      <c r="B216" s="173"/>
      <c r="C216" s="267">
        <v>2200.96</v>
      </c>
      <c r="D216" s="267">
        <v>0</v>
      </c>
    </row>
    <row r="217" spans="2:4">
      <c r="B217" s="173"/>
      <c r="C217" s="267">
        <v>9</v>
      </c>
      <c r="D217" s="267">
        <v>0</v>
      </c>
    </row>
    <row r="218" spans="2:4">
      <c r="B218" s="173"/>
      <c r="C218" s="267">
        <v>11.65</v>
      </c>
      <c r="D218" s="267">
        <v>0</v>
      </c>
    </row>
    <row r="219" spans="2:4">
      <c r="B219" s="173"/>
      <c r="C219" s="267">
        <v>11.65</v>
      </c>
      <c r="D219" s="267">
        <v>0</v>
      </c>
    </row>
    <row r="220" spans="2:4">
      <c r="B220" s="173"/>
      <c r="C220" s="267">
        <v>11.65</v>
      </c>
      <c r="D220" s="267">
        <v>0</v>
      </c>
    </row>
    <row r="221" spans="2:4">
      <c r="B221" s="173"/>
      <c r="C221" s="267">
        <v>11.65</v>
      </c>
      <c r="D221" s="267">
        <v>0</v>
      </c>
    </row>
    <row r="222" spans="2:4">
      <c r="B222" s="173">
        <v>44952</v>
      </c>
      <c r="C222" s="267">
        <v>1323.66</v>
      </c>
      <c r="D222" s="267">
        <v>0</v>
      </c>
    </row>
    <row r="223" spans="2:4">
      <c r="B223" s="173"/>
      <c r="C223" s="267">
        <v>11.65</v>
      </c>
      <c r="D223" s="267">
        <v>0</v>
      </c>
    </row>
    <row r="224" spans="2:4">
      <c r="B224" s="173"/>
      <c r="C224" s="267">
        <v>1037.3</v>
      </c>
      <c r="D224" s="267">
        <v>0</v>
      </c>
    </row>
    <row r="225" spans="2:4">
      <c r="B225" s="173"/>
      <c r="C225" s="267">
        <v>11.65</v>
      </c>
      <c r="D225" s="267">
        <v>0</v>
      </c>
    </row>
    <row r="226" spans="2:4">
      <c r="B226" s="173"/>
      <c r="C226" s="267">
        <v>2000</v>
      </c>
      <c r="D226" s="267">
        <v>0</v>
      </c>
    </row>
    <row r="227" spans="2:4">
      <c r="B227" s="173"/>
      <c r="C227" s="267">
        <v>11.65</v>
      </c>
      <c r="D227" s="267">
        <v>0</v>
      </c>
    </row>
    <row r="228" spans="2:4">
      <c r="B228" s="173"/>
      <c r="C228" s="267">
        <v>4.4000000000000004</v>
      </c>
      <c r="D228" s="267">
        <v>0</v>
      </c>
    </row>
    <row r="229" spans="2:4">
      <c r="B229" s="173">
        <v>44953</v>
      </c>
      <c r="C229" s="267">
        <v>1773.38</v>
      </c>
      <c r="D229" s="267">
        <v>0</v>
      </c>
    </row>
    <row r="230" spans="2:4">
      <c r="B230" s="173"/>
      <c r="C230" s="267">
        <v>11.65</v>
      </c>
      <c r="D230" s="267">
        <v>0</v>
      </c>
    </row>
    <row r="231" spans="2:4">
      <c r="B231" s="173"/>
      <c r="C231" s="267">
        <v>1275</v>
      </c>
      <c r="D231" s="267">
        <v>0</v>
      </c>
    </row>
    <row r="232" spans="2:4">
      <c r="B232" s="173"/>
      <c r="C232" s="267">
        <v>1200.3</v>
      </c>
      <c r="D232" s="267">
        <v>0</v>
      </c>
    </row>
    <row r="233" spans="2:4">
      <c r="B233" s="173"/>
      <c r="C233" s="267">
        <v>34096.07</v>
      </c>
      <c r="D233" s="267">
        <v>0</v>
      </c>
    </row>
    <row r="234" spans="2:4">
      <c r="B234" s="173"/>
      <c r="C234" s="267">
        <v>15.4</v>
      </c>
      <c r="D234" s="267">
        <v>0</v>
      </c>
    </row>
    <row r="235" spans="2:4">
      <c r="B235" s="173">
        <v>44956</v>
      </c>
      <c r="C235" s="267">
        <v>1990</v>
      </c>
      <c r="D235" s="267">
        <v>0</v>
      </c>
    </row>
    <row r="236" spans="2:4">
      <c r="B236" s="173"/>
      <c r="C236" s="267">
        <v>2625.52</v>
      </c>
      <c r="D236" s="267">
        <v>0</v>
      </c>
    </row>
    <row r="237" spans="2:4">
      <c r="B237" s="173"/>
      <c r="C237" s="267">
        <v>368.84</v>
      </c>
      <c r="D237" s="267">
        <v>0</v>
      </c>
    </row>
    <row r="238" spans="2:4">
      <c r="B238" s="173">
        <v>44957</v>
      </c>
      <c r="C238" s="267">
        <v>2219.52</v>
      </c>
      <c r="D238" s="267">
        <v>0</v>
      </c>
    </row>
    <row r="239" spans="2:4">
      <c r="B239" s="173"/>
      <c r="C239" s="267">
        <v>11.65</v>
      </c>
      <c r="D239" s="267">
        <v>0</v>
      </c>
    </row>
    <row r="240" spans="2:4">
      <c r="B240" s="173"/>
      <c r="C240" s="267">
        <v>1323.66</v>
      </c>
      <c r="D240" s="267">
        <v>0</v>
      </c>
    </row>
    <row r="241" spans="2:4">
      <c r="B241" s="173"/>
      <c r="C241" s="267">
        <v>11.65</v>
      </c>
      <c r="D241" s="267">
        <v>0</v>
      </c>
    </row>
    <row r="242" spans="2:4">
      <c r="B242" s="173"/>
      <c r="C242" s="267">
        <v>436.96</v>
      </c>
      <c r="D242" s="267">
        <v>0</v>
      </c>
    </row>
    <row r="243" spans="2:4">
      <c r="B243" s="173"/>
      <c r="C243" s="267">
        <v>11.65</v>
      </c>
      <c r="D243" s="267">
        <v>0</v>
      </c>
    </row>
    <row r="244" spans="2:4">
      <c r="B244" s="173"/>
      <c r="C244" s="267">
        <v>886.69</v>
      </c>
      <c r="D244" s="267">
        <v>0</v>
      </c>
    </row>
    <row r="245" spans="2:4">
      <c r="B245" s="173"/>
      <c r="C245" s="267">
        <v>11.65</v>
      </c>
      <c r="D245" s="267">
        <v>0</v>
      </c>
    </row>
    <row r="246" spans="2:4">
      <c r="B246" s="173"/>
      <c r="C246" s="267">
        <v>9</v>
      </c>
      <c r="D246" s="267">
        <v>0</v>
      </c>
    </row>
    <row r="247" spans="2:4">
      <c r="B247" s="173"/>
      <c r="C247" s="267">
        <v>0</v>
      </c>
      <c r="D247" s="267">
        <v>0</v>
      </c>
    </row>
    <row r="248" spans="2:4">
      <c r="B248" s="173"/>
      <c r="C248" s="267">
        <v>0</v>
      </c>
      <c r="D248" s="267">
        <v>0</v>
      </c>
    </row>
    <row r="249" spans="2:4">
      <c r="B249" s="173"/>
      <c r="C249" s="267">
        <v>0</v>
      </c>
      <c r="D249" s="267">
        <v>0</v>
      </c>
    </row>
    <row r="250" spans="2:4">
      <c r="B250" s="173"/>
      <c r="C250" s="267">
        <v>0</v>
      </c>
      <c r="D250" s="267">
        <v>0</v>
      </c>
    </row>
    <row r="251" spans="2:4">
      <c r="B251" s="173"/>
      <c r="C251" s="267">
        <v>0</v>
      </c>
      <c r="D251" s="267">
        <v>0</v>
      </c>
    </row>
    <row r="252" spans="2:4">
      <c r="B252" s="173"/>
      <c r="C252" s="267">
        <v>0</v>
      </c>
      <c r="D252" s="267">
        <v>0</v>
      </c>
    </row>
    <row r="253" spans="2:4">
      <c r="B253" s="173"/>
      <c r="C253" s="267">
        <v>0</v>
      </c>
      <c r="D253" s="267">
        <v>0</v>
      </c>
    </row>
    <row r="254" spans="2:4">
      <c r="B254" s="173"/>
      <c r="C254" s="267">
        <v>0</v>
      </c>
      <c r="D254" s="267">
        <v>0</v>
      </c>
    </row>
    <row r="255" spans="2:4">
      <c r="B255" s="173"/>
      <c r="C255" s="267">
        <v>0</v>
      </c>
      <c r="D255" s="267">
        <v>0</v>
      </c>
    </row>
    <row r="256" spans="2:4">
      <c r="B256" s="173"/>
      <c r="C256" s="267">
        <v>0</v>
      </c>
      <c r="D256" s="267">
        <v>0</v>
      </c>
    </row>
    <row r="257" spans="2:4">
      <c r="B257" s="173"/>
      <c r="C257" s="267">
        <v>0</v>
      </c>
      <c r="D257" s="267">
        <v>0</v>
      </c>
    </row>
    <row r="258" spans="2:4">
      <c r="B258" s="173"/>
      <c r="C258" s="267">
        <v>0</v>
      </c>
      <c r="D258" s="267">
        <v>0</v>
      </c>
    </row>
    <row r="259" spans="2:4">
      <c r="B259" s="173"/>
      <c r="C259" s="267">
        <v>0</v>
      </c>
      <c r="D259" s="267">
        <v>0</v>
      </c>
    </row>
    <row r="260" spans="2:4">
      <c r="B260" s="173"/>
      <c r="C260" s="267">
        <v>0</v>
      </c>
      <c r="D260" s="267">
        <v>0</v>
      </c>
    </row>
    <row r="261" spans="2:4">
      <c r="B261" s="173"/>
      <c r="C261" s="267">
        <v>0</v>
      </c>
      <c r="D261" s="267">
        <v>0</v>
      </c>
    </row>
    <row r="262" spans="2:4">
      <c r="B262" s="173"/>
      <c r="C262" s="267">
        <v>0</v>
      </c>
      <c r="D262" s="267">
        <v>0</v>
      </c>
    </row>
    <row r="263" spans="2:4">
      <c r="B263" s="173"/>
      <c r="C263" s="267">
        <v>0</v>
      </c>
      <c r="D263" s="267">
        <v>0</v>
      </c>
    </row>
    <row r="264" spans="2:4">
      <c r="B264" s="173"/>
      <c r="C264" s="267">
        <v>0</v>
      </c>
      <c r="D264" s="267">
        <v>0</v>
      </c>
    </row>
    <row r="265" spans="2:4">
      <c r="B265" s="173"/>
      <c r="C265" s="267">
        <v>0</v>
      </c>
      <c r="D265" s="267">
        <v>0</v>
      </c>
    </row>
    <row r="266" spans="2:4">
      <c r="B266" s="173"/>
      <c r="C266" s="267">
        <v>0</v>
      </c>
      <c r="D266" s="267">
        <v>0</v>
      </c>
    </row>
    <row r="267" spans="2:4">
      <c r="B267" s="173"/>
      <c r="C267" s="267">
        <v>0</v>
      </c>
      <c r="D267" s="267">
        <v>0</v>
      </c>
    </row>
    <row r="268" spans="2:4">
      <c r="B268" s="173"/>
      <c r="C268" s="267">
        <v>0</v>
      </c>
      <c r="D268" s="267">
        <v>0</v>
      </c>
    </row>
    <row r="269" spans="2:4">
      <c r="B269" s="173"/>
      <c r="C269" s="267">
        <v>0</v>
      </c>
      <c r="D269" s="267">
        <v>0</v>
      </c>
    </row>
    <row r="270" spans="2:4">
      <c r="B270" s="173"/>
      <c r="C270" s="267">
        <v>0</v>
      </c>
      <c r="D270" s="267">
        <v>0</v>
      </c>
    </row>
    <row r="271" spans="2:4">
      <c r="B271" s="173"/>
      <c r="C271" s="267">
        <v>0</v>
      </c>
      <c r="D271" s="267">
        <v>0</v>
      </c>
    </row>
    <row r="272" spans="2:4">
      <c r="B272" s="173"/>
      <c r="C272" s="267">
        <v>0</v>
      </c>
      <c r="D272" s="267">
        <v>0</v>
      </c>
    </row>
    <row r="273" spans="2:4">
      <c r="B273" s="173"/>
      <c r="C273" s="267">
        <v>0</v>
      </c>
      <c r="D273" s="267">
        <v>0</v>
      </c>
    </row>
    <row r="274" spans="2:4">
      <c r="B274" s="173"/>
      <c r="C274" s="267">
        <v>0</v>
      </c>
      <c r="D274" s="267">
        <v>0</v>
      </c>
    </row>
    <row r="275" spans="2:4">
      <c r="B275" s="173"/>
      <c r="C275" s="267">
        <v>0</v>
      </c>
      <c r="D275" s="267">
        <v>0</v>
      </c>
    </row>
    <row r="276" spans="2:4">
      <c r="B276" s="173"/>
      <c r="C276" s="267">
        <v>0</v>
      </c>
      <c r="D276" s="267">
        <v>0</v>
      </c>
    </row>
    <row r="277" spans="2:4">
      <c r="B277" s="173"/>
      <c r="C277" s="267">
        <v>0</v>
      </c>
      <c r="D277" s="267">
        <v>0</v>
      </c>
    </row>
    <row r="278" spans="2:4">
      <c r="B278" s="173"/>
      <c r="C278" s="267">
        <v>0</v>
      </c>
      <c r="D278" s="267">
        <v>0</v>
      </c>
    </row>
    <row r="279" spans="2:4">
      <c r="B279" s="173"/>
      <c r="C279" s="267">
        <v>0</v>
      </c>
      <c r="D279" s="267">
        <v>0</v>
      </c>
    </row>
    <row r="280" spans="2:4">
      <c r="B280" s="173"/>
      <c r="C280" s="267">
        <v>0</v>
      </c>
      <c r="D280" s="267">
        <v>0</v>
      </c>
    </row>
    <row r="281" spans="2:4">
      <c r="B281" s="173"/>
      <c r="C281" s="267">
        <v>0</v>
      </c>
      <c r="D281" s="267">
        <v>0</v>
      </c>
    </row>
    <row r="282" spans="2:4">
      <c r="B282" s="173"/>
      <c r="C282" s="267">
        <v>0</v>
      </c>
      <c r="D282" s="267">
        <v>0</v>
      </c>
    </row>
    <row r="283" spans="2:4">
      <c r="B283" s="173"/>
      <c r="C283" s="267">
        <v>0</v>
      </c>
      <c r="D283" s="267">
        <v>0</v>
      </c>
    </row>
    <row r="284" spans="2:4">
      <c r="B284" s="173"/>
      <c r="C284" s="267">
        <v>0</v>
      </c>
      <c r="D284" s="267">
        <v>0</v>
      </c>
    </row>
    <row r="285" spans="2:4">
      <c r="B285" s="173"/>
      <c r="C285" s="267">
        <v>0</v>
      </c>
      <c r="D285" s="267">
        <v>0</v>
      </c>
    </row>
    <row r="286" spans="2:4">
      <c r="B286" s="173"/>
      <c r="C286" s="267">
        <v>0</v>
      </c>
      <c r="D286" s="267">
        <v>0</v>
      </c>
    </row>
    <row r="287" spans="2:4">
      <c r="B287" s="173"/>
      <c r="C287" s="267">
        <v>0</v>
      </c>
      <c r="D287" s="267">
        <v>0</v>
      </c>
    </row>
    <row r="288" spans="2:4">
      <c r="B288" s="173"/>
      <c r="C288" s="267">
        <v>0</v>
      </c>
      <c r="D288" s="267">
        <v>0</v>
      </c>
    </row>
    <row r="289" spans="2:4">
      <c r="B289" s="173"/>
      <c r="C289" s="267">
        <v>0</v>
      </c>
      <c r="D289" s="267">
        <v>0</v>
      </c>
    </row>
    <row r="290" spans="2:4">
      <c r="B290" s="173"/>
      <c r="C290" s="267">
        <v>0</v>
      </c>
      <c r="D290" s="267">
        <v>0</v>
      </c>
    </row>
    <row r="291" spans="2:4">
      <c r="B291" s="173"/>
      <c r="C291" s="267">
        <v>0</v>
      </c>
      <c r="D291" s="267">
        <v>0</v>
      </c>
    </row>
    <row r="292" spans="2:4">
      <c r="B292" s="173"/>
      <c r="C292" s="267">
        <v>0</v>
      </c>
      <c r="D292" s="267">
        <v>0</v>
      </c>
    </row>
    <row r="293" spans="2:4">
      <c r="B293" s="173"/>
      <c r="C293" s="267">
        <v>0</v>
      </c>
      <c r="D293" s="267">
        <v>0</v>
      </c>
    </row>
    <row r="294" spans="2:4">
      <c r="B294" s="173"/>
      <c r="C294" s="267">
        <v>0</v>
      </c>
      <c r="D294" s="267">
        <v>0</v>
      </c>
    </row>
    <row r="295" spans="2:4">
      <c r="B295" s="173"/>
      <c r="C295" s="267">
        <v>0</v>
      </c>
      <c r="D295" s="267">
        <v>0</v>
      </c>
    </row>
    <row r="296" spans="2:4">
      <c r="B296" s="173"/>
      <c r="C296" s="267">
        <v>0</v>
      </c>
      <c r="D296" s="267">
        <v>0</v>
      </c>
    </row>
    <row r="297" spans="2:4">
      <c r="B297" s="173"/>
      <c r="C297" s="267">
        <v>0</v>
      </c>
      <c r="D297" s="267">
        <v>0</v>
      </c>
    </row>
    <row r="298" spans="2:4">
      <c r="B298" s="173"/>
      <c r="C298" s="267">
        <v>0</v>
      </c>
      <c r="D298" s="267">
        <v>0</v>
      </c>
    </row>
    <row r="299" spans="2:4">
      <c r="B299" s="173"/>
      <c r="C299" s="267">
        <v>0</v>
      </c>
      <c r="D299" s="267">
        <v>0</v>
      </c>
    </row>
    <row r="300" spans="2:4">
      <c r="B300" s="173"/>
      <c r="C300" s="267">
        <v>0</v>
      </c>
      <c r="D300" s="267">
        <v>0</v>
      </c>
    </row>
    <row r="301" spans="2:4">
      <c r="B301" s="173"/>
      <c r="C301" s="267">
        <v>0</v>
      </c>
      <c r="D301" s="267">
        <v>0</v>
      </c>
    </row>
    <row r="302" spans="2:4">
      <c r="B302" s="173"/>
      <c r="C302" s="267">
        <v>0</v>
      </c>
      <c r="D302" s="267">
        <v>0</v>
      </c>
    </row>
    <row r="303" spans="2:4">
      <c r="B303" s="173"/>
      <c r="C303" s="267">
        <v>0</v>
      </c>
      <c r="D303" s="267">
        <v>0</v>
      </c>
    </row>
    <row r="304" spans="2:4">
      <c r="B304" s="173"/>
      <c r="C304" s="267">
        <v>0</v>
      </c>
      <c r="D304" s="267">
        <v>0</v>
      </c>
    </row>
    <row r="305" spans="2:4">
      <c r="B305" s="173"/>
      <c r="C305" s="267">
        <v>0</v>
      </c>
      <c r="D305" s="267">
        <v>0</v>
      </c>
    </row>
    <row r="306" spans="2:4">
      <c r="B306" s="173"/>
      <c r="C306" s="267">
        <v>0</v>
      </c>
      <c r="D306" s="267">
        <v>0</v>
      </c>
    </row>
    <row r="307" spans="2:4">
      <c r="B307" s="173"/>
      <c r="C307" s="267">
        <v>0</v>
      </c>
      <c r="D307" s="267">
        <v>0</v>
      </c>
    </row>
    <row r="308" spans="2:4">
      <c r="B308" s="173"/>
      <c r="C308" s="267">
        <v>0</v>
      </c>
      <c r="D308" s="267">
        <v>0</v>
      </c>
    </row>
    <row r="309" spans="2:4">
      <c r="B309" s="173"/>
      <c r="C309" s="267">
        <v>0</v>
      </c>
      <c r="D309" s="267">
        <v>0</v>
      </c>
    </row>
    <row r="310" spans="2:4">
      <c r="B310" s="173"/>
      <c r="C310" s="267">
        <v>0</v>
      </c>
      <c r="D310" s="267">
        <v>0</v>
      </c>
    </row>
    <row r="311" spans="2:4">
      <c r="B311" s="173"/>
      <c r="C311" s="267">
        <v>0</v>
      </c>
      <c r="D311" s="267">
        <v>0</v>
      </c>
    </row>
    <row r="312" spans="2:4">
      <c r="B312" s="173"/>
      <c r="C312" s="267">
        <v>0</v>
      </c>
      <c r="D312" s="267">
        <v>0</v>
      </c>
    </row>
    <row r="313" spans="2:4">
      <c r="B313" s="173"/>
      <c r="C313" s="267">
        <v>0</v>
      </c>
      <c r="D313" s="267">
        <v>0</v>
      </c>
    </row>
    <row r="314" spans="2:4">
      <c r="B314" s="173"/>
      <c r="C314" s="267">
        <v>0</v>
      </c>
      <c r="D314" s="267">
        <v>0</v>
      </c>
    </row>
    <row r="315" spans="2:4">
      <c r="B315" s="173"/>
      <c r="C315" s="267">
        <v>0</v>
      </c>
      <c r="D315" s="267">
        <v>0</v>
      </c>
    </row>
    <row r="316" spans="2:4">
      <c r="B316" s="173"/>
      <c r="C316" s="267">
        <v>0</v>
      </c>
      <c r="D316" s="267">
        <v>0</v>
      </c>
    </row>
    <row r="317" spans="2:4">
      <c r="B317" s="173"/>
      <c r="C317" s="267">
        <v>0</v>
      </c>
      <c r="D317" s="267">
        <v>0</v>
      </c>
    </row>
    <row r="318" spans="2:4">
      <c r="B318" s="173"/>
      <c r="C318" s="267">
        <v>0</v>
      </c>
      <c r="D318" s="267">
        <v>0</v>
      </c>
    </row>
    <row r="319" spans="2:4">
      <c r="B319" s="173"/>
      <c r="C319" s="267">
        <v>0</v>
      </c>
      <c r="D319" s="267">
        <v>0</v>
      </c>
    </row>
    <row r="320" spans="2:4">
      <c r="B320" s="173"/>
      <c r="C320" s="267">
        <v>0</v>
      </c>
      <c r="D320" s="267">
        <v>0</v>
      </c>
    </row>
    <row r="321" spans="2:4">
      <c r="B321" s="173"/>
      <c r="C321" s="267">
        <v>0</v>
      </c>
      <c r="D321" s="267">
        <v>0</v>
      </c>
    </row>
    <row r="322" spans="2:4">
      <c r="B322" s="173"/>
      <c r="C322" s="267">
        <v>0</v>
      </c>
      <c r="D322" s="267">
        <v>0</v>
      </c>
    </row>
    <row r="323" spans="2:4">
      <c r="B323" s="173"/>
      <c r="C323" s="267">
        <v>0</v>
      </c>
      <c r="D323" s="267">
        <v>0</v>
      </c>
    </row>
    <row r="324" spans="2:4">
      <c r="B324" s="173"/>
      <c r="C324" s="267">
        <v>0</v>
      </c>
      <c r="D324" s="267">
        <v>0</v>
      </c>
    </row>
    <row r="325" spans="2:4">
      <c r="B325" s="173"/>
      <c r="C325" s="267">
        <v>0</v>
      </c>
      <c r="D325" s="267">
        <v>0</v>
      </c>
    </row>
    <row r="326" spans="2:4">
      <c r="B326" s="173"/>
      <c r="C326" s="267">
        <v>0</v>
      </c>
      <c r="D326" s="267">
        <v>0</v>
      </c>
    </row>
    <row r="327" spans="2:4">
      <c r="B327" s="173"/>
      <c r="C327" s="267">
        <v>0</v>
      </c>
      <c r="D327" s="267">
        <v>0</v>
      </c>
    </row>
    <row r="328" spans="2:4">
      <c r="B328" s="173"/>
      <c r="C328" s="267">
        <v>0</v>
      </c>
      <c r="D328" s="267">
        <v>0</v>
      </c>
    </row>
    <row r="329" spans="2:4">
      <c r="B329" s="173"/>
      <c r="C329" s="267">
        <v>0</v>
      </c>
      <c r="D329" s="267">
        <v>0</v>
      </c>
    </row>
    <row r="330" spans="2:4">
      <c r="B330" s="173"/>
      <c r="C330" s="267">
        <v>0</v>
      </c>
      <c r="D330" s="267">
        <v>0</v>
      </c>
    </row>
    <row r="331" spans="2:4">
      <c r="B331" s="173"/>
      <c r="C331" s="267">
        <v>0</v>
      </c>
      <c r="D331" s="267">
        <v>0</v>
      </c>
    </row>
    <row r="332" spans="2:4">
      <c r="B332" s="173"/>
      <c r="C332" s="267">
        <v>0</v>
      </c>
      <c r="D332" s="267">
        <v>0</v>
      </c>
    </row>
    <row r="333" spans="2:4">
      <c r="B333" s="173"/>
      <c r="C333" s="267">
        <v>0</v>
      </c>
      <c r="D333" s="267">
        <v>0</v>
      </c>
    </row>
    <row r="334" spans="2:4">
      <c r="B334" s="173"/>
      <c r="C334" s="267">
        <v>0</v>
      </c>
      <c r="D334" s="267">
        <v>0</v>
      </c>
    </row>
    <row r="335" spans="2:4">
      <c r="B335" s="173"/>
      <c r="C335" s="267">
        <v>0</v>
      </c>
      <c r="D335" s="267">
        <v>0</v>
      </c>
    </row>
    <row r="336" spans="2:4">
      <c r="B336" s="173"/>
      <c r="C336" s="267">
        <v>0</v>
      </c>
      <c r="D336" s="267">
        <v>0</v>
      </c>
    </row>
    <row r="337" spans="2:4">
      <c r="B337" s="173"/>
      <c r="C337" s="267">
        <v>0</v>
      </c>
      <c r="D337" s="267">
        <v>0</v>
      </c>
    </row>
    <row r="338" spans="2:4">
      <c r="B338" s="173"/>
      <c r="C338" s="267">
        <v>0</v>
      </c>
      <c r="D338" s="267">
        <v>0</v>
      </c>
    </row>
    <row r="339" spans="2:4">
      <c r="B339" s="173"/>
      <c r="C339" s="267">
        <v>0</v>
      </c>
      <c r="D339" s="267">
        <v>0</v>
      </c>
    </row>
    <row r="340" spans="2:4">
      <c r="B340" s="173"/>
      <c r="C340" s="267">
        <v>0</v>
      </c>
      <c r="D340" s="267">
        <v>0</v>
      </c>
    </row>
    <row r="341" spans="2:4">
      <c r="B341" s="173"/>
      <c r="C341" s="267">
        <v>0</v>
      </c>
      <c r="D341" s="267">
        <v>0</v>
      </c>
    </row>
    <row r="342" spans="2:4">
      <c r="B342" s="173"/>
      <c r="C342" s="267">
        <v>0</v>
      </c>
      <c r="D342" s="267">
        <v>0</v>
      </c>
    </row>
    <row r="343" spans="2:4">
      <c r="B343" s="173"/>
      <c r="C343" s="267">
        <v>0</v>
      </c>
      <c r="D343" s="267">
        <v>0</v>
      </c>
    </row>
    <row r="344" spans="2:4">
      <c r="B344" s="173"/>
      <c r="C344" s="267">
        <v>0</v>
      </c>
      <c r="D344" s="267">
        <v>0</v>
      </c>
    </row>
    <row r="345" spans="2:4">
      <c r="B345" s="173"/>
      <c r="C345" s="267">
        <v>0</v>
      </c>
      <c r="D345" s="267">
        <v>0</v>
      </c>
    </row>
    <row r="346" spans="2:4">
      <c r="B346" s="173"/>
      <c r="C346" s="267">
        <v>0</v>
      </c>
      <c r="D346" s="267">
        <v>0</v>
      </c>
    </row>
    <row r="347" spans="2:4">
      <c r="B347" s="173"/>
      <c r="C347" s="267">
        <v>0</v>
      </c>
      <c r="D347" s="267">
        <v>0</v>
      </c>
    </row>
    <row r="348" spans="2:4">
      <c r="B348" s="173"/>
      <c r="C348" s="267">
        <v>0</v>
      </c>
      <c r="D348" s="267">
        <v>0</v>
      </c>
    </row>
    <row r="349" spans="2:4">
      <c r="B349" s="173"/>
      <c r="C349" s="267">
        <v>0</v>
      </c>
      <c r="D349" s="267">
        <v>0</v>
      </c>
    </row>
    <row r="350" spans="2:4">
      <c r="B350" s="270" t="s">
        <v>105</v>
      </c>
      <c r="C350" s="268">
        <f>SUM(C15:C349)</f>
        <v>806514.75000000081</v>
      </c>
      <c r="D350" s="268">
        <f>SUM(D15:D349)</f>
        <v>1173002.4100000001</v>
      </c>
    </row>
    <row r="351" spans="2:4">
      <c r="B351" s="870" t="s">
        <v>129</v>
      </c>
      <c r="C351" s="870"/>
      <c r="D351" s="269">
        <f>D13-C350+D350</f>
        <v>372045.97999999928</v>
      </c>
    </row>
    <row r="353" spans="2:4">
      <c r="D353" s="241"/>
    </row>
    <row r="356" spans="2:4">
      <c r="B356" s="871" t="s">
        <v>130</v>
      </c>
      <c r="C356" s="871"/>
      <c r="D356" s="871"/>
    </row>
    <row r="357" spans="2:4">
      <c r="B357" s="872" t="s">
        <v>131</v>
      </c>
      <c r="C357" s="872"/>
      <c r="D357" s="872"/>
    </row>
  </sheetData>
  <sheetProtection password="B090" sheet="1" objects="1" scenarios="1"/>
  <mergeCells count="9">
    <mergeCell ref="A3:E3"/>
    <mergeCell ref="B13:C13"/>
    <mergeCell ref="B351:C351"/>
    <mergeCell ref="B356:D356"/>
    <mergeCell ref="B357:D357"/>
    <mergeCell ref="A8:E8"/>
    <mergeCell ref="A10:E10"/>
    <mergeCell ref="A5:E5"/>
    <mergeCell ref="A4:E4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rowBreaks count="3" manualBreakCount="3">
    <brk id="74" max="16383" man="1"/>
    <brk id="140" max="16383" man="1"/>
    <brk id="20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6"/>
  <sheetViews>
    <sheetView workbookViewId="0">
      <selection activeCell="D36" sqref="D36"/>
    </sheetView>
  </sheetViews>
  <sheetFormatPr defaultColWidth="9.140625" defaultRowHeight="15"/>
  <cols>
    <col min="1" max="1" width="25.5703125" style="1" customWidth="1"/>
    <col min="2" max="4" width="29.140625" style="1" customWidth="1"/>
    <col min="5" max="5" width="26.28515625" style="1" customWidth="1"/>
    <col min="6" max="16384" width="9.140625" style="1"/>
  </cols>
  <sheetData>
    <row r="3" spans="1:5" ht="15.75">
      <c r="B3" s="868" t="s">
        <v>0</v>
      </c>
      <c r="C3" s="868"/>
      <c r="D3" s="868"/>
    </row>
    <row r="4" spans="1:5" ht="15.75">
      <c r="B4" s="868" t="s">
        <v>1</v>
      </c>
      <c r="C4" s="868"/>
      <c r="D4" s="868"/>
    </row>
    <row r="5" spans="1:5" ht="15.75">
      <c r="B5" s="868" t="s">
        <v>4</v>
      </c>
      <c r="C5" s="868"/>
      <c r="D5" s="868"/>
    </row>
    <row r="8" spans="1:5" ht="50.25" customHeight="1">
      <c r="A8" s="873" t="s">
        <v>124</v>
      </c>
      <c r="B8" s="878"/>
      <c r="C8" s="878"/>
      <c r="D8" s="878"/>
      <c r="E8" s="878"/>
    </row>
    <row r="10" spans="1:5" ht="46.5" customHeight="1">
      <c r="A10" s="879" t="s">
        <v>125</v>
      </c>
      <c r="B10" s="880"/>
      <c r="C10" s="880"/>
      <c r="D10" s="880"/>
      <c r="E10" s="880"/>
    </row>
    <row r="13" spans="1:5">
      <c r="B13" s="869" t="s">
        <v>126</v>
      </c>
      <c r="C13" s="869"/>
      <c r="D13" s="121">
        <v>0</v>
      </c>
    </row>
    <row r="14" spans="1:5">
      <c r="B14" s="122" t="s">
        <v>123</v>
      </c>
      <c r="C14" s="122" t="s">
        <v>127</v>
      </c>
      <c r="D14" s="122" t="s">
        <v>128</v>
      </c>
    </row>
    <row r="15" spans="1:5">
      <c r="B15" s="5"/>
      <c r="C15" s="123">
        <v>0</v>
      </c>
      <c r="D15" s="123">
        <v>0</v>
      </c>
    </row>
    <row r="16" spans="1:5">
      <c r="B16" s="5"/>
      <c r="C16" s="123">
        <v>0</v>
      </c>
      <c r="D16" s="123">
        <v>0</v>
      </c>
    </row>
    <row r="17" spans="2:4">
      <c r="B17" s="5"/>
      <c r="C17" s="123">
        <v>0</v>
      </c>
      <c r="D17" s="123">
        <v>0</v>
      </c>
    </row>
    <row r="18" spans="2:4">
      <c r="B18" s="5"/>
      <c r="C18" s="123">
        <v>0</v>
      </c>
      <c r="D18" s="123">
        <v>0</v>
      </c>
    </row>
    <row r="19" spans="2:4">
      <c r="B19" s="5"/>
      <c r="C19" s="123">
        <v>0</v>
      </c>
      <c r="D19" s="123">
        <v>0</v>
      </c>
    </row>
    <row r="20" spans="2:4">
      <c r="B20" s="5"/>
      <c r="C20" s="123">
        <v>0</v>
      </c>
      <c r="D20" s="123">
        <v>0</v>
      </c>
    </row>
    <row r="21" spans="2:4">
      <c r="B21" s="5"/>
      <c r="C21" s="123">
        <v>0</v>
      </c>
      <c r="D21" s="123">
        <v>0</v>
      </c>
    </row>
    <row r="22" spans="2:4">
      <c r="B22" s="5"/>
      <c r="C22" s="123">
        <v>0</v>
      </c>
      <c r="D22" s="123">
        <v>0</v>
      </c>
    </row>
    <row r="23" spans="2:4">
      <c r="B23" s="5"/>
      <c r="C23" s="123">
        <v>0</v>
      </c>
      <c r="D23" s="123">
        <v>0</v>
      </c>
    </row>
    <row r="24" spans="2:4">
      <c r="B24" s="5"/>
      <c r="C24" s="123">
        <v>0</v>
      </c>
      <c r="D24" s="123">
        <v>0</v>
      </c>
    </row>
    <row r="25" spans="2:4">
      <c r="B25" s="5"/>
      <c r="C25" s="123">
        <v>0</v>
      </c>
      <c r="D25" s="123">
        <v>0</v>
      </c>
    </row>
    <row r="26" spans="2:4">
      <c r="B26" s="5"/>
      <c r="C26" s="123">
        <v>0</v>
      </c>
      <c r="D26" s="123">
        <v>0</v>
      </c>
    </row>
    <row r="27" spans="2:4">
      <c r="B27" s="5"/>
      <c r="C27" s="123">
        <v>0</v>
      </c>
      <c r="D27" s="123">
        <v>0</v>
      </c>
    </row>
    <row r="28" spans="2:4">
      <c r="B28" s="5"/>
      <c r="C28" s="123">
        <v>0</v>
      </c>
      <c r="D28" s="123">
        <v>0</v>
      </c>
    </row>
    <row r="29" spans="2:4">
      <c r="B29" s="5"/>
      <c r="C29" s="123">
        <v>0</v>
      </c>
      <c r="D29" s="123">
        <v>0</v>
      </c>
    </row>
    <row r="30" spans="2:4">
      <c r="B30" s="5"/>
      <c r="C30" s="123">
        <v>0</v>
      </c>
      <c r="D30" s="123">
        <v>0</v>
      </c>
    </row>
    <row r="31" spans="2:4">
      <c r="B31" s="5"/>
      <c r="C31" s="123">
        <v>0</v>
      </c>
      <c r="D31" s="123">
        <v>0</v>
      </c>
    </row>
    <row r="32" spans="2:4">
      <c r="B32" s="5"/>
      <c r="C32" s="123">
        <v>0</v>
      </c>
      <c r="D32" s="123">
        <v>0</v>
      </c>
    </row>
    <row r="33" spans="2:4">
      <c r="B33" s="5"/>
      <c r="C33" s="123">
        <v>0</v>
      </c>
      <c r="D33" s="123">
        <v>0</v>
      </c>
    </row>
    <row r="34" spans="2:4">
      <c r="B34" s="5"/>
      <c r="C34" s="123">
        <v>0</v>
      </c>
      <c r="D34" s="123">
        <v>0</v>
      </c>
    </row>
    <row r="35" spans="2:4">
      <c r="B35" s="5"/>
      <c r="C35" s="123">
        <v>0</v>
      </c>
      <c r="D35" s="123">
        <v>0</v>
      </c>
    </row>
    <row r="36" spans="2:4">
      <c r="B36" s="5"/>
      <c r="C36" s="123">
        <v>0</v>
      </c>
      <c r="D36" s="123">
        <v>0</v>
      </c>
    </row>
    <row r="37" spans="2:4">
      <c r="B37" s="5"/>
      <c r="C37" s="123">
        <v>0</v>
      </c>
      <c r="D37" s="123">
        <v>0</v>
      </c>
    </row>
    <row r="38" spans="2:4">
      <c r="B38" s="5"/>
      <c r="C38" s="123">
        <v>0</v>
      </c>
      <c r="D38" s="123">
        <v>0</v>
      </c>
    </row>
    <row r="39" spans="2:4">
      <c r="B39" s="5"/>
      <c r="C39" s="123">
        <v>0</v>
      </c>
      <c r="D39" s="123">
        <v>0</v>
      </c>
    </row>
    <row r="40" spans="2:4">
      <c r="B40" s="5"/>
      <c r="C40" s="123">
        <v>0</v>
      </c>
      <c r="D40" s="123">
        <v>0</v>
      </c>
    </row>
    <row r="41" spans="2:4">
      <c r="B41" s="5"/>
      <c r="C41" s="123">
        <v>0</v>
      </c>
      <c r="D41" s="123">
        <v>0</v>
      </c>
    </row>
    <row r="42" spans="2:4">
      <c r="B42" s="5"/>
      <c r="C42" s="123">
        <v>0</v>
      </c>
      <c r="D42" s="123">
        <v>0</v>
      </c>
    </row>
    <row r="43" spans="2:4">
      <c r="B43" s="5"/>
      <c r="C43" s="123">
        <v>0</v>
      </c>
      <c r="D43" s="123">
        <v>0</v>
      </c>
    </row>
    <row r="44" spans="2:4">
      <c r="B44" s="5"/>
      <c r="C44" s="123">
        <v>0</v>
      </c>
      <c r="D44" s="123">
        <v>0</v>
      </c>
    </row>
    <row r="45" spans="2:4">
      <c r="B45" s="5"/>
      <c r="C45" s="123">
        <v>0</v>
      </c>
      <c r="D45" s="123">
        <v>0</v>
      </c>
    </row>
    <row r="46" spans="2:4">
      <c r="B46" s="5"/>
      <c r="C46" s="123">
        <v>0</v>
      </c>
      <c r="D46" s="123">
        <v>0</v>
      </c>
    </row>
    <row r="47" spans="2:4">
      <c r="B47" s="5"/>
      <c r="C47" s="123">
        <v>0</v>
      </c>
      <c r="D47" s="123">
        <v>0</v>
      </c>
    </row>
    <row r="48" spans="2:4">
      <c r="B48" s="5"/>
      <c r="C48" s="123">
        <v>0</v>
      </c>
      <c r="D48" s="123">
        <v>0</v>
      </c>
    </row>
    <row r="49" spans="2:4">
      <c r="B49" s="5"/>
      <c r="C49" s="123">
        <v>0</v>
      </c>
      <c r="D49" s="123">
        <v>0</v>
      </c>
    </row>
    <row r="50" spans="2:4">
      <c r="B50" s="5"/>
      <c r="C50" s="123">
        <v>0</v>
      </c>
      <c r="D50" s="123">
        <v>0</v>
      </c>
    </row>
    <row r="51" spans="2:4">
      <c r="B51" s="5"/>
      <c r="C51" s="123">
        <v>0</v>
      </c>
      <c r="D51" s="123">
        <v>0</v>
      </c>
    </row>
    <row r="52" spans="2:4">
      <c r="B52" s="5"/>
      <c r="C52" s="123">
        <v>0</v>
      </c>
      <c r="D52" s="123">
        <v>0</v>
      </c>
    </row>
    <row r="53" spans="2:4">
      <c r="B53" s="5"/>
      <c r="C53" s="123">
        <v>0</v>
      </c>
      <c r="D53" s="123">
        <v>0</v>
      </c>
    </row>
    <row r="54" spans="2:4">
      <c r="B54" s="5"/>
      <c r="C54" s="123">
        <v>0</v>
      </c>
      <c r="D54" s="123">
        <v>0</v>
      </c>
    </row>
    <row r="55" spans="2:4">
      <c r="B55" s="5"/>
      <c r="C55" s="123">
        <v>0</v>
      </c>
      <c r="D55" s="123">
        <v>0</v>
      </c>
    </row>
    <row r="56" spans="2:4">
      <c r="B56" s="5"/>
      <c r="C56" s="123">
        <v>0</v>
      </c>
      <c r="D56" s="123">
        <v>0</v>
      </c>
    </row>
    <row r="57" spans="2:4">
      <c r="B57" s="5"/>
      <c r="C57" s="123">
        <v>0</v>
      </c>
      <c r="D57" s="123">
        <v>0</v>
      </c>
    </row>
    <row r="58" spans="2:4">
      <c r="B58" s="5"/>
      <c r="C58" s="123">
        <v>0</v>
      </c>
      <c r="D58" s="123">
        <v>0</v>
      </c>
    </row>
    <row r="59" spans="2:4">
      <c r="B59" s="5"/>
      <c r="C59" s="123">
        <v>0</v>
      </c>
      <c r="D59" s="123">
        <v>0</v>
      </c>
    </row>
    <row r="60" spans="2:4">
      <c r="B60" s="5"/>
      <c r="C60" s="123">
        <v>0</v>
      </c>
      <c r="D60" s="123">
        <v>0</v>
      </c>
    </row>
    <row r="61" spans="2:4">
      <c r="B61" s="5"/>
      <c r="C61" s="123">
        <v>0</v>
      </c>
      <c r="D61" s="123">
        <v>0</v>
      </c>
    </row>
    <row r="62" spans="2:4">
      <c r="B62" s="5"/>
      <c r="C62" s="123">
        <v>0</v>
      </c>
      <c r="D62" s="123">
        <v>0</v>
      </c>
    </row>
    <row r="63" spans="2:4">
      <c r="B63" s="5"/>
      <c r="C63" s="123">
        <v>0</v>
      </c>
      <c r="D63" s="123">
        <v>0</v>
      </c>
    </row>
    <row r="64" spans="2:4">
      <c r="B64" s="5"/>
      <c r="C64" s="123">
        <v>0</v>
      </c>
      <c r="D64" s="123">
        <v>0</v>
      </c>
    </row>
    <row r="65" spans="2:4">
      <c r="B65" s="5"/>
      <c r="C65" s="123">
        <v>0</v>
      </c>
      <c r="D65" s="123">
        <v>0</v>
      </c>
    </row>
    <row r="66" spans="2:4">
      <c r="B66" s="5"/>
      <c r="C66" s="123">
        <v>0</v>
      </c>
      <c r="D66" s="123">
        <v>0</v>
      </c>
    </row>
    <row r="67" spans="2:4">
      <c r="B67" s="5"/>
      <c r="C67" s="123">
        <v>0</v>
      </c>
      <c r="D67" s="123">
        <v>0</v>
      </c>
    </row>
    <row r="68" spans="2:4">
      <c r="B68" s="5"/>
      <c r="C68" s="123">
        <v>0</v>
      </c>
      <c r="D68" s="123">
        <v>0</v>
      </c>
    </row>
    <row r="69" spans="2:4">
      <c r="B69" s="5"/>
      <c r="C69" s="123">
        <v>0</v>
      </c>
      <c r="D69" s="123">
        <v>0</v>
      </c>
    </row>
    <row r="70" spans="2:4">
      <c r="B70" s="5"/>
      <c r="C70" s="123">
        <v>0</v>
      </c>
      <c r="D70" s="123">
        <v>0</v>
      </c>
    </row>
    <row r="71" spans="2:4">
      <c r="B71" s="5"/>
      <c r="C71" s="123">
        <v>0</v>
      </c>
      <c r="D71" s="123">
        <v>0</v>
      </c>
    </row>
    <row r="72" spans="2:4">
      <c r="B72" s="5"/>
      <c r="C72" s="123">
        <v>0</v>
      </c>
      <c r="D72" s="123">
        <v>0</v>
      </c>
    </row>
    <row r="73" spans="2:4">
      <c r="B73" s="5"/>
      <c r="C73" s="123">
        <v>0</v>
      </c>
      <c r="D73" s="123">
        <v>0</v>
      </c>
    </row>
    <row r="74" spans="2:4">
      <c r="B74" s="5"/>
      <c r="C74" s="123">
        <v>0</v>
      </c>
      <c r="D74" s="123">
        <v>0</v>
      </c>
    </row>
    <row r="75" spans="2:4">
      <c r="B75" s="5"/>
      <c r="C75" s="123">
        <v>0</v>
      </c>
      <c r="D75" s="123">
        <v>0</v>
      </c>
    </row>
    <row r="76" spans="2:4">
      <c r="B76" s="5"/>
      <c r="C76" s="123">
        <v>0</v>
      </c>
      <c r="D76" s="123">
        <v>0</v>
      </c>
    </row>
    <row r="77" spans="2:4">
      <c r="B77" s="5"/>
      <c r="C77" s="123">
        <v>0</v>
      </c>
      <c r="D77" s="123">
        <v>0</v>
      </c>
    </row>
    <row r="78" spans="2:4">
      <c r="B78" s="5"/>
      <c r="C78" s="123">
        <v>0</v>
      </c>
      <c r="D78" s="123">
        <v>0</v>
      </c>
    </row>
    <row r="79" spans="2:4">
      <c r="B79" s="5"/>
      <c r="C79" s="123">
        <v>0</v>
      </c>
      <c r="D79" s="123">
        <v>0</v>
      </c>
    </row>
    <row r="80" spans="2:4">
      <c r="B80" s="5"/>
      <c r="C80" s="123">
        <v>0</v>
      </c>
      <c r="D80" s="123">
        <v>0</v>
      </c>
    </row>
    <row r="81" spans="2:4">
      <c r="B81" s="5"/>
      <c r="C81" s="123">
        <v>0</v>
      </c>
      <c r="D81" s="123">
        <v>0</v>
      </c>
    </row>
    <row r="82" spans="2:4">
      <c r="B82" s="5"/>
      <c r="C82" s="123">
        <v>0</v>
      </c>
      <c r="D82" s="123">
        <v>0</v>
      </c>
    </row>
    <row r="83" spans="2:4">
      <c r="B83" s="5"/>
      <c r="C83" s="123">
        <v>0</v>
      </c>
      <c r="D83" s="123">
        <v>0</v>
      </c>
    </row>
    <row r="84" spans="2:4">
      <c r="B84" s="5"/>
      <c r="C84" s="123">
        <v>0</v>
      </c>
      <c r="D84" s="123">
        <v>0</v>
      </c>
    </row>
    <row r="85" spans="2:4">
      <c r="B85" s="5"/>
      <c r="C85" s="123">
        <v>0</v>
      </c>
      <c r="D85" s="123">
        <v>0</v>
      </c>
    </row>
    <row r="86" spans="2:4">
      <c r="B86" s="5"/>
      <c r="C86" s="123">
        <v>0</v>
      </c>
      <c r="D86" s="123">
        <v>0</v>
      </c>
    </row>
    <row r="87" spans="2:4">
      <c r="B87" s="5"/>
      <c r="C87" s="123">
        <v>0</v>
      </c>
      <c r="D87" s="123">
        <v>0</v>
      </c>
    </row>
    <row r="88" spans="2:4">
      <c r="B88" s="5"/>
      <c r="C88" s="123">
        <v>0</v>
      </c>
      <c r="D88" s="123">
        <v>0</v>
      </c>
    </row>
    <row r="89" spans="2:4">
      <c r="B89" s="5"/>
      <c r="C89" s="123">
        <v>0</v>
      </c>
      <c r="D89" s="123">
        <v>0</v>
      </c>
    </row>
    <row r="90" spans="2:4">
      <c r="B90" s="5"/>
      <c r="C90" s="123">
        <v>0</v>
      </c>
      <c r="D90" s="123">
        <v>0</v>
      </c>
    </row>
    <row r="91" spans="2:4">
      <c r="B91" s="5"/>
      <c r="C91" s="123">
        <v>0</v>
      </c>
      <c r="D91" s="123">
        <v>0</v>
      </c>
    </row>
    <row r="92" spans="2:4">
      <c r="B92" s="5"/>
      <c r="C92" s="123">
        <v>0</v>
      </c>
      <c r="D92" s="123">
        <v>0</v>
      </c>
    </row>
    <row r="93" spans="2:4">
      <c r="B93" s="5"/>
      <c r="C93" s="123">
        <v>0</v>
      </c>
      <c r="D93" s="123">
        <v>0</v>
      </c>
    </row>
    <row r="94" spans="2:4">
      <c r="B94" s="5"/>
      <c r="C94" s="123">
        <v>0</v>
      </c>
      <c r="D94" s="123">
        <v>0</v>
      </c>
    </row>
    <row r="95" spans="2:4">
      <c r="B95" s="5"/>
      <c r="C95" s="123">
        <v>0</v>
      </c>
      <c r="D95" s="123">
        <v>0</v>
      </c>
    </row>
    <row r="96" spans="2:4">
      <c r="B96" s="5"/>
      <c r="C96" s="123">
        <v>0</v>
      </c>
      <c r="D96" s="123">
        <v>0</v>
      </c>
    </row>
    <row r="97" spans="2:4">
      <c r="B97" s="5"/>
      <c r="C97" s="123">
        <v>0</v>
      </c>
      <c r="D97" s="123">
        <v>0</v>
      </c>
    </row>
    <row r="98" spans="2:4">
      <c r="B98" s="5"/>
      <c r="C98" s="123">
        <v>0</v>
      </c>
      <c r="D98" s="123">
        <v>0</v>
      </c>
    </row>
    <row r="99" spans="2:4">
      <c r="B99" s="5"/>
      <c r="C99" s="123">
        <v>0</v>
      </c>
      <c r="D99" s="123">
        <v>0</v>
      </c>
    </row>
    <row r="100" spans="2:4">
      <c r="B100" s="5"/>
      <c r="C100" s="123">
        <v>0</v>
      </c>
      <c r="D100" s="123">
        <v>0</v>
      </c>
    </row>
    <row r="101" spans="2:4">
      <c r="B101" s="5"/>
      <c r="C101" s="123">
        <v>0</v>
      </c>
      <c r="D101" s="123">
        <v>0</v>
      </c>
    </row>
    <row r="102" spans="2:4">
      <c r="B102" s="5"/>
      <c r="C102" s="123">
        <v>0</v>
      </c>
      <c r="D102" s="123">
        <v>0</v>
      </c>
    </row>
    <row r="103" spans="2:4">
      <c r="B103" s="5"/>
      <c r="C103" s="123">
        <v>0</v>
      </c>
      <c r="D103" s="123">
        <v>0</v>
      </c>
    </row>
    <row r="104" spans="2:4">
      <c r="B104" s="5"/>
      <c r="C104" s="123">
        <v>0</v>
      </c>
      <c r="D104" s="123">
        <v>0</v>
      </c>
    </row>
    <row r="105" spans="2:4">
      <c r="B105" s="5"/>
      <c r="C105" s="123">
        <v>0</v>
      </c>
      <c r="D105" s="123">
        <v>0</v>
      </c>
    </row>
    <row r="106" spans="2:4">
      <c r="B106" s="5"/>
      <c r="C106" s="123">
        <v>0</v>
      </c>
      <c r="D106" s="123">
        <v>0</v>
      </c>
    </row>
    <row r="107" spans="2:4">
      <c r="B107" s="5"/>
      <c r="C107" s="123">
        <v>0</v>
      </c>
      <c r="D107" s="123">
        <v>0</v>
      </c>
    </row>
    <row r="108" spans="2:4">
      <c r="B108" s="5"/>
      <c r="C108" s="123">
        <v>0</v>
      </c>
      <c r="D108" s="123">
        <v>0</v>
      </c>
    </row>
    <row r="109" spans="2:4">
      <c r="B109" s="5"/>
      <c r="C109" s="123">
        <v>0</v>
      </c>
      <c r="D109" s="123">
        <v>0</v>
      </c>
    </row>
    <row r="110" spans="2:4">
      <c r="B110" s="5"/>
      <c r="C110" s="123">
        <v>0</v>
      </c>
      <c r="D110" s="123">
        <v>0</v>
      </c>
    </row>
    <row r="111" spans="2:4">
      <c r="B111" s="5"/>
      <c r="C111" s="123">
        <v>0</v>
      </c>
      <c r="D111" s="123">
        <v>0</v>
      </c>
    </row>
    <row r="112" spans="2:4">
      <c r="B112" s="5"/>
      <c r="C112" s="123">
        <v>0</v>
      </c>
      <c r="D112" s="123">
        <v>0</v>
      </c>
    </row>
    <row r="113" spans="2:4">
      <c r="B113" s="5"/>
      <c r="C113" s="123">
        <v>0</v>
      </c>
      <c r="D113" s="123">
        <v>0</v>
      </c>
    </row>
    <row r="114" spans="2:4">
      <c r="B114" s="5"/>
      <c r="C114" s="123">
        <v>0</v>
      </c>
      <c r="D114" s="123">
        <v>0</v>
      </c>
    </row>
    <row r="115" spans="2:4">
      <c r="B115" s="5"/>
      <c r="C115" s="123">
        <v>0</v>
      </c>
      <c r="D115" s="123">
        <v>0</v>
      </c>
    </row>
    <row r="116" spans="2:4">
      <c r="B116" s="5"/>
      <c r="C116" s="123">
        <v>0</v>
      </c>
      <c r="D116" s="123">
        <v>0</v>
      </c>
    </row>
    <row r="117" spans="2:4">
      <c r="B117" s="5"/>
      <c r="C117" s="123">
        <v>0</v>
      </c>
      <c r="D117" s="123">
        <v>0</v>
      </c>
    </row>
    <row r="118" spans="2:4">
      <c r="B118" s="5"/>
      <c r="C118" s="123">
        <v>0</v>
      </c>
      <c r="D118" s="123">
        <v>0</v>
      </c>
    </row>
    <row r="119" spans="2:4">
      <c r="B119" s="5"/>
      <c r="C119" s="123">
        <v>0</v>
      </c>
      <c r="D119" s="123">
        <v>0</v>
      </c>
    </row>
    <row r="120" spans="2:4">
      <c r="B120" s="5"/>
      <c r="C120" s="123">
        <v>0</v>
      </c>
      <c r="D120" s="123">
        <v>0</v>
      </c>
    </row>
    <row r="121" spans="2:4">
      <c r="B121" s="5"/>
      <c r="C121" s="123">
        <v>0</v>
      </c>
      <c r="D121" s="123">
        <v>0</v>
      </c>
    </row>
    <row r="122" spans="2:4">
      <c r="B122" s="5"/>
      <c r="C122" s="123">
        <v>0</v>
      </c>
      <c r="D122" s="123">
        <v>0</v>
      </c>
    </row>
    <row r="123" spans="2:4">
      <c r="B123" s="5"/>
      <c r="C123" s="123">
        <v>0</v>
      </c>
      <c r="D123" s="123">
        <v>0</v>
      </c>
    </row>
    <row r="124" spans="2:4">
      <c r="B124" s="5"/>
      <c r="C124" s="123">
        <v>0</v>
      </c>
      <c r="D124" s="123">
        <v>0</v>
      </c>
    </row>
    <row r="125" spans="2:4">
      <c r="B125" s="5"/>
      <c r="C125" s="123">
        <v>0</v>
      </c>
      <c r="D125" s="123">
        <v>0</v>
      </c>
    </row>
    <row r="126" spans="2:4">
      <c r="B126" s="5"/>
      <c r="C126" s="123">
        <v>0</v>
      </c>
      <c r="D126" s="123">
        <v>0</v>
      </c>
    </row>
    <row r="127" spans="2:4">
      <c r="B127" s="5"/>
      <c r="C127" s="123">
        <v>0</v>
      </c>
      <c r="D127" s="123">
        <v>0</v>
      </c>
    </row>
    <row r="128" spans="2:4">
      <c r="B128" s="5"/>
      <c r="C128" s="123">
        <v>0</v>
      </c>
      <c r="D128" s="123">
        <v>0</v>
      </c>
    </row>
    <row r="129" spans="2:4">
      <c r="B129" s="5"/>
      <c r="C129" s="123">
        <v>0</v>
      </c>
      <c r="D129" s="123">
        <v>0</v>
      </c>
    </row>
    <row r="130" spans="2:4">
      <c r="B130" s="5"/>
      <c r="C130" s="123">
        <v>0</v>
      </c>
      <c r="D130" s="123">
        <v>0</v>
      </c>
    </row>
    <row r="131" spans="2:4">
      <c r="B131" s="5"/>
      <c r="C131" s="123">
        <v>0</v>
      </c>
      <c r="D131" s="123">
        <v>0</v>
      </c>
    </row>
    <row r="132" spans="2:4">
      <c r="B132" s="5"/>
      <c r="C132" s="123">
        <v>0</v>
      </c>
      <c r="D132" s="123">
        <v>0</v>
      </c>
    </row>
    <row r="133" spans="2:4">
      <c r="B133" s="5"/>
      <c r="C133" s="123">
        <v>0</v>
      </c>
      <c r="D133" s="123">
        <v>0</v>
      </c>
    </row>
    <row r="134" spans="2:4">
      <c r="B134" s="5"/>
      <c r="C134" s="123">
        <v>0</v>
      </c>
      <c r="D134" s="123">
        <v>0</v>
      </c>
    </row>
    <row r="135" spans="2:4">
      <c r="B135" s="5"/>
      <c r="C135" s="123">
        <v>0</v>
      </c>
      <c r="D135" s="123">
        <v>0</v>
      </c>
    </row>
    <row r="136" spans="2:4">
      <c r="B136" s="5"/>
      <c r="C136" s="123">
        <v>0</v>
      </c>
      <c r="D136" s="123">
        <v>0</v>
      </c>
    </row>
    <row r="137" spans="2:4">
      <c r="B137" s="5"/>
      <c r="C137" s="123">
        <v>0</v>
      </c>
      <c r="D137" s="123">
        <v>0</v>
      </c>
    </row>
    <row r="138" spans="2:4">
      <c r="B138" s="5"/>
      <c r="C138" s="123">
        <v>0</v>
      </c>
      <c r="D138" s="123">
        <v>0</v>
      </c>
    </row>
    <row r="139" spans="2:4">
      <c r="B139" s="5"/>
      <c r="C139" s="123">
        <v>0</v>
      </c>
      <c r="D139" s="123">
        <v>0</v>
      </c>
    </row>
    <row r="140" spans="2:4">
      <c r="B140" s="5"/>
      <c r="C140" s="123">
        <v>0</v>
      </c>
      <c r="D140" s="123">
        <v>0</v>
      </c>
    </row>
    <row r="141" spans="2:4">
      <c r="B141" s="5"/>
      <c r="C141" s="123">
        <v>0</v>
      </c>
      <c r="D141" s="123">
        <v>0</v>
      </c>
    </row>
    <row r="142" spans="2:4">
      <c r="B142" s="5"/>
      <c r="C142" s="123">
        <v>0</v>
      </c>
      <c r="D142" s="123">
        <v>0</v>
      </c>
    </row>
    <row r="143" spans="2:4">
      <c r="B143" s="5"/>
      <c r="C143" s="123">
        <v>0</v>
      </c>
      <c r="D143" s="123">
        <v>0</v>
      </c>
    </row>
    <row r="144" spans="2:4">
      <c r="B144" s="5"/>
      <c r="C144" s="123">
        <v>0</v>
      </c>
      <c r="D144" s="123">
        <v>0</v>
      </c>
    </row>
    <row r="145" spans="2:4">
      <c r="B145" s="5"/>
      <c r="C145" s="123">
        <v>0</v>
      </c>
      <c r="D145" s="123">
        <v>0</v>
      </c>
    </row>
    <row r="146" spans="2:4">
      <c r="B146" s="5"/>
      <c r="C146" s="123">
        <v>0</v>
      </c>
      <c r="D146" s="123">
        <v>0</v>
      </c>
    </row>
    <row r="147" spans="2:4">
      <c r="B147" s="5"/>
      <c r="C147" s="123">
        <v>0</v>
      </c>
      <c r="D147" s="123">
        <v>0</v>
      </c>
    </row>
    <row r="148" spans="2:4">
      <c r="B148" s="5"/>
      <c r="C148" s="123">
        <v>0</v>
      </c>
      <c r="D148" s="123">
        <v>0</v>
      </c>
    </row>
    <row r="149" spans="2:4">
      <c r="B149" s="5"/>
      <c r="C149" s="123">
        <v>0</v>
      </c>
      <c r="D149" s="123">
        <v>0</v>
      </c>
    </row>
    <row r="150" spans="2:4">
      <c r="B150" s="5"/>
      <c r="C150" s="123">
        <v>0</v>
      </c>
      <c r="D150" s="123">
        <v>0</v>
      </c>
    </row>
    <row r="151" spans="2:4">
      <c r="B151" s="5"/>
      <c r="C151" s="123">
        <v>0</v>
      </c>
      <c r="D151" s="123">
        <v>0</v>
      </c>
    </row>
    <row r="152" spans="2:4">
      <c r="B152" s="5"/>
      <c r="C152" s="123">
        <v>0</v>
      </c>
      <c r="D152" s="123">
        <v>0</v>
      </c>
    </row>
    <row r="153" spans="2:4">
      <c r="B153" s="5"/>
      <c r="C153" s="123">
        <v>0</v>
      </c>
      <c r="D153" s="123">
        <v>0</v>
      </c>
    </row>
    <row r="154" spans="2:4">
      <c r="B154" s="5"/>
      <c r="C154" s="123">
        <v>0</v>
      </c>
      <c r="D154" s="123">
        <v>0</v>
      </c>
    </row>
    <row r="155" spans="2:4">
      <c r="B155" s="5"/>
      <c r="C155" s="123">
        <v>0</v>
      </c>
      <c r="D155" s="123">
        <v>0</v>
      </c>
    </row>
    <row r="156" spans="2:4">
      <c r="B156" s="5"/>
      <c r="C156" s="123">
        <v>0</v>
      </c>
      <c r="D156" s="123">
        <v>0</v>
      </c>
    </row>
    <row r="157" spans="2:4">
      <c r="B157" s="5"/>
      <c r="C157" s="123">
        <v>0</v>
      </c>
      <c r="D157" s="123">
        <v>0</v>
      </c>
    </row>
    <row r="158" spans="2:4">
      <c r="B158" s="5"/>
      <c r="C158" s="123">
        <v>0</v>
      </c>
      <c r="D158" s="123">
        <v>0</v>
      </c>
    </row>
    <row r="159" spans="2:4">
      <c r="B159" s="5"/>
      <c r="C159" s="123">
        <v>0</v>
      </c>
      <c r="D159" s="123">
        <v>0</v>
      </c>
    </row>
    <row r="160" spans="2:4">
      <c r="B160" s="5"/>
      <c r="C160" s="123">
        <v>0</v>
      </c>
      <c r="D160" s="123">
        <v>0</v>
      </c>
    </row>
    <row r="161" spans="2:4">
      <c r="B161" s="5"/>
      <c r="C161" s="123">
        <v>0</v>
      </c>
      <c r="D161" s="123">
        <v>0</v>
      </c>
    </row>
    <row r="162" spans="2:4">
      <c r="B162" s="5"/>
      <c r="C162" s="123">
        <v>0</v>
      </c>
      <c r="D162" s="123">
        <v>0</v>
      </c>
    </row>
    <row r="163" spans="2:4">
      <c r="B163" s="5"/>
      <c r="C163" s="123">
        <v>0</v>
      </c>
      <c r="D163" s="123">
        <v>0</v>
      </c>
    </row>
    <row r="164" spans="2:4">
      <c r="B164" s="5"/>
      <c r="C164" s="123">
        <v>0</v>
      </c>
      <c r="D164" s="123">
        <v>0</v>
      </c>
    </row>
    <row r="165" spans="2:4">
      <c r="B165" s="5"/>
      <c r="C165" s="123">
        <v>0</v>
      </c>
      <c r="D165" s="123">
        <v>0</v>
      </c>
    </row>
    <row r="166" spans="2:4">
      <c r="B166" s="5"/>
      <c r="C166" s="123">
        <v>0</v>
      </c>
      <c r="D166" s="123">
        <v>0</v>
      </c>
    </row>
    <row r="167" spans="2:4">
      <c r="B167" s="5"/>
      <c r="C167" s="123">
        <v>0</v>
      </c>
      <c r="D167" s="123">
        <v>0</v>
      </c>
    </row>
    <row r="168" spans="2:4">
      <c r="B168" s="5"/>
      <c r="C168" s="123">
        <v>0</v>
      </c>
      <c r="D168" s="123">
        <v>0</v>
      </c>
    </row>
    <row r="169" spans="2:4">
      <c r="B169" s="5"/>
      <c r="C169" s="123">
        <v>0</v>
      </c>
      <c r="D169" s="123">
        <v>0</v>
      </c>
    </row>
    <row r="170" spans="2:4">
      <c r="B170" s="5"/>
      <c r="C170" s="123">
        <v>0</v>
      </c>
      <c r="D170" s="123">
        <v>0</v>
      </c>
    </row>
    <row r="171" spans="2:4">
      <c r="B171" s="5"/>
      <c r="C171" s="123">
        <v>0</v>
      </c>
      <c r="D171" s="123">
        <v>0</v>
      </c>
    </row>
    <row r="172" spans="2:4">
      <c r="B172" s="5"/>
      <c r="C172" s="123">
        <v>0</v>
      </c>
      <c r="D172" s="123">
        <v>0</v>
      </c>
    </row>
    <row r="173" spans="2:4">
      <c r="B173" s="5"/>
      <c r="C173" s="123">
        <v>0</v>
      </c>
      <c r="D173" s="123">
        <v>0</v>
      </c>
    </row>
    <row r="174" spans="2:4">
      <c r="B174" s="5"/>
      <c r="C174" s="123">
        <v>0</v>
      </c>
      <c r="D174" s="123">
        <v>0</v>
      </c>
    </row>
    <row r="175" spans="2:4">
      <c r="B175" s="5"/>
      <c r="C175" s="123">
        <v>0</v>
      </c>
      <c r="D175" s="123">
        <v>0</v>
      </c>
    </row>
    <row r="176" spans="2:4">
      <c r="B176" s="5"/>
      <c r="C176" s="123">
        <v>0</v>
      </c>
      <c r="D176" s="123">
        <v>0</v>
      </c>
    </row>
    <row r="177" spans="2:4">
      <c r="B177" s="5"/>
      <c r="C177" s="123">
        <v>0</v>
      </c>
      <c r="D177" s="123">
        <v>0</v>
      </c>
    </row>
    <row r="178" spans="2:4">
      <c r="B178" s="5"/>
      <c r="C178" s="123">
        <v>0</v>
      </c>
      <c r="D178" s="123">
        <v>0</v>
      </c>
    </row>
    <row r="179" spans="2:4">
      <c r="B179" s="5"/>
      <c r="C179" s="123">
        <v>0</v>
      </c>
      <c r="D179" s="123">
        <v>0</v>
      </c>
    </row>
    <row r="180" spans="2:4">
      <c r="B180" s="5"/>
      <c r="C180" s="123">
        <v>0</v>
      </c>
      <c r="D180" s="123">
        <v>0</v>
      </c>
    </row>
    <row r="181" spans="2:4">
      <c r="B181" s="5"/>
      <c r="C181" s="123">
        <v>0</v>
      </c>
      <c r="D181" s="123">
        <v>0</v>
      </c>
    </row>
    <row r="182" spans="2:4">
      <c r="B182" s="5"/>
      <c r="C182" s="123">
        <v>0</v>
      </c>
      <c r="D182" s="123">
        <v>0</v>
      </c>
    </row>
    <row r="183" spans="2:4">
      <c r="B183" s="5"/>
      <c r="C183" s="123">
        <v>0</v>
      </c>
      <c r="D183" s="123">
        <v>0</v>
      </c>
    </row>
    <row r="184" spans="2:4">
      <c r="B184" s="5"/>
      <c r="C184" s="123">
        <v>0</v>
      </c>
      <c r="D184" s="123">
        <v>0</v>
      </c>
    </row>
    <row r="185" spans="2:4">
      <c r="B185" s="5"/>
      <c r="C185" s="123">
        <v>0</v>
      </c>
      <c r="D185" s="123">
        <v>0</v>
      </c>
    </row>
    <row r="186" spans="2:4">
      <c r="B186" s="5"/>
      <c r="C186" s="123">
        <v>0</v>
      </c>
      <c r="D186" s="123">
        <v>0</v>
      </c>
    </row>
    <row r="187" spans="2:4">
      <c r="B187" s="5"/>
      <c r="C187" s="123">
        <v>0</v>
      </c>
      <c r="D187" s="123">
        <v>0</v>
      </c>
    </row>
    <row r="188" spans="2:4">
      <c r="B188" s="5"/>
      <c r="C188" s="123">
        <v>0</v>
      </c>
      <c r="D188" s="123">
        <v>0</v>
      </c>
    </row>
    <row r="189" spans="2:4">
      <c r="B189" s="5"/>
      <c r="C189" s="123">
        <v>0</v>
      </c>
      <c r="D189" s="123">
        <v>0</v>
      </c>
    </row>
    <row r="190" spans="2:4">
      <c r="B190" s="5"/>
      <c r="C190" s="123">
        <v>0</v>
      </c>
      <c r="D190" s="123">
        <v>0</v>
      </c>
    </row>
    <row r="191" spans="2:4">
      <c r="B191" s="5"/>
      <c r="C191" s="123">
        <v>0</v>
      </c>
      <c r="D191" s="123">
        <v>0</v>
      </c>
    </row>
    <row r="192" spans="2:4">
      <c r="B192" s="5"/>
      <c r="C192" s="123">
        <v>0</v>
      </c>
      <c r="D192" s="123">
        <v>0</v>
      </c>
    </row>
    <row r="193" spans="2:4">
      <c r="B193" s="5"/>
      <c r="C193" s="123">
        <v>0</v>
      </c>
      <c r="D193" s="123">
        <v>0</v>
      </c>
    </row>
    <row r="194" spans="2:4">
      <c r="B194" s="5"/>
      <c r="C194" s="123">
        <v>0</v>
      </c>
      <c r="D194" s="123">
        <v>0</v>
      </c>
    </row>
    <row r="195" spans="2:4">
      <c r="B195" s="5"/>
      <c r="C195" s="123">
        <v>0</v>
      </c>
      <c r="D195" s="123">
        <v>0</v>
      </c>
    </row>
    <row r="196" spans="2:4">
      <c r="B196" s="5"/>
      <c r="C196" s="123">
        <v>0</v>
      </c>
      <c r="D196" s="123">
        <v>0</v>
      </c>
    </row>
    <row r="197" spans="2:4">
      <c r="B197" s="5"/>
      <c r="C197" s="123">
        <v>0</v>
      </c>
      <c r="D197" s="123">
        <v>0</v>
      </c>
    </row>
    <row r="198" spans="2:4">
      <c r="B198" s="5"/>
      <c r="C198" s="123">
        <v>0</v>
      </c>
      <c r="D198" s="123">
        <v>0</v>
      </c>
    </row>
    <row r="199" spans="2:4">
      <c r="B199" s="5"/>
      <c r="C199" s="123">
        <v>0</v>
      </c>
      <c r="D199" s="123">
        <v>0</v>
      </c>
    </row>
    <row r="200" spans="2:4">
      <c r="B200" s="5"/>
      <c r="C200" s="123">
        <v>0</v>
      </c>
      <c r="D200" s="123">
        <v>0</v>
      </c>
    </row>
    <row r="201" spans="2:4">
      <c r="B201" s="5"/>
      <c r="C201" s="123">
        <v>0</v>
      </c>
      <c r="D201" s="123">
        <v>0</v>
      </c>
    </row>
    <row r="202" spans="2:4">
      <c r="B202" s="5"/>
      <c r="C202" s="123">
        <v>0</v>
      </c>
      <c r="D202" s="123">
        <v>0</v>
      </c>
    </row>
    <row r="203" spans="2:4">
      <c r="B203" s="5"/>
      <c r="C203" s="123">
        <v>0</v>
      </c>
      <c r="D203" s="123">
        <v>0</v>
      </c>
    </row>
    <row r="204" spans="2:4">
      <c r="B204" s="5"/>
      <c r="C204" s="123">
        <v>0</v>
      </c>
      <c r="D204" s="123">
        <v>0</v>
      </c>
    </row>
    <row r="205" spans="2:4">
      <c r="B205" s="5"/>
      <c r="C205" s="123">
        <v>0</v>
      </c>
      <c r="D205" s="123">
        <v>0</v>
      </c>
    </row>
    <row r="206" spans="2:4">
      <c r="B206" s="5"/>
      <c r="C206" s="123">
        <v>0</v>
      </c>
      <c r="D206" s="123">
        <v>0</v>
      </c>
    </row>
    <row r="207" spans="2:4">
      <c r="B207" s="5"/>
      <c r="C207" s="123">
        <v>0</v>
      </c>
      <c r="D207" s="123">
        <v>0</v>
      </c>
    </row>
    <row r="208" spans="2:4">
      <c r="B208" s="5"/>
      <c r="C208" s="123">
        <v>0</v>
      </c>
      <c r="D208" s="123">
        <v>0</v>
      </c>
    </row>
    <row r="209" spans="2:4">
      <c r="B209" s="5"/>
      <c r="C209" s="123">
        <v>0</v>
      </c>
      <c r="D209" s="123">
        <v>0</v>
      </c>
    </row>
    <row r="210" spans="2:4">
      <c r="B210" s="5"/>
      <c r="C210" s="123">
        <v>0</v>
      </c>
      <c r="D210" s="123">
        <v>0</v>
      </c>
    </row>
    <row r="211" spans="2:4">
      <c r="B211" s="5"/>
      <c r="C211" s="123">
        <v>0</v>
      </c>
      <c r="D211" s="123">
        <v>0</v>
      </c>
    </row>
    <row r="212" spans="2:4">
      <c r="B212" s="5"/>
      <c r="C212" s="123">
        <v>0</v>
      </c>
      <c r="D212" s="123">
        <v>0</v>
      </c>
    </row>
    <row r="213" spans="2:4">
      <c r="B213" s="5"/>
      <c r="C213" s="123">
        <v>0</v>
      </c>
      <c r="D213" s="123">
        <v>0</v>
      </c>
    </row>
    <row r="214" spans="2:4">
      <c r="B214" s="5"/>
      <c r="C214" s="123">
        <v>0</v>
      </c>
      <c r="D214" s="123">
        <v>0</v>
      </c>
    </row>
    <row r="215" spans="2:4">
      <c r="B215" s="5"/>
      <c r="C215" s="123">
        <v>0</v>
      </c>
      <c r="D215" s="123">
        <v>0</v>
      </c>
    </row>
    <row r="216" spans="2:4">
      <c r="B216" s="5"/>
      <c r="C216" s="123">
        <v>0</v>
      </c>
      <c r="D216" s="123">
        <v>0</v>
      </c>
    </row>
    <row r="217" spans="2:4">
      <c r="B217" s="5"/>
      <c r="C217" s="123">
        <v>0</v>
      </c>
      <c r="D217" s="123">
        <v>0</v>
      </c>
    </row>
    <row r="218" spans="2:4">
      <c r="B218" s="5"/>
      <c r="C218" s="123">
        <v>0</v>
      </c>
      <c r="D218" s="123">
        <v>0</v>
      </c>
    </row>
    <row r="219" spans="2:4">
      <c r="B219" s="5"/>
      <c r="C219" s="123">
        <v>0</v>
      </c>
      <c r="D219" s="123">
        <v>0</v>
      </c>
    </row>
    <row r="220" spans="2:4">
      <c r="B220" s="5"/>
      <c r="C220" s="123">
        <v>0</v>
      </c>
      <c r="D220" s="123">
        <v>0</v>
      </c>
    </row>
    <row r="221" spans="2:4">
      <c r="B221" s="5"/>
      <c r="C221" s="123">
        <v>0</v>
      </c>
      <c r="D221" s="123">
        <v>0</v>
      </c>
    </row>
    <row r="222" spans="2:4">
      <c r="B222" s="5"/>
      <c r="C222" s="123">
        <v>0</v>
      </c>
      <c r="D222" s="123">
        <v>0</v>
      </c>
    </row>
    <row r="223" spans="2:4">
      <c r="B223" s="5"/>
      <c r="C223" s="123">
        <v>0</v>
      </c>
      <c r="D223" s="123">
        <v>0</v>
      </c>
    </row>
    <row r="224" spans="2:4">
      <c r="B224" s="5"/>
      <c r="C224" s="123">
        <v>0</v>
      </c>
      <c r="D224" s="123">
        <v>0</v>
      </c>
    </row>
    <row r="225" spans="2:4">
      <c r="B225" s="5"/>
      <c r="C225" s="123">
        <v>0</v>
      </c>
      <c r="D225" s="123">
        <v>0</v>
      </c>
    </row>
    <row r="226" spans="2:4">
      <c r="B226" s="5"/>
      <c r="C226" s="123">
        <v>0</v>
      </c>
      <c r="D226" s="123">
        <v>0</v>
      </c>
    </row>
    <row r="227" spans="2:4">
      <c r="B227" s="5"/>
      <c r="C227" s="123">
        <v>0</v>
      </c>
      <c r="D227" s="123">
        <v>0</v>
      </c>
    </row>
    <row r="228" spans="2:4">
      <c r="B228" s="5"/>
      <c r="C228" s="123">
        <v>0</v>
      </c>
      <c r="D228" s="123">
        <v>0</v>
      </c>
    </row>
    <row r="229" spans="2:4">
      <c r="B229" s="5"/>
      <c r="C229" s="123">
        <v>0</v>
      </c>
      <c r="D229" s="123">
        <v>0</v>
      </c>
    </row>
    <row r="230" spans="2:4">
      <c r="B230" s="5"/>
      <c r="C230" s="123">
        <v>0</v>
      </c>
      <c r="D230" s="123">
        <v>0</v>
      </c>
    </row>
    <row r="231" spans="2:4">
      <c r="B231" s="5"/>
      <c r="C231" s="123">
        <v>0</v>
      </c>
      <c r="D231" s="123">
        <v>0</v>
      </c>
    </row>
    <row r="232" spans="2:4">
      <c r="B232" s="5"/>
      <c r="C232" s="123">
        <v>0</v>
      </c>
      <c r="D232" s="123">
        <v>0</v>
      </c>
    </row>
    <row r="233" spans="2:4">
      <c r="B233" s="5"/>
      <c r="C233" s="123">
        <v>0</v>
      </c>
      <c r="D233" s="123">
        <v>0</v>
      </c>
    </row>
    <row r="234" spans="2:4">
      <c r="B234" s="5"/>
      <c r="C234" s="123">
        <v>0</v>
      </c>
      <c r="D234" s="123">
        <v>0</v>
      </c>
    </row>
    <row r="235" spans="2:4">
      <c r="B235" s="5"/>
      <c r="C235" s="123">
        <v>0</v>
      </c>
      <c r="D235" s="123">
        <v>0</v>
      </c>
    </row>
    <row r="236" spans="2:4">
      <c r="B236" s="5"/>
      <c r="C236" s="123">
        <v>0</v>
      </c>
      <c r="D236" s="123">
        <v>0</v>
      </c>
    </row>
    <row r="237" spans="2:4">
      <c r="B237" s="5"/>
      <c r="C237" s="123">
        <v>0</v>
      </c>
      <c r="D237" s="123">
        <v>0</v>
      </c>
    </row>
    <row r="238" spans="2:4">
      <c r="B238" s="5"/>
      <c r="C238" s="123">
        <v>0</v>
      </c>
      <c r="D238" s="123">
        <v>0</v>
      </c>
    </row>
    <row r="239" spans="2:4">
      <c r="B239" s="5"/>
      <c r="C239" s="123">
        <v>0</v>
      </c>
      <c r="D239" s="123">
        <v>0</v>
      </c>
    </row>
    <row r="240" spans="2:4">
      <c r="B240" s="5"/>
      <c r="C240" s="123">
        <v>0</v>
      </c>
      <c r="D240" s="123">
        <v>0</v>
      </c>
    </row>
    <row r="241" spans="2:4">
      <c r="B241" s="5"/>
      <c r="C241" s="123">
        <v>0</v>
      </c>
      <c r="D241" s="123">
        <v>0</v>
      </c>
    </row>
    <row r="242" spans="2:4">
      <c r="B242" s="5"/>
      <c r="C242" s="123">
        <v>0</v>
      </c>
      <c r="D242" s="123">
        <v>0</v>
      </c>
    </row>
    <row r="243" spans="2:4">
      <c r="B243" s="5"/>
      <c r="C243" s="123">
        <v>0</v>
      </c>
      <c r="D243" s="123">
        <v>0</v>
      </c>
    </row>
    <row r="244" spans="2:4">
      <c r="B244" s="5"/>
      <c r="C244" s="123">
        <v>0</v>
      </c>
      <c r="D244" s="123">
        <v>0</v>
      </c>
    </row>
    <row r="245" spans="2:4">
      <c r="B245" s="5"/>
      <c r="C245" s="123">
        <v>0</v>
      </c>
      <c r="D245" s="123">
        <v>0</v>
      </c>
    </row>
    <row r="246" spans="2:4">
      <c r="B246" s="5"/>
      <c r="C246" s="123">
        <v>0</v>
      </c>
      <c r="D246" s="123">
        <v>0</v>
      </c>
    </row>
    <row r="247" spans="2:4">
      <c r="B247" s="5"/>
      <c r="C247" s="123">
        <v>0</v>
      </c>
      <c r="D247" s="123">
        <v>0</v>
      </c>
    </row>
    <row r="248" spans="2:4">
      <c r="B248" s="5"/>
      <c r="C248" s="123">
        <v>0</v>
      </c>
      <c r="D248" s="123">
        <v>0</v>
      </c>
    </row>
    <row r="249" spans="2:4">
      <c r="B249" s="124" t="s">
        <v>105</v>
      </c>
      <c r="C249" s="125">
        <f>SUM(C15:C248)</f>
        <v>0</v>
      </c>
      <c r="D249" s="125">
        <f>SUM(D15:D248)</f>
        <v>0</v>
      </c>
    </row>
    <row r="250" spans="2:4">
      <c r="B250" s="877" t="s">
        <v>129</v>
      </c>
      <c r="C250" s="877"/>
      <c r="D250" s="126">
        <f>D13-C249+D249</f>
        <v>0</v>
      </c>
    </row>
    <row r="255" spans="2:4">
      <c r="B255" s="871" t="s">
        <v>130</v>
      </c>
      <c r="C255" s="871"/>
      <c r="D255" s="871"/>
    </row>
    <row r="256" spans="2:4">
      <c r="B256" s="872" t="s">
        <v>131</v>
      </c>
      <c r="C256" s="872"/>
      <c r="D256" s="872"/>
    </row>
  </sheetData>
  <sheetProtection password="B090" sheet="1" objects="1" scenarios="1"/>
  <mergeCells count="9">
    <mergeCell ref="B13:C13"/>
    <mergeCell ref="B250:C250"/>
    <mergeCell ref="B255:D255"/>
    <mergeCell ref="B256:D256"/>
    <mergeCell ref="B3:D3"/>
    <mergeCell ref="B4:D4"/>
    <mergeCell ref="B5:D5"/>
    <mergeCell ref="A8:E8"/>
    <mergeCell ref="A10:E10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F357"/>
  <sheetViews>
    <sheetView topLeftCell="A331" workbookViewId="0">
      <selection activeCell="C349" sqref="C349"/>
    </sheetView>
  </sheetViews>
  <sheetFormatPr defaultColWidth="9.140625" defaultRowHeight="15"/>
  <cols>
    <col min="1" max="1" width="25.5703125" style="1" customWidth="1"/>
    <col min="2" max="2" width="29.140625" style="99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>
      <c r="A3" s="868" t="s">
        <v>0</v>
      </c>
      <c r="B3" s="868"/>
      <c r="C3" s="868"/>
      <c r="D3" s="868"/>
      <c r="E3" s="868"/>
    </row>
    <row r="4" spans="1:5" ht="15.75">
      <c r="A4" s="868" t="s">
        <v>1</v>
      </c>
      <c r="B4" s="868"/>
      <c r="C4" s="868"/>
      <c r="D4" s="868"/>
      <c r="E4" s="868"/>
    </row>
    <row r="5" spans="1:5" ht="15.75">
      <c r="A5" s="868" t="s">
        <v>4</v>
      </c>
      <c r="B5" s="868"/>
      <c r="C5" s="868"/>
      <c r="D5" s="868"/>
      <c r="E5" s="868"/>
    </row>
    <row r="8" spans="1:5" ht="47.25" customHeight="1">
      <c r="A8" s="873" t="s">
        <v>509</v>
      </c>
      <c r="B8" s="874"/>
      <c r="C8" s="874"/>
      <c r="D8" s="874"/>
      <c r="E8" s="874"/>
    </row>
    <row r="10" spans="1:5" ht="45.75" customHeight="1">
      <c r="A10" s="875" t="s">
        <v>511</v>
      </c>
      <c r="B10" s="876"/>
      <c r="C10" s="876"/>
      <c r="D10" s="876"/>
      <c r="E10" s="876"/>
    </row>
    <row r="13" spans="1:5">
      <c r="B13" s="869" t="s">
        <v>126</v>
      </c>
      <c r="C13" s="869"/>
      <c r="D13" s="121">
        <v>751.37</v>
      </c>
    </row>
    <row r="14" spans="1:5">
      <c r="B14" s="122" t="s">
        <v>123</v>
      </c>
      <c r="C14" s="122" t="s">
        <v>127</v>
      </c>
      <c r="D14" s="122" t="s">
        <v>128</v>
      </c>
    </row>
    <row r="15" spans="1:5">
      <c r="B15" s="173">
        <v>44935</v>
      </c>
      <c r="C15" s="267">
        <v>60.95</v>
      </c>
      <c r="D15" s="267">
        <v>0</v>
      </c>
    </row>
    <row r="16" spans="1:5">
      <c r="B16" s="173"/>
      <c r="C16" s="267">
        <v>0</v>
      </c>
      <c r="D16" s="267">
        <v>0</v>
      </c>
    </row>
    <row r="17" spans="2:4">
      <c r="B17" s="173"/>
      <c r="C17" s="267">
        <v>0</v>
      </c>
      <c r="D17" s="267">
        <v>0</v>
      </c>
    </row>
    <row r="18" spans="2:4">
      <c r="B18" s="173"/>
      <c r="C18" s="267">
        <v>0</v>
      </c>
      <c r="D18" s="267">
        <v>0</v>
      </c>
    </row>
    <row r="19" spans="2:4">
      <c r="B19" s="173"/>
      <c r="C19" s="267">
        <v>0</v>
      </c>
      <c r="D19" s="267">
        <v>0</v>
      </c>
    </row>
    <row r="20" spans="2:4">
      <c r="B20" s="173"/>
      <c r="C20" s="267">
        <v>0</v>
      </c>
      <c r="D20" s="267">
        <v>0</v>
      </c>
    </row>
    <row r="21" spans="2:4">
      <c r="B21" s="173"/>
      <c r="C21" s="267">
        <v>0</v>
      </c>
      <c r="D21" s="267">
        <v>0</v>
      </c>
    </row>
    <row r="22" spans="2:4">
      <c r="B22" s="173"/>
      <c r="C22" s="267">
        <v>0</v>
      </c>
      <c r="D22" s="267">
        <v>0</v>
      </c>
    </row>
    <row r="23" spans="2:4">
      <c r="B23" s="173"/>
      <c r="C23" s="267">
        <v>0</v>
      </c>
      <c r="D23" s="267">
        <v>0</v>
      </c>
    </row>
    <row r="24" spans="2:4">
      <c r="B24" s="173"/>
      <c r="C24" s="267">
        <v>0</v>
      </c>
      <c r="D24" s="267">
        <v>0</v>
      </c>
    </row>
    <row r="25" spans="2:4">
      <c r="B25" s="173"/>
      <c r="C25" s="267">
        <v>0</v>
      </c>
      <c r="D25" s="267">
        <v>0</v>
      </c>
    </row>
    <row r="26" spans="2:4">
      <c r="B26" s="173"/>
      <c r="C26" s="267">
        <v>0</v>
      </c>
      <c r="D26" s="267">
        <v>0</v>
      </c>
    </row>
    <row r="27" spans="2:4">
      <c r="B27" s="173"/>
      <c r="C27" s="267">
        <v>0</v>
      </c>
      <c r="D27" s="267">
        <v>0</v>
      </c>
    </row>
    <row r="28" spans="2:4">
      <c r="B28" s="173"/>
      <c r="C28" s="267">
        <v>0</v>
      </c>
      <c r="D28" s="267">
        <v>0</v>
      </c>
    </row>
    <row r="29" spans="2:4">
      <c r="B29" s="173"/>
      <c r="C29" s="267">
        <v>0</v>
      </c>
      <c r="D29" s="267">
        <v>0</v>
      </c>
    </row>
    <row r="30" spans="2:4">
      <c r="B30" s="173"/>
      <c r="C30" s="267">
        <v>0</v>
      </c>
      <c r="D30" s="267">
        <v>0</v>
      </c>
    </row>
    <row r="31" spans="2:4">
      <c r="B31" s="173"/>
      <c r="C31" s="267">
        <v>0</v>
      </c>
      <c r="D31" s="267">
        <v>0</v>
      </c>
    </row>
    <row r="32" spans="2:4">
      <c r="B32" s="173"/>
      <c r="C32" s="267">
        <v>0</v>
      </c>
      <c r="D32" s="267">
        <v>0</v>
      </c>
    </row>
    <row r="33" spans="2:4">
      <c r="B33" s="173"/>
      <c r="C33" s="267">
        <v>0</v>
      </c>
      <c r="D33" s="267">
        <v>0</v>
      </c>
    </row>
    <row r="34" spans="2:4">
      <c r="B34" s="173"/>
      <c r="C34" s="267">
        <v>0</v>
      </c>
      <c r="D34" s="267">
        <v>0</v>
      </c>
    </row>
    <row r="35" spans="2:4">
      <c r="B35" s="173"/>
      <c r="C35" s="267">
        <v>0</v>
      </c>
      <c r="D35" s="267">
        <v>0</v>
      </c>
    </row>
    <row r="36" spans="2:4">
      <c r="B36" s="173"/>
      <c r="C36" s="267">
        <v>0</v>
      </c>
      <c r="D36" s="267">
        <v>0</v>
      </c>
    </row>
    <row r="37" spans="2:4">
      <c r="B37" s="173"/>
      <c r="C37" s="267">
        <v>0</v>
      </c>
      <c r="D37" s="267">
        <v>0</v>
      </c>
    </row>
    <row r="38" spans="2:4">
      <c r="B38" s="173"/>
      <c r="C38" s="267">
        <v>0</v>
      </c>
      <c r="D38" s="267">
        <v>0</v>
      </c>
    </row>
    <row r="39" spans="2:4">
      <c r="B39" s="173"/>
      <c r="C39" s="267">
        <v>0</v>
      </c>
      <c r="D39" s="267">
        <v>0</v>
      </c>
    </row>
    <row r="40" spans="2:4">
      <c r="B40" s="173"/>
      <c r="C40" s="267">
        <v>0</v>
      </c>
      <c r="D40" s="267">
        <v>0</v>
      </c>
    </row>
    <row r="41" spans="2:4">
      <c r="B41" s="173"/>
      <c r="C41" s="267">
        <v>0</v>
      </c>
      <c r="D41" s="267">
        <v>0</v>
      </c>
    </row>
    <row r="42" spans="2:4">
      <c r="B42" s="173"/>
      <c r="C42" s="267">
        <v>0</v>
      </c>
      <c r="D42" s="267">
        <v>0</v>
      </c>
    </row>
    <row r="43" spans="2:4">
      <c r="B43" s="173"/>
      <c r="C43" s="267">
        <v>0</v>
      </c>
      <c r="D43" s="267">
        <v>0</v>
      </c>
    </row>
    <row r="44" spans="2:4">
      <c r="B44" s="173"/>
      <c r="C44" s="267">
        <v>0</v>
      </c>
      <c r="D44" s="267">
        <v>0</v>
      </c>
    </row>
    <row r="45" spans="2:4">
      <c r="B45" s="173"/>
      <c r="C45" s="267">
        <v>0</v>
      </c>
      <c r="D45" s="267">
        <v>0</v>
      </c>
    </row>
    <row r="46" spans="2:4">
      <c r="B46" s="173"/>
      <c r="C46" s="267">
        <v>0</v>
      </c>
      <c r="D46" s="267">
        <v>0</v>
      </c>
    </row>
    <row r="47" spans="2:4">
      <c r="B47" s="173"/>
      <c r="C47" s="267">
        <v>0</v>
      </c>
      <c r="D47" s="267">
        <v>0</v>
      </c>
    </row>
    <row r="48" spans="2:4">
      <c r="B48" s="173"/>
      <c r="C48" s="267">
        <v>0</v>
      </c>
      <c r="D48" s="267">
        <v>0</v>
      </c>
    </row>
    <row r="49" spans="2:4">
      <c r="B49" s="173"/>
      <c r="C49" s="267">
        <v>0</v>
      </c>
      <c r="D49" s="267">
        <v>0</v>
      </c>
    </row>
    <row r="50" spans="2:4">
      <c r="B50" s="173"/>
      <c r="C50" s="267">
        <v>0</v>
      </c>
      <c r="D50" s="267">
        <v>0</v>
      </c>
    </row>
    <row r="51" spans="2:4">
      <c r="B51" s="173"/>
      <c r="C51" s="267">
        <v>0</v>
      </c>
      <c r="D51" s="267">
        <v>0</v>
      </c>
    </row>
    <row r="52" spans="2:4">
      <c r="B52" s="173"/>
      <c r="C52" s="267">
        <v>0</v>
      </c>
      <c r="D52" s="267">
        <v>0</v>
      </c>
    </row>
    <row r="53" spans="2:4">
      <c r="B53" s="173"/>
      <c r="C53" s="267">
        <v>0</v>
      </c>
      <c r="D53" s="267">
        <v>0</v>
      </c>
    </row>
    <row r="54" spans="2:4">
      <c r="B54" s="173"/>
      <c r="C54" s="267">
        <v>0</v>
      </c>
      <c r="D54" s="267">
        <v>0</v>
      </c>
    </row>
    <row r="55" spans="2:4">
      <c r="B55" s="173"/>
      <c r="C55" s="267">
        <v>0</v>
      </c>
      <c r="D55" s="267">
        <v>0</v>
      </c>
    </row>
    <row r="56" spans="2:4">
      <c r="B56" s="173"/>
      <c r="C56" s="267">
        <v>0</v>
      </c>
      <c r="D56" s="267">
        <v>0</v>
      </c>
    </row>
    <row r="57" spans="2:4">
      <c r="B57" s="173"/>
      <c r="C57" s="267">
        <v>0</v>
      </c>
      <c r="D57" s="267">
        <v>0</v>
      </c>
    </row>
    <row r="58" spans="2:4">
      <c r="B58" s="173"/>
      <c r="C58" s="267">
        <v>0</v>
      </c>
      <c r="D58" s="267">
        <v>0</v>
      </c>
    </row>
    <row r="59" spans="2:4">
      <c r="B59" s="173"/>
      <c r="C59" s="267">
        <v>0</v>
      </c>
      <c r="D59" s="267">
        <v>0</v>
      </c>
    </row>
    <row r="60" spans="2:4">
      <c r="B60" s="173"/>
      <c r="C60" s="267">
        <v>0</v>
      </c>
      <c r="D60" s="267">
        <v>0</v>
      </c>
    </row>
    <row r="61" spans="2:4">
      <c r="B61" s="173"/>
      <c r="C61" s="267">
        <v>0</v>
      </c>
      <c r="D61" s="267">
        <v>0</v>
      </c>
    </row>
    <row r="62" spans="2:4">
      <c r="B62" s="173"/>
      <c r="C62" s="267">
        <v>0</v>
      </c>
      <c r="D62" s="267">
        <v>0</v>
      </c>
    </row>
    <row r="63" spans="2:4">
      <c r="B63" s="173"/>
      <c r="C63" s="267">
        <v>0</v>
      </c>
      <c r="D63" s="267">
        <v>0</v>
      </c>
    </row>
    <row r="64" spans="2:4">
      <c r="B64" s="173"/>
      <c r="C64" s="267">
        <v>0</v>
      </c>
      <c r="D64" s="267">
        <v>0</v>
      </c>
    </row>
    <row r="65" spans="2:4">
      <c r="B65" s="173"/>
      <c r="C65" s="267">
        <v>0</v>
      </c>
      <c r="D65" s="267">
        <v>0</v>
      </c>
    </row>
    <row r="66" spans="2:4">
      <c r="B66" s="173"/>
      <c r="C66" s="267">
        <v>0</v>
      </c>
      <c r="D66" s="267">
        <v>0</v>
      </c>
    </row>
    <row r="67" spans="2:4">
      <c r="B67" s="173"/>
      <c r="C67" s="267">
        <v>0</v>
      </c>
      <c r="D67" s="267">
        <v>0</v>
      </c>
    </row>
    <row r="68" spans="2:4">
      <c r="B68" s="173"/>
      <c r="C68" s="267">
        <v>0</v>
      </c>
      <c r="D68" s="267">
        <v>0</v>
      </c>
    </row>
    <row r="69" spans="2:4">
      <c r="B69" s="173"/>
      <c r="C69" s="267">
        <v>0</v>
      </c>
      <c r="D69" s="267">
        <v>0</v>
      </c>
    </row>
    <row r="70" spans="2:4">
      <c r="B70" s="173"/>
      <c r="C70" s="267">
        <v>0</v>
      </c>
      <c r="D70" s="267">
        <v>0</v>
      </c>
    </row>
    <row r="71" spans="2:4">
      <c r="B71" s="173"/>
      <c r="C71" s="267">
        <v>0</v>
      </c>
      <c r="D71" s="267">
        <v>0</v>
      </c>
    </row>
    <row r="72" spans="2:4">
      <c r="B72" s="173"/>
      <c r="C72" s="267">
        <v>0</v>
      </c>
      <c r="D72" s="267">
        <v>0</v>
      </c>
    </row>
    <row r="73" spans="2:4">
      <c r="B73" s="173"/>
      <c r="C73" s="267">
        <v>0</v>
      </c>
      <c r="D73" s="267">
        <v>0</v>
      </c>
    </row>
    <row r="74" spans="2:4">
      <c r="B74" s="173"/>
      <c r="C74" s="267">
        <v>0</v>
      </c>
      <c r="D74" s="267">
        <v>0</v>
      </c>
    </row>
    <row r="75" spans="2:4">
      <c r="B75" s="173"/>
      <c r="C75" s="267">
        <v>0</v>
      </c>
      <c r="D75" s="267">
        <v>0</v>
      </c>
    </row>
    <row r="76" spans="2:4">
      <c r="B76" s="173"/>
      <c r="C76" s="267">
        <v>0</v>
      </c>
      <c r="D76" s="267">
        <v>0</v>
      </c>
    </row>
    <row r="77" spans="2:4">
      <c r="B77" s="173"/>
      <c r="C77" s="267">
        <v>0</v>
      </c>
      <c r="D77" s="267">
        <v>0</v>
      </c>
    </row>
    <row r="78" spans="2:4">
      <c r="B78" s="173"/>
      <c r="C78" s="267">
        <v>0</v>
      </c>
      <c r="D78" s="267">
        <v>0</v>
      </c>
    </row>
    <row r="79" spans="2:4">
      <c r="B79" s="173"/>
      <c r="C79" s="267">
        <v>0</v>
      </c>
      <c r="D79" s="267">
        <v>0</v>
      </c>
    </row>
    <row r="80" spans="2:4">
      <c r="B80" s="173"/>
      <c r="C80" s="267">
        <v>0</v>
      </c>
      <c r="D80" s="267">
        <v>0</v>
      </c>
    </row>
    <row r="81" spans="1:6">
      <c r="B81" s="173"/>
      <c r="C81" s="267">
        <v>0</v>
      </c>
      <c r="D81" s="267">
        <v>0</v>
      </c>
    </row>
    <row r="82" spans="1:6">
      <c r="B82" s="173"/>
      <c r="C82" s="267">
        <v>0</v>
      </c>
      <c r="D82" s="267">
        <v>0</v>
      </c>
    </row>
    <row r="83" spans="1:6">
      <c r="B83" s="173"/>
      <c r="C83" s="267">
        <v>0</v>
      </c>
      <c r="D83" s="267">
        <v>0</v>
      </c>
    </row>
    <row r="84" spans="1:6">
      <c r="B84" s="173"/>
      <c r="C84" s="267">
        <v>0</v>
      </c>
      <c r="D84" s="267">
        <v>0</v>
      </c>
    </row>
    <row r="85" spans="1:6">
      <c r="B85" s="173"/>
      <c r="C85" s="267">
        <v>0</v>
      </c>
      <c r="D85" s="267">
        <v>0</v>
      </c>
    </row>
    <row r="86" spans="1:6">
      <c r="B86" s="173"/>
      <c r="C86" s="267">
        <v>0</v>
      </c>
      <c r="D86" s="267">
        <v>0</v>
      </c>
    </row>
    <row r="87" spans="1:6">
      <c r="B87" s="173"/>
      <c r="C87" s="267">
        <v>0</v>
      </c>
      <c r="D87" s="267">
        <v>0</v>
      </c>
    </row>
    <row r="88" spans="1:6">
      <c r="B88" s="173"/>
      <c r="C88" s="267">
        <v>0</v>
      </c>
      <c r="D88" s="267">
        <v>0</v>
      </c>
    </row>
    <row r="89" spans="1:6">
      <c r="B89" s="173"/>
      <c r="C89" s="267">
        <v>0</v>
      </c>
      <c r="D89" s="267">
        <v>0</v>
      </c>
    </row>
    <row r="90" spans="1:6">
      <c r="A90" s="241"/>
      <c r="B90" s="173"/>
      <c r="C90" s="267">
        <v>0</v>
      </c>
      <c r="D90" s="267">
        <v>0</v>
      </c>
      <c r="E90" s="241"/>
      <c r="F90" s="242"/>
    </row>
    <row r="91" spans="1:6">
      <c r="B91" s="173"/>
      <c r="C91" s="267">
        <v>0</v>
      </c>
      <c r="D91" s="267">
        <v>0</v>
      </c>
    </row>
    <row r="92" spans="1:6">
      <c r="B92" s="173"/>
      <c r="C92" s="267">
        <v>0</v>
      </c>
      <c r="D92" s="267">
        <v>0</v>
      </c>
    </row>
    <row r="93" spans="1:6">
      <c r="B93" s="173"/>
      <c r="C93" s="267">
        <v>0</v>
      </c>
      <c r="D93" s="267">
        <v>0</v>
      </c>
    </row>
    <row r="94" spans="1:6">
      <c r="B94" s="173"/>
      <c r="C94" s="267">
        <v>0</v>
      </c>
      <c r="D94" s="267">
        <v>0</v>
      </c>
    </row>
    <row r="95" spans="1:6">
      <c r="B95" s="173"/>
      <c r="C95" s="267">
        <v>0</v>
      </c>
      <c r="D95" s="267">
        <v>0</v>
      </c>
    </row>
    <row r="96" spans="1:6">
      <c r="B96" s="173"/>
      <c r="C96" s="267">
        <v>0</v>
      </c>
      <c r="D96" s="267">
        <v>0</v>
      </c>
    </row>
    <row r="97" spans="2:4">
      <c r="B97" s="173"/>
      <c r="C97" s="267">
        <v>0</v>
      </c>
      <c r="D97" s="267">
        <v>0</v>
      </c>
    </row>
    <row r="98" spans="2:4">
      <c r="B98" s="173"/>
      <c r="C98" s="267">
        <v>0</v>
      </c>
      <c r="D98" s="267">
        <v>0</v>
      </c>
    </row>
    <row r="99" spans="2:4">
      <c r="B99" s="173"/>
      <c r="C99" s="267">
        <v>0</v>
      </c>
      <c r="D99" s="267">
        <v>0</v>
      </c>
    </row>
    <row r="100" spans="2:4">
      <c r="B100" s="173"/>
      <c r="C100" s="267">
        <v>0</v>
      </c>
      <c r="D100" s="267">
        <v>0</v>
      </c>
    </row>
    <row r="101" spans="2:4">
      <c r="B101" s="173"/>
      <c r="C101" s="267">
        <v>0</v>
      </c>
      <c r="D101" s="267">
        <v>0</v>
      </c>
    </row>
    <row r="102" spans="2:4">
      <c r="B102" s="173"/>
      <c r="C102" s="267">
        <v>0</v>
      </c>
      <c r="D102" s="267">
        <v>0</v>
      </c>
    </row>
    <row r="103" spans="2:4">
      <c r="B103" s="173"/>
      <c r="C103" s="267">
        <v>0</v>
      </c>
      <c r="D103" s="267">
        <v>0</v>
      </c>
    </row>
    <row r="104" spans="2:4">
      <c r="B104" s="173"/>
      <c r="C104" s="267">
        <v>0</v>
      </c>
      <c r="D104" s="267">
        <v>0</v>
      </c>
    </row>
    <row r="105" spans="2:4">
      <c r="B105" s="173"/>
      <c r="C105" s="267">
        <v>0</v>
      </c>
      <c r="D105" s="267">
        <v>0</v>
      </c>
    </row>
    <row r="106" spans="2:4">
      <c r="B106" s="173"/>
      <c r="C106" s="267">
        <v>0</v>
      </c>
      <c r="D106" s="267">
        <v>0</v>
      </c>
    </row>
    <row r="107" spans="2:4">
      <c r="B107" s="173"/>
      <c r="C107" s="267">
        <v>0</v>
      </c>
      <c r="D107" s="267">
        <v>0</v>
      </c>
    </row>
    <row r="108" spans="2:4">
      <c r="B108" s="173"/>
      <c r="C108" s="267">
        <v>0</v>
      </c>
      <c r="D108" s="267">
        <v>0</v>
      </c>
    </row>
    <row r="109" spans="2:4">
      <c r="B109" s="173"/>
      <c r="C109" s="267">
        <v>0</v>
      </c>
      <c r="D109" s="267">
        <v>0</v>
      </c>
    </row>
    <row r="110" spans="2:4">
      <c r="B110" s="173"/>
      <c r="C110" s="267">
        <v>0</v>
      </c>
      <c r="D110" s="267">
        <v>0</v>
      </c>
    </row>
    <row r="111" spans="2:4">
      <c r="B111" s="173"/>
      <c r="C111" s="267">
        <v>0</v>
      </c>
      <c r="D111" s="267">
        <v>0</v>
      </c>
    </row>
    <row r="112" spans="2:4">
      <c r="B112" s="173"/>
      <c r="C112" s="267">
        <v>0</v>
      </c>
      <c r="D112" s="267">
        <v>0</v>
      </c>
    </row>
    <row r="113" spans="2:4">
      <c r="B113" s="173"/>
      <c r="C113" s="267">
        <v>0</v>
      </c>
      <c r="D113" s="267">
        <v>0</v>
      </c>
    </row>
    <row r="114" spans="2:4">
      <c r="B114" s="173"/>
      <c r="C114" s="267">
        <v>0</v>
      </c>
      <c r="D114" s="267">
        <v>0</v>
      </c>
    </row>
    <row r="115" spans="2:4">
      <c r="B115" s="173"/>
      <c r="C115" s="267">
        <v>0</v>
      </c>
      <c r="D115" s="267">
        <v>0</v>
      </c>
    </row>
    <row r="116" spans="2:4">
      <c r="B116" s="173"/>
      <c r="C116" s="267">
        <v>0</v>
      </c>
      <c r="D116" s="267">
        <v>0</v>
      </c>
    </row>
    <row r="117" spans="2:4">
      <c r="B117" s="173"/>
      <c r="C117" s="267">
        <v>0</v>
      </c>
      <c r="D117" s="267">
        <v>0</v>
      </c>
    </row>
    <row r="118" spans="2:4">
      <c r="B118" s="173"/>
      <c r="C118" s="267">
        <v>0</v>
      </c>
      <c r="D118" s="267">
        <v>0</v>
      </c>
    </row>
    <row r="119" spans="2:4">
      <c r="B119" s="173"/>
      <c r="C119" s="267">
        <v>0</v>
      </c>
      <c r="D119" s="267">
        <v>0</v>
      </c>
    </row>
    <row r="120" spans="2:4">
      <c r="B120" s="173"/>
      <c r="C120" s="267">
        <v>0</v>
      </c>
      <c r="D120" s="267">
        <v>0</v>
      </c>
    </row>
    <row r="121" spans="2:4">
      <c r="B121" s="173"/>
      <c r="C121" s="267">
        <v>0</v>
      </c>
      <c r="D121" s="267">
        <v>0</v>
      </c>
    </row>
    <row r="122" spans="2:4">
      <c r="B122" s="173"/>
      <c r="C122" s="267">
        <v>0</v>
      </c>
      <c r="D122" s="267">
        <v>0</v>
      </c>
    </row>
    <row r="123" spans="2:4">
      <c r="B123" s="173"/>
      <c r="C123" s="267">
        <v>0</v>
      </c>
      <c r="D123" s="267">
        <v>0</v>
      </c>
    </row>
    <row r="124" spans="2:4">
      <c r="B124" s="173"/>
      <c r="C124" s="267">
        <v>0</v>
      </c>
      <c r="D124" s="267">
        <v>0</v>
      </c>
    </row>
    <row r="125" spans="2:4">
      <c r="B125" s="173"/>
      <c r="C125" s="267">
        <v>0</v>
      </c>
      <c r="D125" s="267">
        <v>0</v>
      </c>
    </row>
    <row r="126" spans="2:4">
      <c r="B126" s="173"/>
      <c r="C126" s="267">
        <v>0</v>
      </c>
      <c r="D126" s="267">
        <v>0</v>
      </c>
    </row>
    <row r="127" spans="2:4">
      <c r="B127" s="173"/>
      <c r="C127" s="267">
        <v>0</v>
      </c>
      <c r="D127" s="267">
        <v>0</v>
      </c>
    </row>
    <row r="128" spans="2:4">
      <c r="B128" s="173"/>
      <c r="C128" s="267">
        <v>0</v>
      </c>
      <c r="D128" s="267">
        <v>0</v>
      </c>
    </row>
    <row r="129" spans="2:4">
      <c r="B129" s="173"/>
      <c r="C129" s="267">
        <v>0</v>
      </c>
      <c r="D129" s="267">
        <v>0</v>
      </c>
    </row>
    <row r="130" spans="2:4">
      <c r="B130" s="173"/>
      <c r="C130" s="267">
        <v>0</v>
      </c>
      <c r="D130" s="267">
        <v>0</v>
      </c>
    </row>
    <row r="131" spans="2:4">
      <c r="B131" s="173"/>
      <c r="C131" s="267">
        <v>0</v>
      </c>
      <c r="D131" s="267">
        <v>0</v>
      </c>
    </row>
    <row r="132" spans="2:4">
      <c r="B132" s="173"/>
      <c r="C132" s="267">
        <v>0</v>
      </c>
      <c r="D132" s="267">
        <v>0</v>
      </c>
    </row>
    <row r="133" spans="2:4">
      <c r="B133" s="173"/>
      <c r="C133" s="267">
        <v>0</v>
      </c>
      <c r="D133" s="267">
        <v>0</v>
      </c>
    </row>
    <row r="134" spans="2:4">
      <c r="B134" s="173"/>
      <c r="C134" s="267">
        <v>0</v>
      </c>
      <c r="D134" s="267">
        <v>0</v>
      </c>
    </row>
    <row r="135" spans="2:4">
      <c r="B135" s="173"/>
      <c r="C135" s="267">
        <v>0</v>
      </c>
      <c r="D135" s="267">
        <v>0</v>
      </c>
    </row>
    <row r="136" spans="2:4">
      <c r="B136" s="173"/>
      <c r="C136" s="267">
        <v>0</v>
      </c>
      <c r="D136" s="267">
        <v>0</v>
      </c>
    </row>
    <row r="137" spans="2:4">
      <c r="B137" s="173"/>
      <c r="C137" s="267">
        <v>0</v>
      </c>
      <c r="D137" s="267">
        <v>0</v>
      </c>
    </row>
    <row r="138" spans="2:4">
      <c r="B138" s="173"/>
      <c r="C138" s="267">
        <v>0</v>
      </c>
      <c r="D138" s="267">
        <v>0</v>
      </c>
    </row>
    <row r="139" spans="2:4">
      <c r="B139" s="173"/>
      <c r="C139" s="267">
        <v>0</v>
      </c>
      <c r="D139" s="267">
        <v>0</v>
      </c>
    </row>
    <row r="140" spans="2:4">
      <c r="B140" s="173"/>
      <c r="C140" s="267">
        <v>0</v>
      </c>
      <c r="D140" s="267">
        <v>0</v>
      </c>
    </row>
    <row r="141" spans="2:4">
      <c r="B141" s="173"/>
      <c r="C141" s="267">
        <v>0</v>
      </c>
      <c r="D141" s="267">
        <v>0</v>
      </c>
    </row>
    <row r="142" spans="2:4">
      <c r="B142" s="173"/>
      <c r="C142" s="267">
        <v>0</v>
      </c>
      <c r="D142" s="267">
        <v>0</v>
      </c>
    </row>
    <row r="143" spans="2:4">
      <c r="B143" s="173"/>
      <c r="C143" s="267">
        <v>0</v>
      </c>
      <c r="D143" s="267">
        <v>0</v>
      </c>
    </row>
    <row r="144" spans="2:4">
      <c r="B144" s="173"/>
      <c r="C144" s="267">
        <v>0</v>
      </c>
      <c r="D144" s="267">
        <v>0</v>
      </c>
    </row>
    <row r="145" spans="2:4">
      <c r="B145" s="173"/>
      <c r="C145" s="267">
        <v>0</v>
      </c>
      <c r="D145" s="267">
        <v>0</v>
      </c>
    </row>
    <row r="146" spans="2:4">
      <c r="B146" s="173"/>
      <c r="C146" s="267">
        <v>0</v>
      </c>
      <c r="D146" s="267">
        <v>0</v>
      </c>
    </row>
    <row r="147" spans="2:4">
      <c r="B147" s="173"/>
      <c r="C147" s="267">
        <v>0</v>
      </c>
      <c r="D147" s="267">
        <v>0</v>
      </c>
    </row>
    <row r="148" spans="2:4">
      <c r="B148" s="173"/>
      <c r="C148" s="267">
        <v>0</v>
      </c>
      <c r="D148" s="267">
        <v>0</v>
      </c>
    </row>
    <row r="149" spans="2:4">
      <c r="B149" s="173"/>
      <c r="C149" s="267">
        <v>0</v>
      </c>
      <c r="D149" s="267">
        <v>0</v>
      </c>
    </row>
    <row r="150" spans="2:4">
      <c r="B150" s="173"/>
      <c r="C150" s="267">
        <v>0</v>
      </c>
      <c r="D150" s="267">
        <v>0</v>
      </c>
    </row>
    <row r="151" spans="2:4">
      <c r="B151" s="173"/>
      <c r="C151" s="267">
        <v>0</v>
      </c>
      <c r="D151" s="267">
        <v>0</v>
      </c>
    </row>
    <row r="152" spans="2:4">
      <c r="B152" s="173"/>
      <c r="C152" s="267">
        <v>0</v>
      </c>
      <c r="D152" s="267">
        <v>0</v>
      </c>
    </row>
    <row r="153" spans="2:4">
      <c r="B153" s="173"/>
      <c r="C153" s="267">
        <v>0</v>
      </c>
      <c r="D153" s="267">
        <v>0</v>
      </c>
    </row>
    <row r="154" spans="2:4">
      <c r="B154" s="173"/>
      <c r="C154" s="267">
        <v>0</v>
      </c>
      <c r="D154" s="267">
        <v>0</v>
      </c>
    </row>
    <row r="155" spans="2:4">
      <c r="B155" s="173"/>
      <c r="C155" s="267">
        <v>0</v>
      </c>
      <c r="D155" s="267">
        <v>0</v>
      </c>
    </row>
    <row r="156" spans="2:4">
      <c r="B156" s="173"/>
      <c r="C156" s="267">
        <v>0</v>
      </c>
      <c r="D156" s="267">
        <v>0</v>
      </c>
    </row>
    <row r="157" spans="2:4">
      <c r="B157" s="173"/>
      <c r="C157" s="267">
        <v>0</v>
      </c>
      <c r="D157" s="267">
        <v>0</v>
      </c>
    </row>
    <row r="158" spans="2:4">
      <c r="B158" s="173"/>
      <c r="C158" s="267">
        <v>0</v>
      </c>
      <c r="D158" s="267">
        <v>0</v>
      </c>
    </row>
    <row r="159" spans="2:4">
      <c r="B159" s="173"/>
      <c r="C159" s="267">
        <v>0</v>
      </c>
      <c r="D159" s="267">
        <v>0</v>
      </c>
    </row>
    <row r="160" spans="2:4">
      <c r="B160" s="173"/>
      <c r="C160" s="267">
        <v>0</v>
      </c>
      <c r="D160" s="267">
        <v>0</v>
      </c>
    </row>
    <row r="161" spans="2:4">
      <c r="B161" s="173"/>
      <c r="C161" s="267">
        <v>0</v>
      </c>
      <c r="D161" s="267">
        <v>0</v>
      </c>
    </row>
    <row r="162" spans="2:4">
      <c r="B162" s="173"/>
      <c r="C162" s="267">
        <v>0</v>
      </c>
      <c r="D162" s="267">
        <v>0</v>
      </c>
    </row>
    <row r="163" spans="2:4">
      <c r="B163" s="173"/>
      <c r="C163" s="267">
        <v>0</v>
      </c>
      <c r="D163" s="267">
        <v>0</v>
      </c>
    </row>
    <row r="164" spans="2:4">
      <c r="B164" s="173"/>
      <c r="C164" s="267">
        <v>0</v>
      </c>
      <c r="D164" s="267">
        <v>0</v>
      </c>
    </row>
    <row r="165" spans="2:4">
      <c r="B165" s="173"/>
      <c r="C165" s="267">
        <v>0</v>
      </c>
      <c r="D165" s="267">
        <v>0</v>
      </c>
    </row>
    <row r="166" spans="2:4">
      <c r="B166" s="173"/>
      <c r="C166" s="267">
        <v>0</v>
      </c>
      <c r="D166" s="267">
        <v>0</v>
      </c>
    </row>
    <row r="167" spans="2:4">
      <c r="B167" s="173"/>
      <c r="C167" s="267">
        <v>0</v>
      </c>
      <c r="D167" s="267">
        <v>0</v>
      </c>
    </row>
    <row r="168" spans="2:4">
      <c r="B168" s="173"/>
      <c r="C168" s="267">
        <v>0</v>
      </c>
      <c r="D168" s="267">
        <v>0</v>
      </c>
    </row>
    <row r="169" spans="2:4">
      <c r="B169" s="173"/>
      <c r="C169" s="267">
        <v>0</v>
      </c>
      <c r="D169" s="267">
        <v>0</v>
      </c>
    </row>
    <row r="170" spans="2:4">
      <c r="B170" s="173"/>
      <c r="C170" s="267">
        <v>0</v>
      </c>
      <c r="D170" s="267">
        <v>0</v>
      </c>
    </row>
    <row r="171" spans="2:4">
      <c r="B171" s="173"/>
      <c r="C171" s="267">
        <v>0</v>
      </c>
      <c r="D171" s="267">
        <v>0</v>
      </c>
    </row>
    <row r="172" spans="2:4">
      <c r="B172" s="173"/>
      <c r="C172" s="267">
        <v>0</v>
      </c>
      <c r="D172" s="267">
        <v>0</v>
      </c>
    </row>
    <row r="173" spans="2:4">
      <c r="B173" s="173"/>
      <c r="C173" s="267">
        <v>0</v>
      </c>
      <c r="D173" s="267">
        <v>0</v>
      </c>
    </row>
    <row r="174" spans="2:4">
      <c r="B174" s="173"/>
      <c r="C174" s="267">
        <v>0</v>
      </c>
      <c r="D174" s="267">
        <v>0</v>
      </c>
    </row>
    <row r="175" spans="2:4">
      <c r="B175" s="173"/>
      <c r="C175" s="267">
        <v>0</v>
      </c>
      <c r="D175" s="267">
        <v>0</v>
      </c>
    </row>
    <row r="176" spans="2:4">
      <c r="B176" s="173"/>
      <c r="C176" s="267">
        <v>0</v>
      </c>
      <c r="D176" s="267">
        <v>0</v>
      </c>
    </row>
    <row r="177" spans="2:4">
      <c r="B177" s="173"/>
      <c r="C177" s="267">
        <v>0</v>
      </c>
      <c r="D177" s="267">
        <v>0</v>
      </c>
    </row>
    <row r="178" spans="2:4">
      <c r="B178" s="173"/>
      <c r="C178" s="267">
        <v>0</v>
      </c>
      <c r="D178" s="267">
        <v>0</v>
      </c>
    </row>
    <row r="179" spans="2:4">
      <c r="B179" s="173"/>
      <c r="C179" s="267">
        <v>0</v>
      </c>
      <c r="D179" s="267">
        <v>0</v>
      </c>
    </row>
    <row r="180" spans="2:4">
      <c r="B180" s="173"/>
      <c r="C180" s="267">
        <v>0</v>
      </c>
      <c r="D180" s="267">
        <v>0</v>
      </c>
    </row>
    <row r="181" spans="2:4">
      <c r="B181" s="173"/>
      <c r="C181" s="267">
        <v>0</v>
      </c>
      <c r="D181" s="267">
        <v>0</v>
      </c>
    </row>
    <row r="182" spans="2:4">
      <c r="B182" s="173"/>
      <c r="C182" s="267">
        <v>0</v>
      </c>
      <c r="D182" s="267">
        <v>0</v>
      </c>
    </row>
    <row r="183" spans="2:4">
      <c r="B183" s="173"/>
      <c r="C183" s="267">
        <v>0</v>
      </c>
      <c r="D183" s="267">
        <v>0</v>
      </c>
    </row>
    <row r="184" spans="2:4">
      <c r="B184" s="173"/>
      <c r="C184" s="267">
        <v>0</v>
      </c>
      <c r="D184" s="267">
        <v>0</v>
      </c>
    </row>
    <row r="185" spans="2:4">
      <c r="B185" s="173"/>
      <c r="C185" s="267">
        <v>0</v>
      </c>
      <c r="D185" s="267">
        <v>0</v>
      </c>
    </row>
    <row r="186" spans="2:4">
      <c r="B186" s="173"/>
      <c r="C186" s="267">
        <v>0</v>
      </c>
      <c r="D186" s="267">
        <v>0</v>
      </c>
    </row>
    <row r="187" spans="2:4">
      <c r="B187" s="173"/>
      <c r="C187" s="267">
        <v>0</v>
      </c>
      <c r="D187" s="267">
        <v>0</v>
      </c>
    </row>
    <row r="188" spans="2:4">
      <c r="B188" s="173"/>
      <c r="C188" s="267">
        <v>0</v>
      </c>
      <c r="D188" s="267">
        <v>0</v>
      </c>
    </row>
    <row r="189" spans="2:4">
      <c r="B189" s="173"/>
      <c r="C189" s="267">
        <v>0</v>
      </c>
      <c r="D189" s="267">
        <v>0</v>
      </c>
    </row>
    <row r="190" spans="2:4">
      <c r="B190" s="173"/>
      <c r="C190" s="267">
        <v>0</v>
      </c>
      <c r="D190" s="267">
        <v>0</v>
      </c>
    </row>
    <row r="191" spans="2:4">
      <c r="B191" s="173"/>
      <c r="C191" s="267">
        <v>0</v>
      </c>
      <c r="D191" s="267">
        <v>0</v>
      </c>
    </row>
    <row r="192" spans="2:4">
      <c r="B192" s="173"/>
      <c r="C192" s="267">
        <v>0</v>
      </c>
      <c r="D192" s="267">
        <v>0</v>
      </c>
    </row>
    <row r="193" spans="2:4">
      <c r="B193" s="173"/>
      <c r="C193" s="267">
        <v>0</v>
      </c>
      <c r="D193" s="267">
        <v>0</v>
      </c>
    </row>
    <row r="194" spans="2:4">
      <c r="B194" s="173"/>
      <c r="C194" s="267">
        <v>0</v>
      </c>
      <c r="D194" s="267">
        <v>0</v>
      </c>
    </row>
    <row r="195" spans="2:4">
      <c r="B195" s="173"/>
      <c r="C195" s="267">
        <v>0</v>
      </c>
      <c r="D195" s="267">
        <v>0</v>
      </c>
    </row>
    <row r="196" spans="2:4">
      <c r="B196" s="173"/>
      <c r="C196" s="267">
        <v>0</v>
      </c>
      <c r="D196" s="267">
        <v>0</v>
      </c>
    </row>
    <row r="197" spans="2:4">
      <c r="B197" s="173"/>
      <c r="C197" s="267">
        <v>0</v>
      </c>
      <c r="D197" s="267">
        <v>0</v>
      </c>
    </row>
    <row r="198" spans="2:4">
      <c r="B198" s="173"/>
      <c r="C198" s="267">
        <v>0</v>
      </c>
      <c r="D198" s="267">
        <v>0</v>
      </c>
    </row>
    <row r="199" spans="2:4">
      <c r="B199" s="173"/>
      <c r="C199" s="267">
        <v>0</v>
      </c>
      <c r="D199" s="267">
        <v>0</v>
      </c>
    </row>
    <row r="200" spans="2:4">
      <c r="B200" s="173"/>
      <c r="C200" s="267">
        <v>0</v>
      </c>
      <c r="D200" s="267">
        <v>0</v>
      </c>
    </row>
    <row r="201" spans="2:4">
      <c r="B201" s="173"/>
      <c r="C201" s="267">
        <v>0</v>
      </c>
      <c r="D201" s="267">
        <v>0</v>
      </c>
    </row>
    <row r="202" spans="2:4">
      <c r="B202" s="173"/>
      <c r="C202" s="267">
        <v>0</v>
      </c>
      <c r="D202" s="267">
        <v>0</v>
      </c>
    </row>
    <row r="203" spans="2:4">
      <c r="B203" s="173"/>
      <c r="C203" s="267">
        <v>0</v>
      </c>
      <c r="D203" s="267">
        <v>0</v>
      </c>
    </row>
    <row r="204" spans="2:4">
      <c r="B204" s="173"/>
      <c r="C204" s="267">
        <v>0</v>
      </c>
      <c r="D204" s="267">
        <v>0</v>
      </c>
    </row>
    <row r="205" spans="2:4">
      <c r="B205" s="173"/>
      <c r="C205" s="267">
        <v>0</v>
      </c>
      <c r="D205" s="267">
        <v>0</v>
      </c>
    </row>
    <row r="206" spans="2:4">
      <c r="B206" s="173"/>
      <c r="C206" s="267">
        <v>0</v>
      </c>
      <c r="D206" s="267">
        <v>0</v>
      </c>
    </row>
    <row r="207" spans="2:4">
      <c r="B207" s="173"/>
      <c r="C207" s="267">
        <v>0</v>
      </c>
      <c r="D207" s="267">
        <v>0</v>
      </c>
    </row>
    <row r="208" spans="2:4">
      <c r="B208" s="173"/>
      <c r="C208" s="267">
        <v>0</v>
      </c>
      <c r="D208" s="267">
        <v>0</v>
      </c>
    </row>
    <row r="209" spans="2:4">
      <c r="B209" s="173"/>
      <c r="C209" s="267">
        <v>0</v>
      </c>
      <c r="D209" s="267">
        <v>0</v>
      </c>
    </row>
    <row r="210" spans="2:4">
      <c r="B210" s="173"/>
      <c r="C210" s="267">
        <v>0</v>
      </c>
      <c r="D210" s="267">
        <v>0</v>
      </c>
    </row>
    <row r="211" spans="2:4">
      <c r="B211" s="173"/>
      <c r="C211" s="267">
        <v>0</v>
      </c>
      <c r="D211" s="267">
        <v>0</v>
      </c>
    </row>
    <row r="212" spans="2:4">
      <c r="B212" s="173"/>
      <c r="C212" s="267">
        <v>0</v>
      </c>
      <c r="D212" s="267">
        <v>0</v>
      </c>
    </row>
    <row r="213" spans="2:4">
      <c r="B213" s="173"/>
      <c r="C213" s="267">
        <v>0</v>
      </c>
      <c r="D213" s="267">
        <v>0</v>
      </c>
    </row>
    <row r="214" spans="2:4">
      <c r="B214" s="173"/>
      <c r="C214" s="267">
        <v>0</v>
      </c>
      <c r="D214" s="267">
        <v>0</v>
      </c>
    </row>
    <row r="215" spans="2:4">
      <c r="B215" s="173"/>
      <c r="C215" s="267">
        <v>0</v>
      </c>
      <c r="D215" s="267">
        <v>0</v>
      </c>
    </row>
    <row r="216" spans="2:4">
      <c r="B216" s="173"/>
      <c r="C216" s="267">
        <v>0</v>
      </c>
      <c r="D216" s="267">
        <v>0</v>
      </c>
    </row>
    <row r="217" spans="2:4">
      <c r="B217" s="173"/>
      <c r="C217" s="267">
        <v>0</v>
      </c>
      <c r="D217" s="267">
        <v>0</v>
      </c>
    </row>
    <row r="218" spans="2:4">
      <c r="B218" s="173"/>
      <c r="C218" s="267">
        <v>0</v>
      </c>
      <c r="D218" s="267">
        <v>0</v>
      </c>
    </row>
    <row r="219" spans="2:4">
      <c r="B219" s="173"/>
      <c r="C219" s="267">
        <v>0</v>
      </c>
      <c r="D219" s="267">
        <v>0</v>
      </c>
    </row>
    <row r="220" spans="2:4">
      <c r="B220" s="173"/>
      <c r="C220" s="267">
        <v>0</v>
      </c>
      <c r="D220" s="267">
        <v>0</v>
      </c>
    </row>
    <row r="221" spans="2:4">
      <c r="B221" s="173"/>
      <c r="C221" s="267">
        <v>0</v>
      </c>
      <c r="D221" s="267">
        <v>0</v>
      </c>
    </row>
    <row r="222" spans="2:4">
      <c r="B222" s="173"/>
      <c r="C222" s="267">
        <v>0</v>
      </c>
      <c r="D222" s="267">
        <v>0</v>
      </c>
    </row>
    <row r="223" spans="2:4">
      <c r="B223" s="173"/>
      <c r="C223" s="267">
        <v>0</v>
      </c>
      <c r="D223" s="267">
        <v>0</v>
      </c>
    </row>
    <row r="224" spans="2:4">
      <c r="B224" s="173"/>
      <c r="C224" s="267">
        <v>0</v>
      </c>
      <c r="D224" s="267">
        <v>0</v>
      </c>
    </row>
    <row r="225" spans="2:4">
      <c r="B225" s="173"/>
      <c r="C225" s="267">
        <v>0</v>
      </c>
      <c r="D225" s="267">
        <v>0</v>
      </c>
    </row>
    <row r="226" spans="2:4">
      <c r="B226" s="173"/>
      <c r="C226" s="267">
        <v>0</v>
      </c>
      <c r="D226" s="267">
        <v>0</v>
      </c>
    </row>
    <row r="227" spans="2:4">
      <c r="B227" s="173"/>
      <c r="C227" s="267">
        <v>0</v>
      </c>
      <c r="D227" s="267">
        <v>0</v>
      </c>
    </row>
    <row r="228" spans="2:4">
      <c r="B228" s="173"/>
      <c r="C228" s="267">
        <v>0</v>
      </c>
      <c r="D228" s="267">
        <v>0</v>
      </c>
    </row>
    <row r="229" spans="2:4">
      <c r="B229" s="173"/>
      <c r="C229" s="267">
        <v>0</v>
      </c>
      <c r="D229" s="267">
        <v>0</v>
      </c>
    </row>
    <row r="230" spans="2:4">
      <c r="B230" s="173"/>
      <c r="C230" s="267">
        <v>0</v>
      </c>
      <c r="D230" s="267">
        <v>0</v>
      </c>
    </row>
    <row r="231" spans="2:4">
      <c r="B231" s="173"/>
      <c r="C231" s="267">
        <v>0</v>
      </c>
      <c r="D231" s="267">
        <v>0</v>
      </c>
    </row>
    <row r="232" spans="2:4">
      <c r="B232" s="173"/>
      <c r="C232" s="267">
        <v>0</v>
      </c>
      <c r="D232" s="267">
        <v>0</v>
      </c>
    </row>
    <row r="233" spans="2:4">
      <c r="B233" s="173"/>
      <c r="C233" s="267">
        <v>0</v>
      </c>
      <c r="D233" s="267">
        <v>0</v>
      </c>
    </row>
    <row r="234" spans="2:4">
      <c r="B234" s="173"/>
      <c r="C234" s="267">
        <v>0</v>
      </c>
      <c r="D234" s="267">
        <v>0</v>
      </c>
    </row>
    <row r="235" spans="2:4">
      <c r="B235" s="173"/>
      <c r="C235" s="267">
        <v>0</v>
      </c>
      <c r="D235" s="267">
        <v>0</v>
      </c>
    </row>
    <row r="236" spans="2:4">
      <c r="B236" s="173"/>
      <c r="C236" s="267">
        <v>0</v>
      </c>
      <c r="D236" s="267">
        <v>0</v>
      </c>
    </row>
    <row r="237" spans="2:4">
      <c r="B237" s="173"/>
      <c r="C237" s="267">
        <v>0</v>
      </c>
      <c r="D237" s="267">
        <v>0</v>
      </c>
    </row>
    <row r="238" spans="2:4">
      <c r="B238" s="173"/>
      <c r="C238" s="267">
        <v>0</v>
      </c>
      <c r="D238" s="267">
        <v>0</v>
      </c>
    </row>
    <row r="239" spans="2:4">
      <c r="B239" s="173"/>
      <c r="C239" s="267">
        <v>0</v>
      </c>
      <c r="D239" s="267">
        <v>0</v>
      </c>
    </row>
    <row r="240" spans="2:4">
      <c r="B240" s="173"/>
      <c r="C240" s="267">
        <v>0</v>
      </c>
      <c r="D240" s="267">
        <v>0</v>
      </c>
    </row>
    <row r="241" spans="2:4">
      <c r="B241" s="173"/>
      <c r="C241" s="267">
        <v>0</v>
      </c>
      <c r="D241" s="267">
        <v>0</v>
      </c>
    </row>
    <row r="242" spans="2:4">
      <c r="B242" s="173"/>
      <c r="C242" s="267">
        <v>0</v>
      </c>
      <c r="D242" s="267">
        <v>0</v>
      </c>
    </row>
    <row r="243" spans="2:4">
      <c r="B243" s="173"/>
      <c r="C243" s="267">
        <v>0</v>
      </c>
      <c r="D243" s="267">
        <v>0</v>
      </c>
    </row>
    <row r="244" spans="2:4">
      <c r="B244" s="173"/>
      <c r="C244" s="267">
        <v>0</v>
      </c>
      <c r="D244" s="267">
        <v>0</v>
      </c>
    </row>
    <row r="245" spans="2:4">
      <c r="B245" s="173"/>
      <c r="C245" s="267">
        <v>0</v>
      </c>
      <c r="D245" s="267">
        <v>0</v>
      </c>
    </row>
    <row r="246" spans="2:4">
      <c r="B246" s="173"/>
      <c r="C246" s="267">
        <v>0</v>
      </c>
      <c r="D246" s="267">
        <v>0</v>
      </c>
    </row>
    <row r="247" spans="2:4">
      <c r="B247" s="173"/>
      <c r="C247" s="267">
        <v>0</v>
      </c>
      <c r="D247" s="267">
        <v>0</v>
      </c>
    </row>
    <row r="248" spans="2:4">
      <c r="B248" s="173"/>
      <c r="C248" s="267">
        <v>0</v>
      </c>
      <c r="D248" s="267">
        <v>0</v>
      </c>
    </row>
    <row r="249" spans="2:4">
      <c r="B249" s="173"/>
      <c r="C249" s="267">
        <v>0</v>
      </c>
      <c r="D249" s="267">
        <v>0</v>
      </c>
    </row>
    <row r="250" spans="2:4">
      <c r="B250" s="173"/>
      <c r="C250" s="267">
        <v>0</v>
      </c>
      <c r="D250" s="267">
        <v>0</v>
      </c>
    </row>
    <row r="251" spans="2:4">
      <c r="B251" s="173"/>
      <c r="C251" s="267">
        <v>0</v>
      </c>
      <c r="D251" s="267">
        <v>0</v>
      </c>
    </row>
    <row r="252" spans="2:4">
      <c r="B252" s="173"/>
      <c r="C252" s="267">
        <v>0</v>
      </c>
      <c r="D252" s="267">
        <v>0</v>
      </c>
    </row>
    <row r="253" spans="2:4">
      <c r="B253" s="173"/>
      <c r="C253" s="267">
        <v>0</v>
      </c>
      <c r="D253" s="267">
        <v>0</v>
      </c>
    </row>
    <row r="254" spans="2:4">
      <c r="B254" s="173"/>
      <c r="C254" s="267">
        <v>0</v>
      </c>
      <c r="D254" s="267">
        <v>0</v>
      </c>
    </row>
    <row r="255" spans="2:4">
      <c r="B255" s="173"/>
      <c r="C255" s="267">
        <v>0</v>
      </c>
      <c r="D255" s="267">
        <v>0</v>
      </c>
    </row>
    <row r="256" spans="2:4">
      <c r="B256" s="173"/>
      <c r="C256" s="267">
        <v>0</v>
      </c>
      <c r="D256" s="267">
        <v>0</v>
      </c>
    </row>
    <row r="257" spans="2:4">
      <c r="B257" s="173"/>
      <c r="C257" s="267">
        <v>0</v>
      </c>
      <c r="D257" s="267">
        <v>0</v>
      </c>
    </row>
    <row r="258" spans="2:4">
      <c r="B258" s="173"/>
      <c r="C258" s="267">
        <v>0</v>
      </c>
      <c r="D258" s="267">
        <v>0</v>
      </c>
    </row>
    <row r="259" spans="2:4">
      <c r="B259" s="173"/>
      <c r="C259" s="267">
        <v>0</v>
      </c>
      <c r="D259" s="267">
        <v>0</v>
      </c>
    </row>
    <row r="260" spans="2:4">
      <c r="B260" s="173"/>
      <c r="C260" s="267">
        <v>0</v>
      </c>
      <c r="D260" s="267">
        <v>0</v>
      </c>
    </row>
    <row r="261" spans="2:4">
      <c r="B261" s="173"/>
      <c r="C261" s="267">
        <v>0</v>
      </c>
      <c r="D261" s="267">
        <v>0</v>
      </c>
    </row>
    <row r="262" spans="2:4">
      <c r="B262" s="173"/>
      <c r="C262" s="267">
        <v>0</v>
      </c>
      <c r="D262" s="267">
        <v>0</v>
      </c>
    </row>
    <row r="263" spans="2:4">
      <c r="B263" s="173"/>
      <c r="C263" s="267">
        <v>0</v>
      </c>
      <c r="D263" s="267">
        <v>0</v>
      </c>
    </row>
    <row r="264" spans="2:4">
      <c r="B264" s="173"/>
      <c r="C264" s="267">
        <v>0</v>
      </c>
      <c r="D264" s="267">
        <v>0</v>
      </c>
    </row>
    <row r="265" spans="2:4">
      <c r="B265" s="173"/>
      <c r="C265" s="267">
        <v>0</v>
      </c>
      <c r="D265" s="267">
        <v>0</v>
      </c>
    </row>
    <row r="266" spans="2:4">
      <c r="B266" s="173"/>
      <c r="C266" s="267">
        <v>0</v>
      </c>
      <c r="D266" s="267">
        <v>0</v>
      </c>
    </row>
    <row r="267" spans="2:4">
      <c r="B267" s="173"/>
      <c r="C267" s="267">
        <v>0</v>
      </c>
      <c r="D267" s="267">
        <v>0</v>
      </c>
    </row>
    <row r="268" spans="2:4">
      <c r="B268" s="173"/>
      <c r="C268" s="267">
        <v>0</v>
      </c>
      <c r="D268" s="267">
        <v>0</v>
      </c>
    </row>
    <row r="269" spans="2:4">
      <c r="B269" s="173"/>
      <c r="C269" s="267">
        <v>0</v>
      </c>
      <c r="D269" s="267">
        <v>0</v>
      </c>
    </row>
    <row r="270" spans="2:4">
      <c r="B270" s="173"/>
      <c r="C270" s="267">
        <v>0</v>
      </c>
      <c r="D270" s="267">
        <v>0</v>
      </c>
    </row>
    <row r="271" spans="2:4">
      <c r="B271" s="173"/>
      <c r="C271" s="267">
        <v>0</v>
      </c>
      <c r="D271" s="267">
        <v>0</v>
      </c>
    </row>
    <row r="272" spans="2:4">
      <c r="B272" s="173"/>
      <c r="C272" s="267">
        <v>0</v>
      </c>
      <c r="D272" s="267">
        <v>0</v>
      </c>
    </row>
    <row r="273" spans="2:4">
      <c r="B273" s="173"/>
      <c r="C273" s="267">
        <v>0</v>
      </c>
      <c r="D273" s="267">
        <v>0</v>
      </c>
    </row>
    <row r="274" spans="2:4">
      <c r="B274" s="173"/>
      <c r="C274" s="267">
        <v>0</v>
      </c>
      <c r="D274" s="267">
        <v>0</v>
      </c>
    </row>
    <row r="275" spans="2:4">
      <c r="B275" s="173"/>
      <c r="C275" s="267">
        <v>0</v>
      </c>
      <c r="D275" s="267">
        <v>0</v>
      </c>
    </row>
    <row r="276" spans="2:4">
      <c r="B276" s="173"/>
      <c r="C276" s="267">
        <v>0</v>
      </c>
      <c r="D276" s="267">
        <v>0</v>
      </c>
    </row>
    <row r="277" spans="2:4">
      <c r="B277" s="173"/>
      <c r="C277" s="267">
        <v>0</v>
      </c>
      <c r="D277" s="267">
        <v>0</v>
      </c>
    </row>
    <row r="278" spans="2:4">
      <c r="B278" s="173"/>
      <c r="C278" s="267">
        <v>0</v>
      </c>
      <c r="D278" s="267">
        <v>0</v>
      </c>
    </row>
    <row r="279" spans="2:4">
      <c r="B279" s="173"/>
      <c r="C279" s="267">
        <v>0</v>
      </c>
      <c r="D279" s="267">
        <v>0</v>
      </c>
    </row>
    <row r="280" spans="2:4">
      <c r="B280" s="173"/>
      <c r="C280" s="267">
        <v>0</v>
      </c>
      <c r="D280" s="267">
        <v>0</v>
      </c>
    </row>
    <row r="281" spans="2:4">
      <c r="B281" s="173"/>
      <c r="C281" s="267">
        <v>0</v>
      </c>
      <c r="D281" s="267">
        <v>0</v>
      </c>
    </row>
    <row r="282" spans="2:4">
      <c r="B282" s="173"/>
      <c r="C282" s="267">
        <v>0</v>
      </c>
      <c r="D282" s="267">
        <v>0</v>
      </c>
    </row>
    <row r="283" spans="2:4">
      <c r="B283" s="173"/>
      <c r="C283" s="267">
        <v>0</v>
      </c>
      <c r="D283" s="267">
        <v>0</v>
      </c>
    </row>
    <row r="284" spans="2:4">
      <c r="B284" s="173"/>
      <c r="C284" s="267">
        <v>0</v>
      </c>
      <c r="D284" s="267">
        <v>0</v>
      </c>
    </row>
    <row r="285" spans="2:4">
      <c r="B285" s="173"/>
      <c r="C285" s="267">
        <v>0</v>
      </c>
      <c r="D285" s="267">
        <v>0</v>
      </c>
    </row>
    <row r="286" spans="2:4">
      <c r="B286" s="173"/>
      <c r="C286" s="267">
        <v>0</v>
      </c>
      <c r="D286" s="267">
        <v>0</v>
      </c>
    </row>
    <row r="287" spans="2:4">
      <c r="B287" s="173"/>
      <c r="C287" s="267">
        <v>0</v>
      </c>
      <c r="D287" s="267">
        <v>0</v>
      </c>
    </row>
    <row r="288" spans="2:4">
      <c r="B288" s="173"/>
      <c r="C288" s="267">
        <v>0</v>
      </c>
      <c r="D288" s="267">
        <v>0</v>
      </c>
    </row>
    <row r="289" spans="2:4">
      <c r="B289" s="173"/>
      <c r="C289" s="267">
        <v>0</v>
      </c>
      <c r="D289" s="267">
        <v>0</v>
      </c>
    </row>
    <row r="290" spans="2:4">
      <c r="B290" s="173"/>
      <c r="C290" s="267">
        <v>0</v>
      </c>
      <c r="D290" s="267">
        <v>0</v>
      </c>
    </row>
    <row r="291" spans="2:4">
      <c r="B291" s="173"/>
      <c r="C291" s="267">
        <v>0</v>
      </c>
      <c r="D291" s="267">
        <v>0</v>
      </c>
    </row>
    <row r="292" spans="2:4">
      <c r="B292" s="173"/>
      <c r="C292" s="267">
        <v>0</v>
      </c>
      <c r="D292" s="267">
        <v>0</v>
      </c>
    </row>
    <row r="293" spans="2:4">
      <c r="B293" s="173"/>
      <c r="C293" s="267">
        <v>0</v>
      </c>
      <c r="D293" s="267">
        <v>0</v>
      </c>
    </row>
    <row r="294" spans="2:4">
      <c r="B294" s="173"/>
      <c r="C294" s="267">
        <v>0</v>
      </c>
      <c r="D294" s="267">
        <v>0</v>
      </c>
    </row>
    <row r="295" spans="2:4">
      <c r="B295" s="173"/>
      <c r="C295" s="267">
        <v>0</v>
      </c>
      <c r="D295" s="267">
        <v>0</v>
      </c>
    </row>
    <row r="296" spans="2:4">
      <c r="B296" s="173"/>
      <c r="C296" s="267">
        <v>0</v>
      </c>
      <c r="D296" s="267">
        <v>0</v>
      </c>
    </row>
    <row r="297" spans="2:4">
      <c r="B297" s="173"/>
      <c r="C297" s="267">
        <v>0</v>
      </c>
      <c r="D297" s="267">
        <v>0</v>
      </c>
    </row>
    <row r="298" spans="2:4">
      <c r="B298" s="173"/>
      <c r="C298" s="267">
        <v>0</v>
      </c>
      <c r="D298" s="267">
        <v>0</v>
      </c>
    </row>
    <row r="299" spans="2:4">
      <c r="B299" s="173"/>
      <c r="C299" s="267">
        <v>0</v>
      </c>
      <c r="D299" s="267">
        <v>0</v>
      </c>
    </row>
    <row r="300" spans="2:4">
      <c r="B300" s="173"/>
      <c r="C300" s="267">
        <v>0</v>
      </c>
      <c r="D300" s="267">
        <v>0</v>
      </c>
    </row>
    <row r="301" spans="2:4">
      <c r="B301" s="173"/>
      <c r="C301" s="267">
        <v>0</v>
      </c>
      <c r="D301" s="267">
        <v>0</v>
      </c>
    </row>
    <row r="302" spans="2:4">
      <c r="B302" s="173"/>
      <c r="C302" s="267">
        <v>0</v>
      </c>
      <c r="D302" s="267">
        <v>0</v>
      </c>
    </row>
    <row r="303" spans="2:4">
      <c r="B303" s="173"/>
      <c r="C303" s="267">
        <v>0</v>
      </c>
      <c r="D303" s="267">
        <v>0</v>
      </c>
    </row>
    <row r="304" spans="2:4">
      <c r="B304" s="173"/>
      <c r="C304" s="267">
        <v>0</v>
      </c>
      <c r="D304" s="267">
        <v>0</v>
      </c>
    </row>
    <row r="305" spans="2:4">
      <c r="B305" s="173"/>
      <c r="C305" s="267">
        <v>0</v>
      </c>
      <c r="D305" s="267">
        <v>0</v>
      </c>
    </row>
    <row r="306" spans="2:4">
      <c r="B306" s="173"/>
      <c r="C306" s="267">
        <v>0</v>
      </c>
      <c r="D306" s="267">
        <v>0</v>
      </c>
    </row>
    <row r="307" spans="2:4">
      <c r="B307" s="173"/>
      <c r="C307" s="267">
        <v>0</v>
      </c>
      <c r="D307" s="267">
        <v>0</v>
      </c>
    </row>
    <row r="308" spans="2:4">
      <c r="B308" s="173"/>
      <c r="C308" s="267">
        <v>0</v>
      </c>
      <c r="D308" s="267">
        <v>0</v>
      </c>
    </row>
    <row r="309" spans="2:4">
      <c r="B309" s="173"/>
      <c r="C309" s="267">
        <v>0</v>
      </c>
      <c r="D309" s="267">
        <v>0</v>
      </c>
    </row>
    <row r="310" spans="2:4">
      <c r="B310" s="173"/>
      <c r="C310" s="267">
        <v>0</v>
      </c>
      <c r="D310" s="267">
        <v>0</v>
      </c>
    </row>
    <row r="311" spans="2:4">
      <c r="B311" s="173"/>
      <c r="C311" s="267">
        <v>0</v>
      </c>
      <c r="D311" s="267">
        <v>0</v>
      </c>
    </row>
    <row r="312" spans="2:4">
      <c r="B312" s="173"/>
      <c r="C312" s="267">
        <v>0</v>
      </c>
      <c r="D312" s="267">
        <v>0</v>
      </c>
    </row>
    <row r="313" spans="2:4">
      <c r="B313" s="173"/>
      <c r="C313" s="267">
        <v>0</v>
      </c>
      <c r="D313" s="267">
        <v>0</v>
      </c>
    </row>
    <row r="314" spans="2:4">
      <c r="B314" s="173"/>
      <c r="C314" s="267">
        <v>0</v>
      </c>
      <c r="D314" s="267">
        <v>0</v>
      </c>
    </row>
    <row r="315" spans="2:4">
      <c r="B315" s="173"/>
      <c r="C315" s="267">
        <v>0</v>
      </c>
      <c r="D315" s="267">
        <v>0</v>
      </c>
    </row>
    <row r="316" spans="2:4">
      <c r="B316" s="173"/>
      <c r="C316" s="267">
        <v>0</v>
      </c>
      <c r="D316" s="267">
        <v>0</v>
      </c>
    </row>
    <row r="317" spans="2:4">
      <c r="B317" s="173"/>
      <c r="C317" s="267">
        <v>0</v>
      </c>
      <c r="D317" s="267">
        <v>0</v>
      </c>
    </row>
    <row r="318" spans="2:4">
      <c r="B318" s="173"/>
      <c r="C318" s="267">
        <v>0</v>
      </c>
      <c r="D318" s="267">
        <v>0</v>
      </c>
    </row>
    <row r="319" spans="2:4">
      <c r="B319" s="173"/>
      <c r="C319" s="267">
        <v>0</v>
      </c>
      <c r="D319" s="267">
        <v>0</v>
      </c>
    </row>
    <row r="320" spans="2:4">
      <c r="B320" s="173"/>
      <c r="C320" s="267">
        <v>0</v>
      </c>
      <c r="D320" s="267">
        <v>0</v>
      </c>
    </row>
    <row r="321" spans="2:4">
      <c r="B321" s="173"/>
      <c r="C321" s="267">
        <v>0</v>
      </c>
      <c r="D321" s="267">
        <v>0</v>
      </c>
    </row>
    <row r="322" spans="2:4">
      <c r="B322" s="173"/>
      <c r="C322" s="267">
        <v>0</v>
      </c>
      <c r="D322" s="267">
        <v>0</v>
      </c>
    </row>
    <row r="323" spans="2:4">
      <c r="B323" s="173"/>
      <c r="C323" s="267">
        <v>0</v>
      </c>
      <c r="D323" s="267">
        <v>0</v>
      </c>
    </row>
    <row r="324" spans="2:4">
      <c r="B324" s="173"/>
      <c r="C324" s="267">
        <v>0</v>
      </c>
      <c r="D324" s="267">
        <v>0</v>
      </c>
    </row>
    <row r="325" spans="2:4">
      <c r="B325" s="173"/>
      <c r="C325" s="267">
        <v>0</v>
      </c>
      <c r="D325" s="267">
        <v>0</v>
      </c>
    </row>
    <row r="326" spans="2:4">
      <c r="B326" s="173"/>
      <c r="C326" s="267">
        <v>0</v>
      </c>
      <c r="D326" s="267">
        <v>0</v>
      </c>
    </row>
    <row r="327" spans="2:4">
      <c r="B327" s="173"/>
      <c r="C327" s="267">
        <v>0</v>
      </c>
      <c r="D327" s="267">
        <v>0</v>
      </c>
    </row>
    <row r="328" spans="2:4">
      <c r="B328" s="173"/>
      <c r="C328" s="267">
        <v>0</v>
      </c>
      <c r="D328" s="267">
        <v>0</v>
      </c>
    </row>
    <row r="329" spans="2:4">
      <c r="B329" s="173"/>
      <c r="C329" s="267">
        <v>0</v>
      </c>
      <c r="D329" s="267">
        <v>0</v>
      </c>
    </row>
    <row r="330" spans="2:4">
      <c r="B330" s="173"/>
      <c r="C330" s="267">
        <v>0</v>
      </c>
      <c r="D330" s="267">
        <v>0</v>
      </c>
    </row>
    <row r="331" spans="2:4">
      <c r="B331" s="173"/>
      <c r="C331" s="267">
        <v>0</v>
      </c>
      <c r="D331" s="267">
        <v>0</v>
      </c>
    </row>
    <row r="332" spans="2:4">
      <c r="B332" s="173"/>
      <c r="C332" s="267">
        <v>0</v>
      </c>
      <c r="D332" s="267">
        <v>0</v>
      </c>
    </row>
    <row r="333" spans="2:4">
      <c r="B333" s="173"/>
      <c r="C333" s="267">
        <v>0</v>
      </c>
      <c r="D333" s="267">
        <v>0</v>
      </c>
    </row>
    <row r="334" spans="2:4">
      <c r="B334" s="173"/>
      <c r="C334" s="267">
        <v>0</v>
      </c>
      <c r="D334" s="267">
        <v>0</v>
      </c>
    </row>
    <row r="335" spans="2:4">
      <c r="B335" s="173"/>
      <c r="C335" s="267">
        <v>0</v>
      </c>
      <c r="D335" s="267">
        <v>0</v>
      </c>
    </row>
    <row r="336" spans="2:4">
      <c r="B336" s="173"/>
      <c r="C336" s="267">
        <v>0</v>
      </c>
      <c r="D336" s="267">
        <v>0</v>
      </c>
    </row>
    <row r="337" spans="2:4">
      <c r="B337" s="173"/>
      <c r="C337" s="267">
        <v>0</v>
      </c>
      <c r="D337" s="267">
        <v>0</v>
      </c>
    </row>
    <row r="338" spans="2:4">
      <c r="B338" s="173"/>
      <c r="C338" s="267">
        <v>0</v>
      </c>
      <c r="D338" s="267">
        <v>0</v>
      </c>
    </row>
    <row r="339" spans="2:4">
      <c r="B339" s="173"/>
      <c r="C339" s="267">
        <v>0</v>
      </c>
      <c r="D339" s="267">
        <v>0</v>
      </c>
    </row>
    <row r="340" spans="2:4">
      <c r="B340" s="173"/>
      <c r="C340" s="267">
        <v>0</v>
      </c>
      <c r="D340" s="267">
        <v>0</v>
      </c>
    </row>
    <row r="341" spans="2:4">
      <c r="B341" s="173"/>
      <c r="C341" s="267">
        <v>0</v>
      </c>
      <c r="D341" s="267">
        <v>0</v>
      </c>
    </row>
    <row r="342" spans="2:4">
      <c r="B342" s="173"/>
      <c r="C342" s="267">
        <v>0</v>
      </c>
      <c r="D342" s="267">
        <v>0</v>
      </c>
    </row>
    <row r="343" spans="2:4">
      <c r="B343" s="173"/>
      <c r="C343" s="267">
        <v>0</v>
      </c>
      <c r="D343" s="267">
        <v>0</v>
      </c>
    </row>
    <row r="344" spans="2:4">
      <c r="B344" s="173"/>
      <c r="C344" s="267">
        <v>0</v>
      </c>
      <c r="D344" s="267">
        <v>0</v>
      </c>
    </row>
    <row r="345" spans="2:4">
      <c r="B345" s="173"/>
      <c r="C345" s="267">
        <v>0</v>
      </c>
      <c r="D345" s="267">
        <v>0</v>
      </c>
    </row>
    <row r="346" spans="2:4">
      <c r="B346" s="173"/>
      <c r="C346" s="267">
        <v>0</v>
      </c>
      <c r="D346" s="267">
        <v>0</v>
      </c>
    </row>
    <row r="347" spans="2:4">
      <c r="B347" s="173"/>
      <c r="C347" s="267">
        <v>0</v>
      </c>
      <c r="D347" s="267">
        <v>0</v>
      </c>
    </row>
    <row r="348" spans="2:4">
      <c r="B348" s="173"/>
      <c r="C348" s="267">
        <v>0</v>
      </c>
      <c r="D348" s="267">
        <v>0</v>
      </c>
    </row>
    <row r="349" spans="2:4">
      <c r="B349" s="173"/>
      <c r="C349" s="267">
        <v>0</v>
      </c>
      <c r="D349" s="267">
        <v>0</v>
      </c>
    </row>
    <row r="350" spans="2:4">
      <c r="B350" s="270" t="s">
        <v>105</v>
      </c>
      <c r="C350" s="268">
        <f>SUM(C15:C349)</f>
        <v>60.95</v>
      </c>
      <c r="D350" s="268">
        <f>SUM(D15:D349)</f>
        <v>0</v>
      </c>
    </row>
    <row r="351" spans="2:4">
      <c r="B351" s="870" t="s">
        <v>129</v>
      </c>
      <c r="C351" s="870"/>
      <c r="D351" s="269">
        <f>D13-C350+D350</f>
        <v>690.42</v>
      </c>
    </row>
    <row r="356" spans="2:4">
      <c r="B356" s="871" t="s">
        <v>130</v>
      </c>
      <c r="C356" s="871"/>
      <c r="D356" s="871"/>
    </row>
    <row r="357" spans="2:4">
      <c r="B357" s="872" t="s">
        <v>131</v>
      </c>
      <c r="C357" s="872"/>
      <c r="D357" s="872"/>
    </row>
  </sheetData>
  <sheetProtection password="B090" sheet="1" objects="1" scenarios="1"/>
  <mergeCells count="9">
    <mergeCell ref="B351:C351"/>
    <mergeCell ref="B356:D356"/>
    <mergeCell ref="B357:D357"/>
    <mergeCell ref="A3:E3"/>
    <mergeCell ref="A4:E4"/>
    <mergeCell ref="A5:E5"/>
    <mergeCell ref="A8:E8"/>
    <mergeCell ref="A10:E10"/>
    <mergeCell ref="B13:C13"/>
  </mergeCells>
  <pageMargins left="0.511811024" right="0.511811024" top="0.78740157499999996" bottom="0.78740157499999996" header="0.31496062000000002" footer="0.31496062000000002"/>
  <pageSetup paperSize="9" scale="6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0"/>
  <sheetViews>
    <sheetView topLeftCell="A7" workbookViewId="0">
      <selection activeCell="A16" sqref="A16"/>
    </sheetView>
  </sheetViews>
  <sheetFormatPr defaultColWidth="9.140625" defaultRowHeight="15"/>
  <cols>
    <col min="1" max="1" width="60" style="1" customWidth="1"/>
    <col min="2" max="7" width="22.85546875" style="1" customWidth="1"/>
    <col min="8" max="16384" width="9.140625" style="1"/>
  </cols>
  <sheetData>
    <row r="2" spans="1:7" ht="15.75" customHeight="1">
      <c r="B2" s="821" t="s">
        <v>0</v>
      </c>
      <c r="C2" s="821"/>
      <c r="D2" s="821"/>
      <c r="E2" s="821"/>
    </row>
    <row r="3" spans="1:7" ht="15.75">
      <c r="B3" s="846" t="s">
        <v>1</v>
      </c>
      <c r="C3" s="846"/>
      <c r="D3" s="846"/>
      <c r="E3" s="846"/>
    </row>
    <row r="4" spans="1:7" ht="15" customHeight="1">
      <c r="B4" s="881" t="s">
        <v>4</v>
      </c>
      <c r="C4" s="881"/>
      <c r="D4" s="881"/>
      <c r="E4" s="881"/>
    </row>
    <row r="8" spans="1:7" ht="34.5" customHeight="1">
      <c r="A8" s="882" t="s">
        <v>151</v>
      </c>
      <c r="B8" s="882"/>
      <c r="C8" s="882"/>
      <c r="D8" s="882"/>
      <c r="E8" s="882"/>
      <c r="F8" s="882"/>
      <c r="G8" s="882"/>
    </row>
    <row r="9" spans="1:7" ht="30" customHeight="1">
      <c r="A9" s="886" t="s">
        <v>387</v>
      </c>
      <c r="B9" s="883" t="s">
        <v>508</v>
      </c>
      <c r="C9" s="883"/>
      <c r="D9" s="883"/>
      <c r="E9" s="883"/>
      <c r="F9" s="883"/>
      <c r="G9" s="883"/>
    </row>
    <row r="10" spans="1:7" ht="17.25" customHeight="1">
      <c r="A10" s="886"/>
      <c r="B10" s="887" t="s">
        <v>152</v>
      </c>
      <c r="C10" s="887"/>
      <c r="D10" s="887"/>
      <c r="E10" s="887"/>
      <c r="F10" s="887"/>
      <c r="G10" s="887"/>
    </row>
    <row r="11" spans="1:7" ht="17.25" customHeight="1">
      <c r="A11" s="884" t="s">
        <v>153</v>
      </c>
      <c r="B11" s="887"/>
      <c r="C11" s="887"/>
      <c r="D11" s="887"/>
      <c r="E11" s="887"/>
      <c r="F11" s="887"/>
      <c r="G11" s="887"/>
    </row>
    <row r="12" spans="1:7" ht="21.75" customHeight="1">
      <c r="A12" s="884"/>
      <c r="B12" s="107" t="s">
        <v>154</v>
      </c>
      <c r="C12" s="107" t="s">
        <v>155</v>
      </c>
      <c r="D12" s="107" t="s">
        <v>156</v>
      </c>
      <c r="E12" s="107" t="s">
        <v>157</v>
      </c>
      <c r="F12" s="107" t="s">
        <v>158</v>
      </c>
      <c r="G12" s="108" t="s">
        <v>159</v>
      </c>
    </row>
    <row r="13" spans="1:7" ht="51">
      <c r="A13" s="170" t="s">
        <v>515</v>
      </c>
      <c r="B13" s="110">
        <v>184.91</v>
      </c>
      <c r="C13" s="111">
        <v>0</v>
      </c>
      <c r="D13" s="111">
        <v>0</v>
      </c>
      <c r="E13" s="211">
        <f>2.1</f>
        <v>2.1</v>
      </c>
      <c r="F13" s="111">
        <v>0</v>
      </c>
      <c r="G13" s="111">
        <f>B13-C13+D13+E13-F13</f>
        <v>187.01</v>
      </c>
    </row>
    <row r="14" spans="1:7" ht="51">
      <c r="A14" s="170" t="s">
        <v>516</v>
      </c>
      <c r="B14" s="110">
        <v>6388.34</v>
      </c>
      <c r="C14" s="111">
        <v>2791.68</v>
      </c>
      <c r="D14" s="111">
        <v>0</v>
      </c>
      <c r="E14" s="111">
        <f>6.85+40.95</f>
        <v>47.800000000000004</v>
      </c>
      <c r="F14" s="111">
        <v>0</v>
      </c>
      <c r="G14" s="111">
        <f>B14-C14+D14+E14-F14</f>
        <v>3644.4600000000005</v>
      </c>
    </row>
    <row r="15" spans="1:7" ht="51">
      <c r="A15" s="109" t="s">
        <v>160</v>
      </c>
      <c r="B15" s="110">
        <v>0</v>
      </c>
      <c r="C15" s="111">
        <v>0</v>
      </c>
      <c r="D15" s="111">
        <v>0</v>
      </c>
      <c r="E15" s="111">
        <v>0</v>
      </c>
      <c r="F15" s="111">
        <v>0</v>
      </c>
      <c r="G15" s="111">
        <f>B15-C15+D15+E15-F15</f>
        <v>0</v>
      </c>
    </row>
    <row r="16" spans="1:7" ht="51">
      <c r="A16" s="109" t="s">
        <v>160</v>
      </c>
      <c r="B16" s="110">
        <v>0</v>
      </c>
      <c r="C16" s="111">
        <v>0</v>
      </c>
      <c r="D16" s="111">
        <v>0</v>
      </c>
      <c r="E16" s="111">
        <v>0</v>
      </c>
      <c r="F16" s="111">
        <v>0</v>
      </c>
      <c r="G16" s="111">
        <f>B16-C16+D16+E16-F16</f>
        <v>0</v>
      </c>
    </row>
    <row r="17" spans="1:7" ht="51">
      <c r="A17" s="109" t="s">
        <v>160</v>
      </c>
      <c r="B17" s="110">
        <v>0</v>
      </c>
      <c r="C17" s="111">
        <v>0</v>
      </c>
      <c r="D17" s="111">
        <v>0</v>
      </c>
      <c r="E17" s="111">
        <v>0</v>
      </c>
      <c r="F17" s="111">
        <v>0</v>
      </c>
      <c r="G17" s="111">
        <f>B17-C17+D17+E17-F17</f>
        <v>0</v>
      </c>
    </row>
    <row r="18" spans="1:7">
      <c r="A18" s="112" t="s">
        <v>161</v>
      </c>
      <c r="B18" s="113">
        <f t="shared" ref="B18:G18" si="0">SUM(B13:B17)</f>
        <v>6573.25</v>
      </c>
      <c r="C18" s="113">
        <f t="shared" si="0"/>
        <v>2791.68</v>
      </c>
      <c r="D18" s="113">
        <f t="shared" si="0"/>
        <v>0</v>
      </c>
      <c r="E18" s="113">
        <f t="shared" si="0"/>
        <v>49.900000000000006</v>
      </c>
      <c r="F18" s="113">
        <f t="shared" si="0"/>
        <v>0</v>
      </c>
      <c r="G18" s="113">
        <f t="shared" si="0"/>
        <v>3831.4700000000003</v>
      </c>
    </row>
    <row r="19" spans="1:7" ht="31.5" customHeight="1">
      <c r="A19" s="884" t="s">
        <v>162</v>
      </c>
      <c r="B19" s="884" t="s">
        <v>162</v>
      </c>
      <c r="C19" s="884"/>
      <c r="D19" s="884"/>
      <c r="E19" s="884"/>
      <c r="F19" s="884"/>
      <c r="G19" s="114">
        <f>G21</f>
        <v>0</v>
      </c>
    </row>
    <row r="20" spans="1:7" ht="22.5" customHeight="1">
      <c r="A20" s="884"/>
      <c r="B20" s="107" t="s">
        <v>154</v>
      </c>
      <c r="C20" s="107" t="s">
        <v>155</v>
      </c>
      <c r="D20" s="107" t="s">
        <v>156</v>
      </c>
      <c r="E20" s="107" t="s">
        <v>157</v>
      </c>
      <c r="F20" s="107" t="s">
        <v>158</v>
      </c>
      <c r="G20" s="108" t="s">
        <v>159</v>
      </c>
    </row>
    <row r="21" spans="1:7" ht="51">
      <c r="A21" s="109" t="s">
        <v>160</v>
      </c>
      <c r="B21" s="110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f>B21-C21+D21+E21-F21</f>
        <v>0</v>
      </c>
    </row>
    <row r="22" spans="1:7" ht="51">
      <c r="A22" s="109" t="s">
        <v>160</v>
      </c>
      <c r="B22" s="110">
        <v>0</v>
      </c>
      <c r="C22" s="111">
        <v>0</v>
      </c>
      <c r="D22" s="111">
        <v>0</v>
      </c>
      <c r="E22" s="111">
        <v>0</v>
      </c>
      <c r="F22" s="111">
        <v>0</v>
      </c>
      <c r="G22" s="111">
        <f>B22-C22+D22+E22-F22</f>
        <v>0</v>
      </c>
    </row>
    <row r="23" spans="1:7">
      <c r="A23" s="112" t="s">
        <v>163</v>
      </c>
      <c r="B23" s="113">
        <f t="shared" ref="B23:G23" si="1">SUM(B21:B22)</f>
        <v>0</v>
      </c>
      <c r="C23" s="113">
        <f t="shared" si="1"/>
        <v>0</v>
      </c>
      <c r="D23" s="113">
        <f t="shared" si="1"/>
        <v>0</v>
      </c>
      <c r="E23" s="113">
        <f t="shared" si="1"/>
        <v>0</v>
      </c>
      <c r="F23" s="113">
        <f t="shared" si="1"/>
        <v>0</v>
      </c>
      <c r="G23" s="113">
        <f t="shared" si="1"/>
        <v>0</v>
      </c>
    </row>
    <row r="24" spans="1:7" ht="17.25">
      <c r="A24" s="115" t="s">
        <v>105</v>
      </c>
      <c r="B24" s="115">
        <f t="shared" ref="B24:G24" si="2">B18+B23</f>
        <v>6573.25</v>
      </c>
      <c r="C24" s="115">
        <f t="shared" si="2"/>
        <v>2791.68</v>
      </c>
      <c r="D24" s="115">
        <f t="shared" si="2"/>
        <v>0</v>
      </c>
      <c r="E24" s="115">
        <f t="shared" si="2"/>
        <v>49.900000000000006</v>
      </c>
      <c r="F24" s="115">
        <f t="shared" si="2"/>
        <v>0</v>
      </c>
      <c r="G24" s="115">
        <f t="shared" si="2"/>
        <v>3831.4700000000003</v>
      </c>
    </row>
    <row r="29" spans="1:7" ht="15" customHeight="1">
      <c r="B29" s="885" t="s">
        <v>164</v>
      </c>
      <c r="C29" s="885"/>
      <c r="D29" s="885"/>
    </row>
    <row r="30" spans="1:7" ht="15" customHeight="1">
      <c r="B30" s="885" t="s">
        <v>165</v>
      </c>
      <c r="C30" s="885"/>
      <c r="D30" s="885"/>
    </row>
  </sheetData>
  <sheetProtection password="B090" sheet="1" objects="1" scenarios="1"/>
  <mergeCells count="12">
    <mergeCell ref="B19:F19"/>
    <mergeCell ref="B29:D29"/>
    <mergeCell ref="B30:D30"/>
    <mergeCell ref="A9:A10"/>
    <mergeCell ref="A11:A12"/>
    <mergeCell ref="A19:A20"/>
    <mergeCell ref="B10:G11"/>
    <mergeCell ref="B2:E2"/>
    <mergeCell ref="B3:E3"/>
    <mergeCell ref="B4:E4"/>
    <mergeCell ref="A8:G8"/>
    <mergeCell ref="B9:G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59"/>
  <sheetViews>
    <sheetView topLeftCell="A47" workbookViewId="0">
      <selection activeCell="E59" sqref="E59"/>
    </sheetView>
  </sheetViews>
  <sheetFormatPr defaultColWidth="9.140625" defaultRowHeight="15"/>
  <cols>
    <col min="1" max="1" width="23.5703125" style="116" customWidth="1"/>
    <col min="2" max="2" width="18.85546875" style="116" customWidth="1"/>
    <col min="3" max="3" width="66.5703125" style="116" customWidth="1"/>
    <col min="4" max="4" width="27.7109375" style="116" customWidth="1"/>
    <col min="5" max="5" width="23.140625" style="116" customWidth="1"/>
    <col min="6" max="6" width="23.5703125" style="116" customWidth="1"/>
    <col min="7" max="1023" width="8.7109375" style="116" customWidth="1"/>
    <col min="1024" max="16384" width="9.140625" style="116"/>
  </cols>
  <sheetData>
    <row r="3" spans="1:8" ht="15.75">
      <c r="B3" s="846" t="s">
        <v>0</v>
      </c>
      <c r="C3" s="846"/>
      <c r="D3" s="846"/>
      <c r="E3" s="68"/>
    </row>
    <row r="4" spans="1:8" ht="15.75">
      <c r="B4" s="846" t="s">
        <v>1</v>
      </c>
      <c r="C4" s="846"/>
      <c r="D4" s="846"/>
      <c r="E4" s="68"/>
    </row>
    <row r="5" spans="1:8">
      <c r="B5" s="897" t="s">
        <v>4</v>
      </c>
      <c r="C5" s="897"/>
      <c r="D5" s="897"/>
      <c r="E5" s="117"/>
    </row>
    <row r="8" spans="1:8" ht="31.5">
      <c r="A8" s="898" t="s">
        <v>402</v>
      </c>
      <c r="B8" s="899"/>
      <c r="C8" s="899"/>
      <c r="D8" s="899"/>
      <c r="E8" s="289" t="s">
        <v>401</v>
      </c>
    </row>
    <row r="9" spans="1:8" ht="15.75">
      <c r="A9" s="723" t="s">
        <v>6</v>
      </c>
      <c r="B9" s="900"/>
      <c r="C9" s="725" t="s">
        <v>7</v>
      </c>
      <c r="D9" s="726"/>
      <c r="E9" s="290" t="s">
        <v>225</v>
      </c>
    </row>
    <row r="10" spans="1:8" ht="24" customHeight="1">
      <c r="A10" s="889" t="s">
        <v>543</v>
      </c>
      <c r="B10" s="890"/>
      <c r="C10" s="891" t="s">
        <v>513</v>
      </c>
      <c r="D10" s="892"/>
      <c r="E10" s="272" t="s">
        <v>508</v>
      </c>
    </row>
    <row r="12" spans="1:8" ht="15.75" customHeight="1"/>
    <row r="13" spans="1:8" ht="15.75">
      <c r="B13" s="893" t="s">
        <v>403</v>
      </c>
      <c r="C13" s="893"/>
      <c r="D13" s="893"/>
    </row>
    <row r="14" spans="1:8" ht="15.75">
      <c r="B14" s="894" t="s">
        <v>132</v>
      </c>
      <c r="C14" s="894"/>
      <c r="D14" s="894"/>
      <c r="E14" s="895"/>
      <c r="F14" s="895"/>
      <c r="G14" s="895"/>
      <c r="H14" s="895"/>
    </row>
    <row r="15" spans="1:8" ht="15.75">
      <c r="B15" s="273" t="s">
        <v>133</v>
      </c>
      <c r="C15" s="274" t="s">
        <v>404</v>
      </c>
      <c r="D15" s="292">
        <f>66482.42</f>
        <v>66482.42</v>
      </c>
    </row>
    <row r="16" spans="1:8" ht="15.75">
      <c r="B16" s="273" t="s">
        <v>134</v>
      </c>
      <c r="C16" s="274" t="s">
        <v>405</v>
      </c>
      <c r="D16" s="292">
        <f>166167.74</f>
        <v>166167.74</v>
      </c>
    </row>
    <row r="17" spans="2:4" ht="15.75">
      <c r="B17" s="273" t="s">
        <v>135</v>
      </c>
      <c r="C17" s="274" t="s">
        <v>406</v>
      </c>
      <c r="D17" s="292">
        <f>5609.97</f>
        <v>5609.97</v>
      </c>
    </row>
    <row r="18" spans="2:4" ht="15.75">
      <c r="B18" s="275" t="s">
        <v>136</v>
      </c>
      <c r="C18" s="274" t="s">
        <v>407</v>
      </c>
      <c r="D18" s="292">
        <v>0</v>
      </c>
    </row>
    <row r="19" spans="2:4" ht="15.75">
      <c r="B19" s="273" t="s">
        <v>137</v>
      </c>
      <c r="C19" s="274" t="s">
        <v>138</v>
      </c>
      <c r="D19" s="292">
        <v>0</v>
      </c>
    </row>
    <row r="20" spans="2:4" ht="15.75" customHeight="1">
      <c r="B20" s="275" t="s">
        <v>139</v>
      </c>
      <c r="C20" s="274" t="s">
        <v>408</v>
      </c>
      <c r="D20" s="292">
        <v>9279.15</v>
      </c>
    </row>
    <row r="21" spans="2:4" ht="15.75">
      <c r="B21" s="273" t="s">
        <v>140</v>
      </c>
      <c r="C21" s="274" t="s">
        <v>409</v>
      </c>
      <c r="D21" s="292">
        <v>0</v>
      </c>
    </row>
    <row r="22" spans="2:4" ht="15.75">
      <c r="B22" s="273" t="s">
        <v>410</v>
      </c>
      <c r="C22" s="274" t="s">
        <v>411</v>
      </c>
      <c r="D22" s="292">
        <v>525.4</v>
      </c>
    </row>
    <row r="23" spans="2:4" ht="15.75" customHeight="1">
      <c r="B23" s="896" t="s">
        <v>141</v>
      </c>
      <c r="C23" s="896"/>
      <c r="D23" s="297">
        <f>SUM(D15:D22)</f>
        <v>248064.67999999996</v>
      </c>
    </row>
    <row r="24" spans="2:4" ht="15.75">
      <c r="B24" s="118"/>
      <c r="C24" s="119"/>
    </row>
    <row r="25" spans="2:4" ht="15.75">
      <c r="B25" s="893" t="s">
        <v>412</v>
      </c>
      <c r="C25" s="893"/>
      <c r="D25" s="893"/>
    </row>
    <row r="26" spans="2:4" ht="15.75">
      <c r="B26" s="888" t="s">
        <v>142</v>
      </c>
      <c r="C26" s="888"/>
      <c r="D26" s="888"/>
    </row>
    <row r="27" spans="2:4" ht="15.75">
      <c r="B27" s="273" t="s">
        <v>143</v>
      </c>
      <c r="C27" s="274" t="s">
        <v>44</v>
      </c>
      <c r="D27" s="292">
        <f>24170.31</f>
        <v>24170.31</v>
      </c>
    </row>
    <row r="28" spans="2:4" ht="15.75">
      <c r="B28" s="273" t="s">
        <v>144</v>
      </c>
      <c r="C28" s="274" t="s">
        <v>45</v>
      </c>
      <c r="D28" s="292">
        <v>0</v>
      </c>
    </row>
    <row r="29" spans="2:4" ht="15.75">
      <c r="B29" s="273" t="s">
        <v>145</v>
      </c>
      <c r="C29" s="274" t="s">
        <v>46</v>
      </c>
      <c r="D29" s="292">
        <v>10651.48</v>
      </c>
    </row>
    <row r="30" spans="2:4" ht="15.75">
      <c r="B30" s="275" t="s">
        <v>146</v>
      </c>
      <c r="C30" s="274" t="s">
        <v>47</v>
      </c>
      <c r="D30" s="292">
        <v>0</v>
      </c>
    </row>
    <row r="31" spans="2:4" ht="15.75">
      <c r="B31" s="275" t="s">
        <v>147</v>
      </c>
      <c r="C31" s="274" t="s">
        <v>48</v>
      </c>
      <c r="D31" s="292">
        <v>0</v>
      </c>
    </row>
    <row r="32" spans="2:4" ht="15.75">
      <c r="B32" s="276" t="s">
        <v>413</v>
      </c>
      <c r="C32" s="277" t="s">
        <v>49</v>
      </c>
      <c r="D32" s="277">
        <f>D33+D35+D37+D40+D43</f>
        <v>120.33</v>
      </c>
    </row>
    <row r="33" spans="2:4" ht="18.75">
      <c r="B33" s="278" t="s">
        <v>414</v>
      </c>
      <c r="C33" s="279" t="s">
        <v>415</v>
      </c>
      <c r="D33" s="279">
        <f>D34</f>
        <v>120.33</v>
      </c>
    </row>
    <row r="34" spans="2:4" ht="18.75">
      <c r="B34" s="280" t="s">
        <v>416</v>
      </c>
      <c r="C34" s="281" t="s">
        <v>417</v>
      </c>
      <c r="D34" s="293">
        <f>120.33</f>
        <v>120.33</v>
      </c>
    </row>
    <row r="35" spans="2:4" ht="15.75">
      <c r="B35" s="282" t="s">
        <v>418</v>
      </c>
      <c r="C35" s="283" t="s">
        <v>419</v>
      </c>
      <c r="D35" s="283">
        <f>D36</f>
        <v>0</v>
      </c>
    </row>
    <row r="36" spans="2:4" ht="15.75">
      <c r="B36" s="280" t="s">
        <v>420</v>
      </c>
      <c r="C36" s="281" t="s">
        <v>421</v>
      </c>
      <c r="D36" s="293">
        <v>0</v>
      </c>
    </row>
    <row r="37" spans="2:4" ht="15.75">
      <c r="B37" s="282" t="s">
        <v>422</v>
      </c>
      <c r="C37" s="283" t="s">
        <v>423</v>
      </c>
      <c r="D37" s="283">
        <f>SUM(D38:D39)</f>
        <v>0</v>
      </c>
    </row>
    <row r="38" spans="2:4" ht="15.75" customHeight="1">
      <c r="B38" s="280" t="s">
        <v>424</v>
      </c>
      <c r="C38" s="281" t="s">
        <v>425</v>
      </c>
      <c r="D38" s="293">
        <v>0</v>
      </c>
    </row>
    <row r="39" spans="2:4" ht="15.75">
      <c r="B39" s="280" t="s">
        <v>426</v>
      </c>
      <c r="C39" s="281" t="s">
        <v>427</v>
      </c>
      <c r="D39" s="293">
        <v>0</v>
      </c>
    </row>
    <row r="40" spans="2:4" ht="15.75">
      <c r="B40" s="282" t="s">
        <v>428</v>
      </c>
      <c r="C40" s="283" t="s">
        <v>429</v>
      </c>
      <c r="D40" s="283">
        <f>SUM(D41:D42)</f>
        <v>0</v>
      </c>
    </row>
    <row r="41" spans="2:4" ht="15.75">
      <c r="B41" s="280" t="s">
        <v>430</v>
      </c>
      <c r="C41" s="281" t="s">
        <v>431</v>
      </c>
      <c r="D41" s="293">
        <v>0</v>
      </c>
    </row>
    <row r="42" spans="2:4" ht="15.75">
      <c r="B42" s="280" t="s">
        <v>432</v>
      </c>
      <c r="C42" s="281" t="s">
        <v>433</v>
      </c>
      <c r="D42" s="293">
        <v>0</v>
      </c>
    </row>
    <row r="43" spans="2:4" ht="15.75">
      <c r="B43" s="278" t="s">
        <v>434</v>
      </c>
      <c r="C43" s="279" t="s">
        <v>435</v>
      </c>
      <c r="D43" s="279">
        <v>0</v>
      </c>
    </row>
    <row r="44" spans="2:4" ht="15.75">
      <c r="B44" s="284" t="s">
        <v>148</v>
      </c>
      <c r="C44" s="285" t="s">
        <v>50</v>
      </c>
      <c r="D44" s="294">
        <v>224.47</v>
      </c>
    </row>
    <row r="45" spans="2:4" ht="15.75">
      <c r="B45" s="284" t="s">
        <v>149</v>
      </c>
      <c r="C45" s="286" t="s">
        <v>51</v>
      </c>
      <c r="D45" s="295">
        <v>0</v>
      </c>
    </row>
    <row r="46" spans="2:4" ht="15.75">
      <c r="B46" s="896" t="s">
        <v>150</v>
      </c>
      <c r="C46" s="896"/>
      <c r="D46" s="297">
        <f>SUM(D27:D31)+D32+D35+D37+D40+D43+D44+D45</f>
        <v>35166.590000000004</v>
      </c>
    </row>
    <row r="47" spans="2:4" ht="15.75">
      <c r="B47" s="120"/>
      <c r="C47" s="120"/>
    </row>
    <row r="48" spans="2:4" ht="15.75">
      <c r="B48" s="893" t="s">
        <v>436</v>
      </c>
      <c r="C48" s="893"/>
      <c r="D48" s="893"/>
    </row>
    <row r="49" spans="2:5" ht="15.75">
      <c r="B49" s="894" t="s">
        <v>437</v>
      </c>
      <c r="C49" s="894"/>
      <c r="D49" s="894"/>
    </row>
    <row r="50" spans="2:5" ht="15.75">
      <c r="B50" s="291"/>
      <c r="C50" s="292"/>
      <c r="D50" s="287">
        <v>0</v>
      </c>
    </row>
    <row r="51" spans="2:5" ht="15.75">
      <c r="B51" s="291"/>
      <c r="C51" s="292"/>
      <c r="D51" s="287">
        <v>0</v>
      </c>
    </row>
    <row r="52" spans="2:5" ht="15.75">
      <c r="B52" s="291"/>
      <c r="C52" s="292"/>
      <c r="D52" s="287">
        <v>0</v>
      </c>
    </row>
    <row r="53" spans="2:5" ht="15.75">
      <c r="B53" s="902" t="s">
        <v>438</v>
      </c>
      <c r="C53" s="902"/>
      <c r="D53" s="288">
        <f>SUM(D50:D52)</f>
        <v>0</v>
      </c>
    </row>
    <row r="54" spans="2:5" ht="15.75">
      <c r="B54" s="120"/>
      <c r="C54" s="120"/>
    </row>
    <row r="55" spans="2:5" ht="15.75">
      <c r="B55" s="902" t="s">
        <v>439</v>
      </c>
      <c r="C55" s="902"/>
      <c r="D55" s="298">
        <f>D23+D46</f>
        <v>283231.26999999996</v>
      </c>
    </row>
    <row r="56" spans="2:5">
      <c r="E56" s="428"/>
    </row>
    <row r="58" spans="2:5">
      <c r="B58" s="901" t="s">
        <v>440</v>
      </c>
      <c r="C58" s="901"/>
      <c r="D58" s="901"/>
      <c r="E58" s="296"/>
    </row>
    <row r="59" spans="2:5">
      <c r="B59" s="901" t="s">
        <v>441</v>
      </c>
      <c r="C59" s="901"/>
      <c r="D59" s="901"/>
      <c r="E59" s="296"/>
    </row>
  </sheetData>
  <mergeCells count="21">
    <mergeCell ref="B58:D58"/>
    <mergeCell ref="B59:D59"/>
    <mergeCell ref="B46:C46"/>
    <mergeCell ref="B48:D48"/>
    <mergeCell ref="B49:D49"/>
    <mergeCell ref="B53:C53"/>
    <mergeCell ref="B55:C55"/>
    <mergeCell ref="E14:H14"/>
    <mergeCell ref="B23:C23"/>
    <mergeCell ref="B25:D25"/>
    <mergeCell ref="B3:D3"/>
    <mergeCell ref="B4:D4"/>
    <mergeCell ref="B5:D5"/>
    <mergeCell ref="A8:D8"/>
    <mergeCell ref="A9:B9"/>
    <mergeCell ref="C9:D9"/>
    <mergeCell ref="B26:D26"/>
    <mergeCell ref="A10:B10"/>
    <mergeCell ref="C10:D10"/>
    <mergeCell ref="B13:D13"/>
    <mergeCell ref="B14:D14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10</vt:i4>
      </vt:variant>
    </vt:vector>
  </HeadingPairs>
  <TitlesOfParts>
    <vt:vector size="29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'1 CONTA CORRENTE (D E C)'!Area_de_impressao</vt:lpstr>
      <vt:lpstr>'2. CONTA CORRENTE (D E C)'!Area_de_impressao</vt:lpstr>
      <vt:lpstr>'CÁLCULO FOLHA DE PAGAMENTO'!Area_de_impressao</vt:lpstr>
      <vt:lpstr>'CONTÁBIL FINANCEIRA - PCF'!Area_de_impressao</vt:lpstr>
      <vt:lpstr>'Demais despesas pesso ANEXO III'!Area_de_impressao</vt:lpstr>
      <vt:lpstr>'Despesa pessoal ANEXO II '!Area_de_impressao</vt:lpstr>
      <vt:lpstr>'Despesas gerais ANEXO IV'!Area_de_impressao</vt:lpstr>
      <vt:lpstr>'FUNDO FIXO'!Area_de_impressao</vt:lpstr>
      <vt:lpstr>'SALDO DE ESTOQUE'!Area_de_impressao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2023-03-27T17:34:15Z</cp:lastPrinted>
  <dcterms:created xsi:type="dcterms:W3CDTF">2019-12-13T12:34:00Z</dcterms:created>
  <dcterms:modified xsi:type="dcterms:W3CDTF">2023-04-20T13:42:29Z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